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GE\Aggregator\Aggregator 2014\Models\Ex Post Protocol Tables\"/>
    </mc:Choice>
  </mc:AlternateContent>
  <bookViews>
    <workbookView xWindow="0" yWindow="75" windowWidth="19035" windowHeight="11760"/>
  </bookViews>
  <sheets>
    <sheet name="Table" sheetId="4" r:id="rId1"/>
    <sheet name="Lookups" sheetId="2" state="hidden" r:id="rId2"/>
    <sheet name="Data" sheetId="1" state="hidden" r:id="rId3"/>
  </sheets>
  <externalReferences>
    <externalReference r:id="rId4"/>
  </externalReferences>
  <definedNames>
    <definedName name="_xlnm._FilterDatabase" localSheetId="2" hidden="1">Data!$A$1:$FU$16525</definedName>
    <definedName name="agg">Table!#REF!</definedName>
    <definedName name="agg_list">Lookups!$O$4:$O$9</definedName>
    <definedName name="Called">Table!$G$3</definedName>
    <definedName name="_xlnm.Criteria">Lookups!$B$3:$E$4</definedName>
    <definedName name="data">Data!$A$1:$FW$30709</definedName>
    <definedName name="date">Table!$B$5</definedName>
    <definedName name="date_list">Lookups!$K$4:$K$19</definedName>
    <definedName name="date_temp">[1]Table!$B$5</definedName>
    <definedName name="dual_enrol">Table!$B$11</definedName>
    <definedName name="dual_enrol_list">Lookups!$Q$4:$Q$6</definedName>
    <definedName name="Fillin">Lookups!$D$11</definedName>
    <definedName name="lca">Table!$B$7</definedName>
    <definedName name="lca_list">Lookups!$L$4:$L$12</definedName>
    <definedName name="notice">Table!$B$9</definedName>
    <definedName name="notice_list">Lookups!$N$4:$N$6</definedName>
    <definedName name="notice_temp">[1]Table!$B$11</definedName>
    <definedName name="pass">Lookups!$D$8</definedName>
    <definedName name="_xlnm.Print_Area" localSheetId="0">Table!$A$2:$N$35</definedName>
    <definedName name="Result_type">Table!$B$4</definedName>
    <definedName name="Result_type_list">Lookups!$J$4:$J$5</definedName>
    <definedName name="Size">Table!$B$8</definedName>
    <definedName name="Size_list">Lookups!$M$4:$M$7</definedName>
    <definedName name="table_for_PGE_CBP_expost_public" localSheetId="2">Data!$A$1:$FU$577</definedName>
  </definedNames>
  <calcPr calcId="152511"/>
</workbook>
</file>

<file path=xl/calcChain.xml><?xml version="1.0" encoding="utf-8"?>
<calcChain xmlns="http://schemas.openxmlformats.org/spreadsheetml/2006/main">
  <c r="Z47" i="2" l="1"/>
  <c r="B11" i="4" l="1"/>
  <c r="Z48" i="2" l="1"/>
  <c r="AC48" i="2"/>
  <c r="AB48" i="2"/>
  <c r="F70" i="2" l="1"/>
  <c r="A70" i="2"/>
  <c r="F69" i="2"/>
  <c r="A69" i="2"/>
  <c r="F68" i="2"/>
  <c r="A68" i="2"/>
  <c r="F67" i="2"/>
  <c r="A67" i="2"/>
  <c r="F66" i="2"/>
  <c r="A66" i="2"/>
  <c r="F65" i="2"/>
  <c r="A65" i="2"/>
  <c r="F64" i="2"/>
  <c r="A64" i="2"/>
  <c r="F63" i="2"/>
  <c r="A63" i="2"/>
  <c r="F62" i="2"/>
  <c r="A62" i="2"/>
  <c r="F61" i="2"/>
  <c r="A61" i="2"/>
  <c r="F60" i="2"/>
  <c r="A60" i="2"/>
  <c r="F59" i="2"/>
  <c r="A59" i="2"/>
  <c r="F58" i="2"/>
  <c r="A58" i="2"/>
  <c r="F57" i="2"/>
  <c r="A57" i="2"/>
  <c r="F56" i="2"/>
  <c r="A56" i="2"/>
  <c r="F55" i="2"/>
  <c r="A55" i="2"/>
  <c r="F54" i="2"/>
  <c r="A54" i="2"/>
  <c r="F53" i="2"/>
  <c r="A53" i="2"/>
  <c r="F52" i="2"/>
  <c r="A52" i="2"/>
  <c r="F51" i="2"/>
  <c r="A51" i="2"/>
  <c r="F50" i="2"/>
  <c r="A50" i="2"/>
  <c r="F49" i="2"/>
  <c r="A49" i="2"/>
  <c r="F48" i="2"/>
  <c r="A48" i="2"/>
  <c r="F47" i="2"/>
  <c r="A47" i="2"/>
  <c r="F46" i="2"/>
  <c r="A46" i="2"/>
  <c r="F45" i="2"/>
  <c r="A45" i="2"/>
  <c r="F44" i="2"/>
  <c r="A44" i="2"/>
  <c r="F43" i="2"/>
  <c r="A43" i="2"/>
  <c r="F42" i="2"/>
  <c r="A42" i="2"/>
  <c r="F41" i="2"/>
  <c r="A41" i="2"/>
  <c r="F40" i="2"/>
  <c r="A40" i="2"/>
  <c r="F39" i="2"/>
  <c r="A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F27" i="2"/>
  <c r="A27" i="2"/>
  <c r="F26" i="2"/>
  <c r="A26" i="2"/>
  <c r="F25" i="2"/>
  <c r="A25" i="2"/>
  <c r="F24" i="2"/>
  <c r="A24" i="2"/>
  <c r="F23" i="2"/>
  <c r="A23" i="2"/>
  <c r="H32" i="4" l="1"/>
  <c r="G32" i="4"/>
  <c r="G5" i="4"/>
  <c r="I24" i="2" l="1"/>
  <c r="F32" i="4"/>
  <c r="J3" i="4" l="1"/>
  <c r="K24" i="2"/>
  <c r="K23" i="2"/>
  <c r="U23" i="2" s="1"/>
  <c r="I25" i="2"/>
  <c r="K25" i="2" s="1"/>
  <c r="E4" i="2"/>
  <c r="D4" i="2"/>
  <c r="C4" i="2"/>
  <c r="B4" i="2"/>
  <c r="D8" i="2" s="1"/>
  <c r="J32" i="4"/>
  <c r="J6" i="4"/>
  <c r="H5" i="4"/>
  <c r="F5" i="4"/>
  <c r="A1" i="4"/>
  <c r="N23" i="2" l="1"/>
  <c r="R23" i="2"/>
  <c r="M23" i="2"/>
  <c r="P23" i="2"/>
  <c r="O23" i="2"/>
  <c r="T23" i="2"/>
  <c r="L23" i="2"/>
  <c r="S23" i="2"/>
  <c r="Q23" i="2"/>
  <c r="U24" i="2"/>
  <c r="M24" i="2"/>
  <c r="R24" i="2"/>
  <c r="T24" i="2"/>
  <c r="L24" i="2"/>
  <c r="S24" i="2"/>
  <c r="O24" i="2"/>
  <c r="N24" i="2"/>
  <c r="P24" i="2"/>
  <c r="Q24" i="2"/>
  <c r="I26" i="2"/>
  <c r="K26" i="2" s="1"/>
  <c r="G2" i="4" l="1"/>
  <c r="G3" i="4"/>
  <c r="F8" i="4"/>
  <c r="P25" i="2"/>
  <c r="N25" i="2"/>
  <c r="O25" i="2"/>
  <c r="M25" i="2"/>
  <c r="R25" i="2"/>
  <c r="Q25" i="2"/>
  <c r="U25" i="2"/>
  <c r="T25" i="2"/>
  <c r="S25" i="2"/>
  <c r="L25" i="2"/>
  <c r="I27" i="2"/>
  <c r="K27" i="2" s="1"/>
  <c r="I31" i="4"/>
  <c r="J46" i="2" s="1"/>
  <c r="J30" i="4"/>
  <c r="K29" i="4"/>
  <c r="M27" i="4"/>
  <c r="N26" i="4"/>
  <c r="F26" i="4"/>
  <c r="H24" i="4"/>
  <c r="I23" i="4"/>
  <c r="J38" i="2" s="1"/>
  <c r="J22" i="4"/>
  <c r="K21" i="4"/>
  <c r="M19" i="4"/>
  <c r="N18" i="4"/>
  <c r="F18" i="4"/>
  <c r="H16" i="4"/>
  <c r="L16" i="4" s="1"/>
  <c r="I15" i="4"/>
  <c r="J30" i="2" s="1"/>
  <c r="J14" i="4"/>
  <c r="K13" i="4"/>
  <c r="M11" i="4"/>
  <c r="N10" i="4"/>
  <c r="F10" i="4"/>
  <c r="H8" i="4"/>
  <c r="H31" i="4"/>
  <c r="L31" i="4" s="1"/>
  <c r="I30" i="4"/>
  <c r="J45" i="2" s="1"/>
  <c r="J29" i="4"/>
  <c r="K28" i="4"/>
  <c r="M26" i="4"/>
  <c r="N25" i="4"/>
  <c r="F25" i="4"/>
  <c r="H23" i="4"/>
  <c r="I22" i="4"/>
  <c r="J37" i="2" s="1"/>
  <c r="J21" i="4"/>
  <c r="K20" i="4"/>
  <c r="M18" i="4"/>
  <c r="N17" i="4"/>
  <c r="F17" i="4"/>
  <c r="H15" i="4"/>
  <c r="L15" i="4" s="1"/>
  <c r="I14" i="4"/>
  <c r="J29" i="2" s="1"/>
  <c r="J13" i="4"/>
  <c r="K12" i="4"/>
  <c r="M10" i="4"/>
  <c r="N9" i="4"/>
  <c r="F9" i="4"/>
  <c r="F31" i="4"/>
  <c r="H29" i="4"/>
  <c r="L29" i="4" s="1"/>
  <c r="J27" i="4"/>
  <c r="K26" i="4"/>
  <c r="N23" i="4"/>
  <c r="H21" i="4"/>
  <c r="K18" i="4"/>
  <c r="M16" i="4"/>
  <c r="N15" i="4"/>
  <c r="H13" i="4"/>
  <c r="L13" i="4" s="1"/>
  <c r="I12" i="4"/>
  <c r="J27" i="2" s="1"/>
  <c r="K10" i="4"/>
  <c r="M8" i="4"/>
  <c r="H30" i="4"/>
  <c r="L30" i="4" s="1"/>
  <c r="I29" i="4"/>
  <c r="J44" i="2" s="1"/>
  <c r="J28" i="4"/>
  <c r="K27" i="4"/>
  <c r="M25" i="4"/>
  <c r="N24" i="4"/>
  <c r="F24" i="4"/>
  <c r="H22" i="4"/>
  <c r="I21" i="4"/>
  <c r="J36" i="2" s="1"/>
  <c r="J20" i="4"/>
  <c r="K19" i="4"/>
  <c r="M17" i="4"/>
  <c r="N16" i="4"/>
  <c r="F16" i="4"/>
  <c r="H14" i="4"/>
  <c r="L14" i="4" s="1"/>
  <c r="I13" i="4"/>
  <c r="J28" i="2" s="1"/>
  <c r="J12" i="4"/>
  <c r="K11" i="4"/>
  <c r="M9" i="4"/>
  <c r="N8" i="4"/>
  <c r="N31" i="4"/>
  <c r="I28" i="4"/>
  <c r="J43" i="2" s="1"/>
  <c r="M24" i="4"/>
  <c r="F23" i="4"/>
  <c r="I20" i="4"/>
  <c r="J35" i="2" s="1"/>
  <c r="J19" i="4"/>
  <c r="F15" i="4"/>
  <c r="J11" i="4"/>
  <c r="M31" i="4"/>
  <c r="N30" i="4"/>
  <c r="F30" i="4"/>
  <c r="H28" i="4"/>
  <c r="L28" i="4" s="1"/>
  <c r="I27" i="4"/>
  <c r="J42" i="2" s="1"/>
  <c r="J26" i="4"/>
  <c r="K25" i="4"/>
  <c r="M23" i="4"/>
  <c r="N22" i="4"/>
  <c r="F22" i="4"/>
  <c r="H20" i="4"/>
  <c r="L20" i="4" s="1"/>
  <c r="I19" i="4"/>
  <c r="J34" i="2" s="1"/>
  <c r="J18" i="4"/>
  <c r="K17" i="4"/>
  <c r="M15" i="4"/>
  <c r="N14" i="4"/>
  <c r="F14" i="4"/>
  <c r="H12" i="4"/>
  <c r="L12" i="4" s="1"/>
  <c r="I11" i="4"/>
  <c r="J26" i="2" s="1"/>
  <c r="J10" i="4"/>
  <c r="K9" i="4"/>
  <c r="J16" i="4"/>
  <c r="N11" i="4"/>
  <c r="K30" i="4"/>
  <c r="F28" i="4"/>
  <c r="J25" i="4"/>
  <c r="J23" i="4"/>
  <c r="I18" i="4"/>
  <c r="J33" i="2" s="1"/>
  <c r="H11" i="4"/>
  <c r="L11" i="4" s="1"/>
  <c r="N27" i="4"/>
  <c r="M20" i="4"/>
  <c r="M29" i="4"/>
  <c r="H27" i="4"/>
  <c r="L27" i="4" s="1"/>
  <c r="H25" i="4"/>
  <c r="L25" i="4" s="1"/>
  <c r="K15" i="4"/>
  <c r="F13" i="4"/>
  <c r="F11" i="4"/>
  <c r="J8" i="4"/>
  <c r="K24" i="4"/>
  <c r="K22" i="4"/>
  <c r="F20" i="4"/>
  <c r="J17" i="4"/>
  <c r="J15" i="4"/>
  <c r="N12" i="4"/>
  <c r="I10" i="4"/>
  <c r="J25" i="2" s="1"/>
  <c r="I8" i="4"/>
  <c r="J23" i="2" s="1"/>
  <c r="K31" i="4"/>
  <c r="F29" i="4"/>
  <c r="F27" i="4"/>
  <c r="J24" i="4"/>
  <c r="N21" i="4"/>
  <c r="N19" i="4"/>
  <c r="I17" i="4"/>
  <c r="J32" i="2" s="1"/>
  <c r="M14" i="4"/>
  <c r="M12" i="4"/>
  <c r="H10" i="4"/>
  <c r="L10" i="4" s="1"/>
  <c r="N20" i="4"/>
  <c r="M13" i="4"/>
  <c r="H9" i="4"/>
  <c r="L9" i="4" s="1"/>
  <c r="N29" i="4"/>
  <c r="M22" i="4"/>
  <c r="K8" i="4"/>
  <c r="J31" i="4"/>
  <c r="N28" i="4"/>
  <c r="I26" i="4"/>
  <c r="J41" i="2" s="1"/>
  <c r="I24" i="4"/>
  <c r="J39" i="2" s="1"/>
  <c r="M21" i="4"/>
  <c r="H19" i="4"/>
  <c r="L19" i="4" s="1"/>
  <c r="H17" i="4"/>
  <c r="L17" i="4" s="1"/>
  <c r="M30" i="4"/>
  <c r="M28" i="4"/>
  <c r="H26" i="4"/>
  <c r="L26" i="4" s="1"/>
  <c r="K16" i="4"/>
  <c r="K14" i="4"/>
  <c r="F12" i="4"/>
  <c r="J9" i="4"/>
  <c r="K23" i="4"/>
  <c r="F21" i="4"/>
  <c r="F19" i="4"/>
  <c r="N13" i="4"/>
  <c r="I9" i="4"/>
  <c r="J24" i="2" s="1"/>
  <c r="I16" i="4"/>
  <c r="J31" i="2" s="1"/>
  <c r="I25" i="4"/>
  <c r="J40" i="2" s="1"/>
  <c r="H18" i="4"/>
  <c r="L18" i="4" s="1"/>
  <c r="I34" i="4" l="1"/>
  <c r="F34" i="4"/>
  <c r="G11" i="4"/>
  <c r="H34" i="4"/>
  <c r="I28" i="2"/>
  <c r="K28" i="2" s="1"/>
  <c r="S26" i="2"/>
  <c r="Q26" i="2"/>
  <c r="R26" i="2"/>
  <c r="P26" i="2"/>
  <c r="U26" i="2"/>
  <c r="M26" i="2"/>
  <c r="T26" i="2"/>
  <c r="L26" i="2"/>
  <c r="N26" i="2"/>
  <c r="O26" i="2"/>
  <c r="L21" i="4"/>
  <c r="G21" i="4"/>
  <c r="G14" i="4"/>
  <c r="G31" i="4"/>
  <c r="G25" i="4"/>
  <c r="G13" i="4"/>
  <c r="G22" i="4"/>
  <c r="G10" i="4"/>
  <c r="G17" i="4"/>
  <c r="G12" i="4"/>
  <c r="G28" i="4"/>
  <c r="G29" i="4"/>
  <c r="G30" i="4"/>
  <c r="G26" i="4"/>
  <c r="G20" i="4"/>
  <c r="G9" i="4"/>
  <c r="G15" i="4"/>
  <c r="G18" i="4"/>
  <c r="G27" i="4"/>
  <c r="L24" i="4"/>
  <c r="L22" i="4"/>
  <c r="L8" i="4"/>
  <c r="G19" i="4"/>
  <c r="G23" i="4"/>
  <c r="G8" i="4"/>
  <c r="G16" i="4"/>
  <c r="G24" i="4"/>
  <c r="L23" i="4"/>
  <c r="G34" i="4" l="1"/>
  <c r="N27" i="2"/>
  <c r="T27" i="2"/>
  <c r="S27" i="2"/>
  <c r="U27" i="2"/>
  <c r="M27" i="2"/>
  <c r="L27" i="2"/>
  <c r="P27" i="2"/>
  <c r="O27" i="2"/>
  <c r="R27" i="2"/>
  <c r="Q27" i="2"/>
  <c r="I29" i="2"/>
  <c r="K29" i="2" s="1"/>
  <c r="Q28" i="2" l="1"/>
  <c r="O28" i="2"/>
  <c r="P28" i="2"/>
  <c r="N28" i="2"/>
  <c r="S28" i="2"/>
  <c r="R28" i="2"/>
  <c r="U28" i="2"/>
  <c r="M28" i="2"/>
  <c r="L28" i="2"/>
  <c r="T28" i="2"/>
  <c r="I30" i="2"/>
  <c r="K30" i="2" s="1"/>
  <c r="I31" i="2" l="1"/>
  <c r="K31" i="2" s="1"/>
  <c r="T29" i="2"/>
  <c r="L29" i="2"/>
  <c r="S29" i="2"/>
  <c r="R29" i="2"/>
  <c r="Q29" i="2"/>
  <c r="N29" i="2"/>
  <c r="U29" i="2"/>
  <c r="M29" i="2"/>
  <c r="P29" i="2"/>
  <c r="O29" i="2"/>
  <c r="I32" i="2" l="1"/>
  <c r="K32" i="2" s="1"/>
  <c r="O30" i="2"/>
  <c r="U30" i="2"/>
  <c r="N30" i="2"/>
  <c r="M30" i="2"/>
  <c r="L30" i="2"/>
  <c r="Q30" i="2"/>
  <c r="P30" i="2"/>
  <c r="T30" i="2"/>
  <c r="R30" i="2"/>
  <c r="S30" i="2"/>
  <c r="I33" i="2" l="1"/>
  <c r="K33" i="2" s="1"/>
  <c r="R31" i="2"/>
  <c r="Q31" i="2"/>
  <c r="P31" i="2"/>
  <c r="O31" i="2"/>
  <c r="T31" i="2"/>
  <c r="L31" i="2"/>
  <c r="S31" i="2"/>
  <c r="U31" i="2"/>
  <c r="N31" i="2"/>
  <c r="M31" i="2"/>
  <c r="I34" i="2" l="1"/>
  <c r="K34" i="2" s="1"/>
  <c r="U32" i="2"/>
  <c r="M32" i="2"/>
  <c r="T32" i="2"/>
  <c r="L32" i="2"/>
  <c r="S32" i="2"/>
  <c r="R32" i="2"/>
  <c r="O32" i="2"/>
  <c r="N32" i="2"/>
  <c r="P32" i="2"/>
  <c r="Q32" i="2"/>
  <c r="I35" i="2" l="1"/>
  <c r="K35" i="2" s="1"/>
  <c r="P33" i="2"/>
  <c r="M33" i="2"/>
  <c r="O33" i="2"/>
  <c r="N33" i="2"/>
  <c r="U33" i="2"/>
  <c r="R33" i="2"/>
  <c r="Q33" i="2"/>
  <c r="T33" i="2"/>
  <c r="S33" i="2"/>
  <c r="L33" i="2"/>
  <c r="I36" i="2" l="1"/>
  <c r="K36" i="2" s="1"/>
  <c r="S34" i="2"/>
  <c r="P34" i="2"/>
  <c r="R34" i="2"/>
  <c r="Q34" i="2"/>
  <c r="U34" i="2"/>
  <c r="M34" i="2"/>
  <c r="T34" i="2"/>
  <c r="L34" i="2"/>
  <c r="N34" i="2"/>
  <c r="O34" i="2"/>
  <c r="N35" i="2" l="1"/>
  <c r="U35" i="2"/>
  <c r="M35" i="2"/>
  <c r="T35" i="2"/>
  <c r="L35" i="2"/>
  <c r="S35" i="2"/>
  <c r="P35" i="2"/>
  <c r="O35" i="2"/>
  <c r="R35" i="2"/>
  <c r="Q35" i="2"/>
  <c r="I37" i="2"/>
  <c r="K37" i="2" s="1"/>
  <c r="Q36" i="2" l="1"/>
  <c r="N36" i="2"/>
  <c r="P36" i="2"/>
  <c r="O36" i="2"/>
  <c r="S36" i="2"/>
  <c r="R36" i="2"/>
  <c r="U36" i="2"/>
  <c r="M36" i="2"/>
  <c r="L36" i="2"/>
  <c r="T36" i="2"/>
  <c r="I38" i="2"/>
  <c r="K38" i="2" s="1"/>
  <c r="T37" i="2" l="1"/>
  <c r="L37" i="2"/>
  <c r="S37" i="2"/>
  <c r="R37" i="2"/>
  <c r="N37" i="2"/>
  <c r="U37" i="2"/>
  <c r="M37" i="2"/>
  <c r="Q37" i="2"/>
  <c r="P37" i="2"/>
  <c r="O37" i="2"/>
  <c r="I39" i="2"/>
  <c r="K39" i="2" s="1"/>
  <c r="U39" i="2" s="1"/>
  <c r="O38" i="2" l="1"/>
  <c r="T38" i="2"/>
  <c r="L38" i="2"/>
  <c r="N38" i="2"/>
  <c r="U38" i="2"/>
  <c r="M38" i="2"/>
  <c r="Q38" i="2"/>
  <c r="P38" i="2"/>
  <c r="R38" i="2"/>
  <c r="S38" i="2"/>
  <c r="I40" i="2"/>
  <c r="K40" i="2" s="1"/>
  <c r="I41" i="2" l="1"/>
  <c r="K41" i="2" s="1"/>
  <c r="R39" i="2"/>
  <c r="O39" i="2"/>
  <c r="Q39" i="2"/>
  <c r="P39" i="2"/>
  <c r="T39" i="2"/>
  <c r="L39" i="2"/>
  <c r="S39" i="2"/>
  <c r="N39" i="2"/>
  <c r="M39" i="2"/>
  <c r="I42" i="2" l="1"/>
  <c r="K42" i="2" s="1"/>
  <c r="U40" i="2"/>
  <c r="M40" i="2"/>
  <c r="R40" i="2"/>
  <c r="T40" i="2"/>
  <c r="L40" i="2"/>
  <c r="S40" i="2"/>
  <c r="O40" i="2"/>
  <c r="N40" i="2"/>
  <c r="P40" i="2"/>
  <c r="Q40" i="2"/>
  <c r="P41" i="2" l="1"/>
  <c r="U41" i="2"/>
  <c r="O41" i="2"/>
  <c r="N41" i="2"/>
  <c r="M41" i="2"/>
  <c r="R41" i="2"/>
  <c r="Q41" i="2"/>
  <c r="T41" i="2"/>
  <c r="S41" i="2"/>
  <c r="L41" i="2"/>
  <c r="I43" i="2"/>
  <c r="K43" i="2" s="1"/>
  <c r="S42" i="2" l="1"/>
  <c r="R42" i="2"/>
  <c r="Q42" i="2"/>
  <c r="P42" i="2"/>
  <c r="U42" i="2"/>
  <c r="M42" i="2"/>
  <c r="T42" i="2"/>
  <c r="L42" i="2"/>
  <c r="N42" i="2"/>
  <c r="O42" i="2"/>
  <c r="I44" i="2"/>
  <c r="K44" i="2" s="1"/>
  <c r="I45" i="2" l="1"/>
  <c r="K45" i="2" s="1"/>
  <c r="N43" i="2"/>
  <c r="S43" i="2"/>
  <c r="U43" i="2"/>
  <c r="M43" i="2"/>
  <c r="T43" i="2"/>
  <c r="L43" i="2"/>
  <c r="P43" i="2"/>
  <c r="O43" i="2"/>
  <c r="R43" i="2"/>
  <c r="Q43" i="2"/>
  <c r="Q44" i="2" l="1"/>
  <c r="P44" i="2"/>
  <c r="O44" i="2"/>
  <c r="N44" i="2"/>
  <c r="S44" i="2"/>
  <c r="R44" i="2"/>
  <c r="U44" i="2"/>
  <c r="M44" i="2"/>
  <c r="L44" i="2"/>
  <c r="T44" i="2"/>
  <c r="I46" i="2"/>
  <c r="K46" i="2" s="1"/>
  <c r="O46" i="2" l="1"/>
  <c r="N46" i="2"/>
  <c r="U46" i="2"/>
  <c r="M46" i="2"/>
  <c r="T46" i="2"/>
  <c r="L46" i="2"/>
  <c r="Q46" i="2"/>
  <c r="P46" i="2"/>
  <c r="R46" i="2"/>
  <c r="S46" i="2"/>
  <c r="T45" i="2"/>
  <c r="L45" i="2"/>
  <c r="S45" i="2"/>
  <c r="R45" i="2"/>
  <c r="Q45" i="2"/>
  <c r="N45" i="2"/>
  <c r="U45" i="2"/>
  <c r="M45" i="2"/>
  <c r="P45" i="2"/>
  <c r="O45" i="2"/>
  <c r="U47" i="2" l="1"/>
  <c r="L47" i="2"/>
  <c r="F35" i="4" s="1"/>
  <c r="O47" i="2"/>
  <c r="I35" i="4" s="1"/>
  <c r="M47" i="2"/>
  <c r="G35" i="4" s="1"/>
  <c r="N47" i="2"/>
  <c r="H35" i="4" s="1"/>
  <c r="AD52" i="2" l="1"/>
  <c r="Z52" i="2"/>
  <c r="AB52" i="2"/>
  <c r="AA52" i="2"/>
  <c r="AC52" i="2"/>
  <c r="H36" i="4"/>
  <c r="N35" i="4"/>
  <c r="M35" i="4"/>
  <c r="L35" i="4"/>
  <c r="K35" i="4"/>
  <c r="J35" i="4"/>
  <c r="R47" i="2"/>
  <c r="T47" i="2"/>
  <c r="S47" i="2"/>
  <c r="Q47" i="2"/>
  <c r="P47" i="2"/>
</calcChain>
</file>

<file path=xl/connections.xml><?xml version="1.0" encoding="utf-8"?>
<connections xmlns="http://schemas.openxmlformats.org/spreadsheetml/2006/main">
  <connection id="1" name="table_for_PGE CBP_expost_public" type="6" refreshedVersion="5" background="1" saveData="1">
    <textPr codePage="437" sourceFile="P:\PGE\Aggregator\Aggregator 2013\Models\PGE\CBP\table_for_PGE CBP_expost_public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<sst xmlns="http://schemas.openxmlformats.org/spreadsheetml/2006/main" count="2670" uniqueCount="265">
  <si>
    <t>LCA</t>
  </si>
  <si>
    <t>All</t>
  </si>
  <si>
    <t>Typical Event Day</t>
  </si>
  <si>
    <t>Aggregate Impact</t>
  </si>
  <si>
    <t>Hour Ending</t>
  </si>
  <si>
    <t>10th%ile</t>
  </si>
  <si>
    <t>30th%ile</t>
  </si>
  <si>
    <t>50th%ile</t>
  </si>
  <si>
    <t>70th%ile</t>
  </si>
  <si>
    <t>90th%ile</t>
  </si>
  <si>
    <t>DR Program:</t>
  </si>
  <si>
    <t>10th</t>
  </si>
  <si>
    <t>30th</t>
  </si>
  <si>
    <t>50th</t>
  </si>
  <si>
    <t>70th</t>
  </si>
  <si>
    <t>90th</t>
  </si>
  <si>
    <t>Daily</t>
  </si>
  <si>
    <t>n/a</t>
  </si>
  <si>
    <t>Local Capacity Area:</t>
  </si>
  <si>
    <t>Utility:</t>
  </si>
  <si>
    <t>Type of Results:</t>
  </si>
  <si>
    <t>PCTILE10_hr1</t>
  </si>
  <si>
    <t>PCTILE10_hr2</t>
  </si>
  <si>
    <t>PCTILE10_hr3</t>
  </si>
  <si>
    <t>PCTILE10_hr4</t>
  </si>
  <si>
    <t>PCTILE10_hr5</t>
  </si>
  <si>
    <t>PCTILE10_hr6</t>
  </si>
  <si>
    <t>PCTILE10_hr7</t>
  </si>
  <si>
    <t>PCTILE10_hr8</t>
  </si>
  <si>
    <t>PCTILE10_hr9</t>
  </si>
  <si>
    <t>PCTILE10_hr10</t>
  </si>
  <si>
    <t>PCTILE10_hr11</t>
  </si>
  <si>
    <t>PCTILE10_hr12</t>
  </si>
  <si>
    <t>PCTILE10_hr13</t>
  </si>
  <si>
    <t>PCTILE10_hr14</t>
  </si>
  <si>
    <t>PCTILE10_hr15</t>
  </si>
  <si>
    <t>PCTILE10_hr16</t>
  </si>
  <si>
    <t>PCTILE10_hr17</t>
  </si>
  <si>
    <t>PCTILE10_hr18</t>
  </si>
  <si>
    <t>PCTILE10_hr19</t>
  </si>
  <si>
    <t>PCTILE10_hr20</t>
  </si>
  <si>
    <t>PCTILE10_hr21</t>
  </si>
  <si>
    <t>PCTILE10_hr22</t>
  </si>
  <si>
    <t>PCTILE10_hr23</t>
  </si>
  <si>
    <t>PCTILE10_hr24</t>
  </si>
  <si>
    <t>PCTILE30_hr1</t>
  </si>
  <si>
    <t>PCTILE30_hr2</t>
  </si>
  <si>
    <t>PCTILE30_hr3</t>
  </si>
  <si>
    <t>PCTILE30_hr4</t>
  </si>
  <si>
    <t>PCTILE30_hr5</t>
  </si>
  <si>
    <t>PCTILE30_hr6</t>
  </si>
  <si>
    <t>PCTILE30_hr7</t>
  </si>
  <si>
    <t>PCTILE30_hr8</t>
  </si>
  <si>
    <t>PCTILE30_hr9</t>
  </si>
  <si>
    <t>PCTILE30_hr10</t>
  </si>
  <si>
    <t>PCTILE30_hr11</t>
  </si>
  <si>
    <t>PCTILE30_hr12</t>
  </si>
  <si>
    <t>PCTILE30_hr13</t>
  </si>
  <si>
    <t>PCTILE30_hr14</t>
  </si>
  <si>
    <t>PCTILE30_hr15</t>
  </si>
  <si>
    <t>PCTILE30_hr16</t>
  </si>
  <si>
    <t>PCTILE30_hr17</t>
  </si>
  <si>
    <t>PCTILE30_hr18</t>
  </si>
  <si>
    <t>PCTILE30_hr19</t>
  </si>
  <si>
    <t>PCTILE30_hr20</t>
  </si>
  <si>
    <t>PCTILE30_hr21</t>
  </si>
  <si>
    <t>PCTILE30_hr22</t>
  </si>
  <si>
    <t>PCTILE30_hr23</t>
  </si>
  <si>
    <t>PCTILE30_hr24</t>
  </si>
  <si>
    <t>PCTILE50_hr1</t>
  </si>
  <si>
    <t>PCTILE50_hr2</t>
  </si>
  <si>
    <t>PCTILE50_hr3</t>
  </si>
  <si>
    <t>PCTILE50_hr4</t>
  </si>
  <si>
    <t>PCTILE50_hr5</t>
  </si>
  <si>
    <t>PCTILE50_hr6</t>
  </si>
  <si>
    <t>PCTILE50_hr7</t>
  </si>
  <si>
    <t>PCTILE50_hr8</t>
  </si>
  <si>
    <t>PCTILE50_hr9</t>
  </si>
  <si>
    <t>PCTILE50_hr10</t>
  </si>
  <si>
    <t>PCTILE50_hr11</t>
  </si>
  <si>
    <t>PCTILE50_hr12</t>
  </si>
  <si>
    <t>PCTILE50_hr13</t>
  </si>
  <si>
    <t>PCTILE50_hr14</t>
  </si>
  <si>
    <t>PCTILE50_hr15</t>
  </si>
  <si>
    <t>PCTILE50_hr16</t>
  </si>
  <si>
    <t>PCTILE50_hr17</t>
  </si>
  <si>
    <t>PCTILE50_hr18</t>
  </si>
  <si>
    <t>PCTILE50_hr19</t>
  </si>
  <si>
    <t>PCTILE50_hr20</t>
  </si>
  <si>
    <t>PCTILE50_hr21</t>
  </si>
  <si>
    <t>PCTILE50_hr22</t>
  </si>
  <si>
    <t>PCTILE50_hr23</t>
  </si>
  <si>
    <t>PCTILE50_hr24</t>
  </si>
  <si>
    <t>PCTILE70_hr1</t>
  </si>
  <si>
    <t>PCTILE70_hr2</t>
  </si>
  <si>
    <t>PCTILE70_hr3</t>
  </si>
  <si>
    <t>PCTILE70_hr4</t>
  </si>
  <si>
    <t>PCTILE70_hr5</t>
  </si>
  <si>
    <t>PCTILE70_hr6</t>
  </si>
  <si>
    <t>PCTILE70_hr7</t>
  </si>
  <si>
    <t>PCTILE70_hr8</t>
  </si>
  <si>
    <t>PCTILE70_hr9</t>
  </si>
  <si>
    <t>PCTILE70_hr10</t>
  </si>
  <si>
    <t>PCTILE70_hr11</t>
  </si>
  <si>
    <t>PCTILE70_hr12</t>
  </si>
  <si>
    <t>PCTILE70_hr13</t>
  </si>
  <si>
    <t>PCTILE70_hr14</t>
  </si>
  <si>
    <t>PCTILE70_hr15</t>
  </si>
  <si>
    <t>PCTILE70_hr16</t>
  </si>
  <si>
    <t>PCTILE70_hr17</t>
  </si>
  <si>
    <t>PCTILE70_hr18</t>
  </si>
  <si>
    <t>PCTILE70_hr19</t>
  </si>
  <si>
    <t>PCTILE70_hr20</t>
  </si>
  <si>
    <t>PCTILE70_hr21</t>
  </si>
  <si>
    <t>PCTILE70_hr22</t>
  </si>
  <si>
    <t>PCTILE70_hr23</t>
  </si>
  <si>
    <t>PCTILE70_hr24</t>
  </si>
  <si>
    <t>PCTILE90_hr1</t>
  </si>
  <si>
    <t>PCTILE90_hr2</t>
  </si>
  <si>
    <t>PCTILE90_hr3</t>
  </si>
  <si>
    <t>PCTILE90_hr4</t>
  </si>
  <si>
    <t>PCTILE90_hr5</t>
  </si>
  <si>
    <t>PCTILE90_hr6</t>
  </si>
  <si>
    <t>PCTILE90_hr7</t>
  </si>
  <si>
    <t>PCTILE90_hr8</t>
  </si>
  <si>
    <t>PCTILE90_hr9</t>
  </si>
  <si>
    <t>PCTILE90_hr10</t>
  </si>
  <si>
    <t>PCTILE90_hr11</t>
  </si>
  <si>
    <t>PCTILE90_hr12</t>
  </si>
  <si>
    <t>PCTILE90_hr13</t>
  </si>
  <si>
    <t>PCTILE90_hr14</t>
  </si>
  <si>
    <t>PCTILE90_hr15</t>
  </si>
  <si>
    <t>PCTILE90_hr16</t>
  </si>
  <si>
    <t>PCTILE90_hr17</t>
  </si>
  <si>
    <t>PCTILE90_hr18</t>
  </si>
  <si>
    <t>PCTILE90_hr19</t>
  </si>
  <si>
    <t>PCTILE90_hr20</t>
  </si>
  <si>
    <t>PCTILE90_hr21</t>
  </si>
  <si>
    <t>PCTILE90_hr22</t>
  </si>
  <si>
    <t>PCTILE90_hr23</t>
  </si>
  <si>
    <t>PCTILE90_hr24</t>
  </si>
  <si>
    <t>temp_hr1</t>
  </si>
  <si>
    <t>temp_hr2</t>
  </si>
  <si>
    <t>temp_hr3</t>
  </si>
  <si>
    <t>temp_hr4</t>
  </si>
  <si>
    <t>temp_hr5</t>
  </si>
  <si>
    <t>temp_hr6</t>
  </si>
  <si>
    <t>temp_hr7</t>
  </si>
  <si>
    <t>temp_hr8</t>
  </si>
  <si>
    <t>temp_hr9</t>
  </si>
  <si>
    <t>temp_hr10</t>
  </si>
  <si>
    <t>temp_hr11</t>
  </si>
  <si>
    <t>temp_hr12</t>
  </si>
  <si>
    <t>temp_hr13</t>
  </si>
  <si>
    <t>temp_hr14</t>
  </si>
  <si>
    <t>temp_hr15</t>
  </si>
  <si>
    <t>temp_hr16</t>
  </si>
  <si>
    <t>temp_hr17</t>
  </si>
  <si>
    <t>temp_hr18</t>
  </si>
  <si>
    <t>temp_hr19</t>
  </si>
  <si>
    <t>temp_hr20</t>
  </si>
  <si>
    <t>temp_hr21</t>
  </si>
  <si>
    <t>temp_hr22</t>
  </si>
  <si>
    <t>temp_hr23</t>
  </si>
  <si>
    <t>temp_hr24</t>
  </si>
  <si>
    <r>
      <t>Weighted Average Temperature (</t>
    </r>
    <r>
      <rPr>
        <b/>
        <vertAlign val="superscript"/>
        <sz val="11"/>
        <color indexed="9"/>
        <rFont val="Arial Narrow"/>
        <family val="2"/>
      </rPr>
      <t>o</t>
    </r>
    <r>
      <rPr>
        <b/>
        <sz val="11"/>
        <color indexed="9"/>
        <rFont val="Arial Narrow"/>
        <family val="2"/>
      </rPr>
      <t>F)</t>
    </r>
  </si>
  <si>
    <t>Ref_hr1</t>
  </si>
  <si>
    <t>Ref_hr2</t>
  </si>
  <si>
    <t>Ref_hr3</t>
  </si>
  <si>
    <t>Ref_hr4</t>
  </si>
  <si>
    <t>Ref_hr5</t>
  </si>
  <si>
    <t>Ref_hr6</t>
  </si>
  <si>
    <t>Ref_hr7</t>
  </si>
  <si>
    <t>Ref_hr8</t>
  </si>
  <si>
    <t>Ref_hr9</t>
  </si>
  <si>
    <t>Ref_hr10</t>
  </si>
  <si>
    <t>Ref_hr11</t>
  </si>
  <si>
    <t>Ref_hr12</t>
  </si>
  <si>
    <t>Ref_hr13</t>
  </si>
  <si>
    <t>Ref_hr14</t>
  </si>
  <si>
    <t>Ref_hr15</t>
  </si>
  <si>
    <t>Ref_hr16</t>
  </si>
  <si>
    <t>Ref_hr17</t>
  </si>
  <si>
    <t>Ref_hr18</t>
  </si>
  <si>
    <t>Ref_hr19</t>
  </si>
  <si>
    <t>Ref_hr20</t>
  </si>
  <si>
    <t>Ref_hr21</t>
  </si>
  <si>
    <t>Ref_hr22</t>
  </si>
  <si>
    <t>Ref_hr23</t>
  </si>
  <si>
    <t>Ref_hr24</t>
  </si>
  <si>
    <t>Greater Bay Area</t>
  </si>
  <si>
    <t>Greater Fresno</t>
  </si>
  <si>
    <t>Humboldt</t>
  </si>
  <si>
    <t>Kern</t>
  </si>
  <si>
    <t>Northern Coast</t>
  </si>
  <si>
    <t>Other</t>
  </si>
  <si>
    <t>Sierra</t>
  </si>
  <si>
    <t>Stockton</t>
  </si>
  <si>
    <t>Pacific Gas &amp; Electric</t>
  </si>
  <si>
    <t>Size Group:</t>
  </si>
  <si>
    <t>Size Group</t>
  </si>
  <si>
    <t>20 to 199.99 kW</t>
  </si>
  <si>
    <t>Below 20 kW</t>
  </si>
  <si>
    <t>200 kW and above</t>
  </si>
  <si>
    <t>Size</t>
  </si>
  <si>
    <r>
      <t>Cooling
Degree
Hours
(Base 75</t>
    </r>
    <r>
      <rPr>
        <b/>
        <vertAlign val="superscript"/>
        <sz val="11"/>
        <color indexed="9"/>
        <rFont val="Arial Narrow"/>
        <family val="2"/>
      </rPr>
      <t xml:space="preserve">o </t>
    </r>
    <r>
      <rPr>
        <b/>
        <sz val="11"/>
        <color indexed="9"/>
        <rFont val="Arial Narrow"/>
        <family val="2"/>
      </rPr>
      <t>F)</t>
    </r>
  </si>
  <si>
    <t>cdh calcs</t>
  </si>
  <si>
    <t>Notice</t>
  </si>
  <si>
    <t>Notice Group:</t>
  </si>
  <si>
    <t>lca</t>
  </si>
  <si>
    <t>notice</t>
  </si>
  <si>
    <t>size</t>
  </si>
  <si>
    <t>date</t>
  </si>
  <si>
    <t>called</t>
  </si>
  <si>
    <t>nominated</t>
  </si>
  <si>
    <t>Number of Accounts Called for Indicated Event:</t>
  </si>
  <si>
    <t>Number of Accounts Nominated in Month of Event:</t>
  </si>
  <si>
    <t>Date</t>
  </si>
  <si>
    <t>Results Type</t>
  </si>
  <si>
    <t>Average per Called Customer</t>
  </si>
  <si>
    <t>maxscaleshare</t>
  </si>
  <si>
    <t>_pass</t>
  </si>
  <si>
    <t>customers</t>
  </si>
  <si>
    <t>Pass</t>
  </si>
  <si>
    <t>Day-Ahead 1-4 Hours</t>
  </si>
  <si>
    <t>Day-Of 1-4 Hours</t>
  </si>
  <si>
    <t>Day-Of 2-6 Hours</t>
  </si>
  <si>
    <t>product</t>
  </si>
  <si>
    <t>evt_start</t>
  </si>
  <si>
    <t>evt_end</t>
  </si>
  <si>
    <t>By Period:</t>
  </si>
  <si>
    <t>Event Hours</t>
  </si>
  <si>
    <t>Event Hours:</t>
  </si>
  <si>
    <t>avg ref</t>
  </si>
  <si>
    <t>avg obs</t>
  </si>
  <si>
    <t>avg LI</t>
  </si>
  <si>
    <t>avg 10</t>
  </si>
  <si>
    <t>avg30</t>
  </si>
  <si>
    <t>avg50</t>
  </si>
  <si>
    <t>avg70</t>
  </si>
  <si>
    <t>avg90</t>
  </si>
  <si>
    <t>Event flag</t>
  </si>
  <si>
    <t>CDH</t>
  </si>
  <si>
    <t>std dev</t>
  </si>
  <si>
    <t>Capacity Bidding Program (CBP)</t>
  </si>
  <si>
    <t>Event Day:</t>
  </si>
  <si>
    <t>41773</t>
  </si>
  <si>
    <t>41774</t>
  </si>
  <si>
    <t>41799</t>
  </si>
  <si>
    <t>41820</t>
  </si>
  <si>
    <t>41827</t>
  </si>
  <si>
    <t>41834</t>
  </si>
  <si>
    <t>41845</t>
  </si>
  <si>
    <t>41848</t>
  </si>
  <si>
    <t>41849</t>
  </si>
  <si>
    <t>41852</t>
  </si>
  <si>
    <t>41884</t>
  </si>
  <si>
    <t>41897</t>
  </si>
  <si>
    <t>41914</t>
  </si>
  <si>
    <t>41915</t>
  </si>
  <si>
    <t>41918</t>
  </si>
  <si>
    <t>_se_evt</t>
  </si>
  <si>
    <t>Active SD</t>
  </si>
  <si>
    <t>Use it</t>
  </si>
  <si>
    <t>Average Event Hour % Load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</si>
</sst>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$-409]mmmm\ d\,\ yyyy;@"/>
    <numFmt numFmtId="166" formatCode="0.0%"/>
    <numFmt numFmtId="167" formatCode="0.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Franklin Gothic Demi Cond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Franklin Gothic Demi Cond"/>
      <family val="2"/>
    </font>
    <font>
      <b/>
      <vertAlign val="superscript"/>
      <sz val="11"/>
      <color indexed="9"/>
      <name val="Arial Narrow"/>
      <family val="2"/>
    </font>
    <font>
      <sz val="10"/>
      <name val="Franklin Gothic Demi Cond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56"/>
      </right>
      <top style="medium">
        <color indexed="9"/>
      </top>
      <bottom/>
      <diagonal/>
    </border>
    <border>
      <left style="medium">
        <color indexed="56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56"/>
      </right>
      <top/>
      <bottom style="medium">
        <color indexed="9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9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56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56"/>
      </left>
      <right style="medium">
        <color indexed="9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 style="medium">
        <color indexed="9"/>
      </right>
      <top style="medium">
        <color indexed="9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right" wrapText="1" indent="1"/>
    </xf>
    <xf numFmtId="49" fontId="9" fillId="0" borderId="0" xfId="0" applyNumberFormat="1" applyFont="1" applyBorder="1" applyAlignment="1">
      <alignment horizontal="left" wrapText="1"/>
    </xf>
    <xf numFmtId="0" fontId="8" fillId="0" borderId="0" xfId="0" applyFont="1"/>
    <xf numFmtId="0" fontId="12" fillId="0" borderId="0" xfId="0" applyFont="1" applyBorder="1" applyAlignment="1">
      <alignment horizontal="left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0" borderId="0" xfId="0" applyFont="1" applyFill="1" applyBorder="1"/>
    <xf numFmtId="0" fontId="13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0" fontId="0" fillId="0" borderId="0" xfId="0" applyFill="1" applyBorder="1"/>
    <xf numFmtId="1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2" borderId="10" xfId="0" applyFont="1" applyFill="1" applyBorder="1" applyAlignment="1">
      <alignment horizontal="centerContinuous"/>
    </xf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0" fillId="0" borderId="0" xfId="0" applyBorder="1"/>
    <xf numFmtId="49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8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0" xfId="0" quotePrefix="1" applyFont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Alignment="1">
      <alignment horizontal="right"/>
    </xf>
    <xf numFmtId="0" fontId="14" fillId="0" borderId="0" xfId="0" applyFont="1"/>
    <xf numFmtId="164" fontId="4" fillId="0" borderId="0" xfId="0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7" fontId="0" fillId="0" borderId="0" xfId="0" applyNumberFormat="1"/>
    <xf numFmtId="0" fontId="8" fillId="0" borderId="0" xfId="0" applyFont="1" applyFill="1" applyAlignment="1">
      <alignment horizontal="left" vertical="center"/>
    </xf>
    <xf numFmtId="164" fontId="11" fillId="0" borderId="21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Continuous"/>
    </xf>
    <xf numFmtId="0" fontId="5" fillId="2" borderId="14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18" fillId="0" borderId="0" xfId="0" applyFont="1" applyAlignment="1">
      <alignment horizontal="center"/>
    </xf>
    <xf numFmtId="11" fontId="0" fillId="0" borderId="0" xfId="0" applyNumberFormat="1"/>
    <xf numFmtId="0" fontId="0" fillId="0" borderId="0" xfId="0" quotePrefix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0" fillId="3" borderId="0" xfId="0" applyFill="1"/>
    <xf numFmtId="0" fontId="17" fillId="0" borderId="0" xfId="0" quotePrefix="1" applyFont="1" applyFill="1" applyBorder="1" applyAlignment="1">
      <alignment horizontal="left"/>
    </xf>
    <xf numFmtId="164" fontId="11" fillId="0" borderId="22" xfId="0" applyNumberFormat="1" applyFont="1" applyBorder="1" applyAlignment="1">
      <alignment horizontal="center"/>
    </xf>
    <xf numFmtId="14" fontId="0" fillId="0" borderId="0" xfId="0" applyNumberFormat="1"/>
    <xf numFmtId="15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9" xfId="0" quotePrefix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theme="3" tint="0.79998168889431442"/>
        </patternFill>
      </fill>
    </dxf>
    <dxf>
      <fill>
        <patternFill>
          <bgColor indexed="43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2981366459629"/>
          <c:y val="0.14206642066420663"/>
          <c:w val="0.77018633540372672"/>
          <c:h val="0.714022140221402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Table!$F$5:$F$7</c:f>
              <c:strCache>
                <c:ptCount val="3"/>
                <c:pt idx="0">
                  <c:v>Estimated Reference Load (MWh/hour)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Table!$F$8:$F$31</c:f>
              <c:numCache>
                <c:formatCode>#,##0.0</c:formatCode>
                <c:ptCount val="24"/>
                <c:pt idx="0">
                  <c:v>30.385377883911133</c:v>
                </c:pt>
                <c:pt idx="1">
                  <c:v>29.148368835449219</c:v>
                </c:pt>
                <c:pt idx="2">
                  <c:v>28.597829818725586</c:v>
                </c:pt>
                <c:pt idx="3">
                  <c:v>28.766155242919922</c:v>
                </c:pt>
                <c:pt idx="4">
                  <c:v>29.978439331054688</c:v>
                </c:pt>
                <c:pt idx="5">
                  <c:v>32.115753173828125</c:v>
                </c:pt>
                <c:pt idx="6">
                  <c:v>35.774932861328125</c:v>
                </c:pt>
                <c:pt idx="7">
                  <c:v>38.830158233642578</c:v>
                </c:pt>
                <c:pt idx="8">
                  <c:v>41.755989074707031</c:v>
                </c:pt>
                <c:pt idx="9">
                  <c:v>43.9583740234375</c:v>
                </c:pt>
                <c:pt idx="10">
                  <c:v>47.838222503662109</c:v>
                </c:pt>
                <c:pt idx="11">
                  <c:v>49.465782165527344</c:v>
                </c:pt>
                <c:pt idx="12">
                  <c:v>50.656696319580078</c:v>
                </c:pt>
                <c:pt idx="13">
                  <c:v>52.053497314453125</c:v>
                </c:pt>
                <c:pt idx="14">
                  <c:v>53.122482299804688</c:v>
                </c:pt>
                <c:pt idx="15">
                  <c:v>53.864528656005859</c:v>
                </c:pt>
                <c:pt idx="16">
                  <c:v>55.534339904785156</c:v>
                </c:pt>
                <c:pt idx="17">
                  <c:v>57.613533020019531</c:v>
                </c:pt>
                <c:pt idx="18">
                  <c:v>59.290409088134766</c:v>
                </c:pt>
                <c:pt idx="19">
                  <c:v>59.397109985351563</c:v>
                </c:pt>
                <c:pt idx="20">
                  <c:v>55.925010681152344</c:v>
                </c:pt>
                <c:pt idx="21">
                  <c:v>46.831748962402344</c:v>
                </c:pt>
                <c:pt idx="22">
                  <c:v>37.224647521972656</c:v>
                </c:pt>
                <c:pt idx="23">
                  <c:v>33.193767547607422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Table!$G$5:$G$7</c:f>
              <c:strCache>
                <c:ptCount val="3"/>
                <c:pt idx="0">
                  <c:v>Observed Event Day Load (MWh/hour)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Table!$G$8:$G$31</c:f>
              <c:numCache>
                <c:formatCode>#,##0.0</c:formatCode>
                <c:ptCount val="24"/>
                <c:pt idx="0">
                  <c:v>30.491069361567497</c:v>
                </c:pt>
                <c:pt idx="1">
                  <c:v>29.282038196921349</c:v>
                </c:pt>
                <c:pt idx="2">
                  <c:v>28.651861768215895</c:v>
                </c:pt>
                <c:pt idx="3">
                  <c:v>28.854042574763298</c:v>
                </c:pt>
                <c:pt idx="4">
                  <c:v>29.967201163060963</c:v>
                </c:pt>
                <c:pt idx="5">
                  <c:v>31.987783148884773</c:v>
                </c:pt>
                <c:pt idx="6">
                  <c:v>35.494708657264709</c:v>
                </c:pt>
                <c:pt idx="7">
                  <c:v>39.13315486907959</c:v>
                </c:pt>
                <c:pt idx="8">
                  <c:v>42.163152426481247</c:v>
                </c:pt>
                <c:pt idx="9">
                  <c:v>45.010104179382324</c:v>
                </c:pt>
                <c:pt idx="10">
                  <c:v>49.006120204925537</c:v>
                </c:pt>
                <c:pt idx="11">
                  <c:v>50.193873465061188</c:v>
                </c:pt>
                <c:pt idx="12">
                  <c:v>51.64681750535965</c:v>
                </c:pt>
                <c:pt idx="13">
                  <c:v>53.970727443695068</c:v>
                </c:pt>
                <c:pt idx="14">
                  <c:v>55.883048295974731</c:v>
                </c:pt>
                <c:pt idx="15">
                  <c:v>47.690999031066895</c:v>
                </c:pt>
                <c:pt idx="16">
                  <c:v>49.721731185913086</c:v>
                </c:pt>
                <c:pt idx="17">
                  <c:v>51.511736392974854</c:v>
                </c:pt>
                <c:pt idx="18">
                  <c:v>54.272294998168945</c:v>
                </c:pt>
                <c:pt idx="19">
                  <c:v>61.986543416976929</c:v>
                </c:pt>
                <c:pt idx="20">
                  <c:v>58.500631332397461</c:v>
                </c:pt>
                <c:pt idx="21">
                  <c:v>49.128916501998901</c:v>
                </c:pt>
                <c:pt idx="22">
                  <c:v>38.384334564208984</c:v>
                </c:pt>
                <c:pt idx="23">
                  <c:v>33.948346674442291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74416"/>
        <c:axId val="562276096"/>
      </c:scatterChart>
      <c:valAx>
        <c:axId val="562274416"/>
        <c:scaling>
          <c:orientation val="minMax"/>
          <c:max val="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62276096"/>
        <c:crosses val="autoZero"/>
        <c:crossBetween val="midCat"/>
        <c:majorUnit val="1"/>
      </c:valAx>
      <c:valAx>
        <c:axId val="5622760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Load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62274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7196328719781"/>
          <c:y val="2.3985964520392398E-2"/>
          <c:w val="0.64753574281475679"/>
          <c:h val="8.3028610785353951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Franklin Gothic Demi Cond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969696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661146</xdr:colOff>
      <xdr:row>34</xdr:row>
      <xdr:rowOff>214592</xdr:rowOff>
    </xdr:to>
    <xdr:graphicFrame macro="">
      <xdr:nvGraphicFramePr>
        <xdr:cNvPr id="1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E/Aggregator/Aggregator%202013/Models/Ex%20Post%20Protocol%20Tables/PGE%20CBP%20Ex%20Post%20Protocol%20Table%20Generator%202013%20PRIVATE%20Test%20Fea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ookups"/>
      <sheetName val="Data"/>
    </sheetNames>
    <sheetDataSet>
      <sheetData sheetId="0">
        <row r="5">
          <cell r="B5">
            <v>41432</v>
          </cell>
        </row>
        <row r="11">
          <cell r="B11" t="str">
            <v>Day-Of 1-4 Hours</v>
          </cell>
        </row>
      </sheetData>
      <sheetData sheetId="1" refreshError="1"/>
      <sheetData sheetId="2" refreshError="1"/>
    </sheetDataSet>
  </externalBook>
</externalLink>
</file>

<file path=xl/queryTables/queryTable1.xml><?xml version="1.0" encoding="utf-8"?>
<queryTable xmlns="http://schemas.openxmlformats.org/spreadsheetml/2006/main" name="table_for_PGE CBP_expost_public" growShrinkType="overwriteClea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5" zoomScaleNormal="85" workbookViewId="0"/>
  </sheetViews>
  <sheetFormatPr defaultRowHeight="12.75" x14ac:dyDescent="0.2"/>
  <cols>
    <col min="1" max="1" width="27" bestFit="1" customWidth="1"/>
    <col min="2" max="2" width="31.5703125" customWidth="1"/>
    <col min="3" max="3" width="24" customWidth="1"/>
    <col min="4" max="4" width="10.28515625" customWidth="1"/>
    <col min="5" max="5" width="17.85546875" customWidth="1"/>
    <col min="6" max="6" width="16.140625" customWidth="1"/>
    <col min="7" max="7" width="13.28515625" customWidth="1"/>
    <col min="8" max="8" width="13" customWidth="1"/>
    <col min="9" max="9" width="15.5703125" customWidth="1"/>
    <col min="10" max="14" width="11.42578125" customWidth="1"/>
    <col min="16" max="16" width="9.140625" customWidth="1"/>
  </cols>
  <sheetData>
    <row r="1" spans="1:17" ht="17.25" customHeight="1" thickBot="1" x14ac:dyDescent="0.3">
      <c r="A1" s="2" t="str">
        <f>IF(COUNTIF(B7:B9,"All")&lt;1,"Two-way tabulations not available.  Select 'All' in at least one of two cells.","")</f>
        <v/>
      </c>
      <c r="B1" s="2"/>
      <c r="C1" s="2"/>
      <c r="I1" s="3"/>
      <c r="J1" s="3"/>
      <c r="K1" s="51"/>
      <c r="L1" s="53"/>
    </row>
    <row r="2" spans="1:17" ht="17.25" customHeight="1" thickTop="1" thickBot="1" x14ac:dyDescent="0.3">
      <c r="A2" s="38" t="s">
        <v>19</v>
      </c>
      <c r="B2" s="7" t="s">
        <v>198</v>
      </c>
      <c r="C2" s="5"/>
      <c r="D2" s="5"/>
      <c r="F2" s="4" t="s">
        <v>216</v>
      </c>
      <c r="G2" s="40">
        <f>IF(pass=0,"n/a",DGET(data,"nominated",_xlnm.Criteria))</f>
        <v>438.6</v>
      </c>
      <c r="I2" s="50"/>
      <c r="J2" s="3"/>
      <c r="K2" s="51"/>
      <c r="L2" s="53"/>
    </row>
    <row r="3" spans="1:17" ht="17.25" customHeight="1" thickTop="1" thickBot="1" x14ac:dyDescent="0.3">
      <c r="A3" s="39" t="s">
        <v>10</v>
      </c>
      <c r="B3" s="35" t="s">
        <v>244</v>
      </c>
      <c r="C3" s="5"/>
      <c r="D3" s="5"/>
      <c r="F3" s="4" t="s">
        <v>215</v>
      </c>
      <c r="G3" s="40">
        <f>IF(pass=0,"n/a",DGET(data,"called",_xlnm.Criteria))</f>
        <v>437.4</v>
      </c>
      <c r="I3" s="67" t="s">
        <v>232</v>
      </c>
      <c r="J3" s="68" t="str">
        <f>IF(ISNA(VLOOKUP(date&amp;notice,Lookups!$A$23:$F$70,6,FALSE)),"n/a",VLOOKUP(date&amp;notice,Lookups!$A$23:$F$70,6,FALSE))</f>
        <v>Hours Ending 16 to 19</v>
      </c>
      <c r="K3" s="52"/>
    </row>
    <row r="4" spans="1:17" ht="17.25" customHeight="1" thickBot="1" x14ac:dyDescent="0.25">
      <c r="A4" s="38" t="s">
        <v>20</v>
      </c>
      <c r="B4" s="7" t="s">
        <v>3</v>
      </c>
      <c r="C4" s="5"/>
      <c r="D4" s="5"/>
    </row>
    <row r="5" spans="1:17" ht="17.25" customHeight="1" thickBot="1" x14ac:dyDescent="0.3">
      <c r="A5" s="38" t="s">
        <v>245</v>
      </c>
      <c r="B5" s="13" t="s">
        <v>2</v>
      </c>
      <c r="C5" s="5"/>
      <c r="D5" s="5"/>
      <c r="E5" s="80" t="s">
        <v>4</v>
      </c>
      <c r="F5" s="80" t="str">
        <f>"Estimated Reference Load ("&amp;IF(Result_type="Aggregate impact","MWh","kWh")&amp;"/hour)"</f>
        <v>Estimated Reference Load (MWh/hour)</v>
      </c>
      <c r="G5" s="80" t="str">
        <f>"Observed Event Day Load ("&amp;IF(Result_type="Aggregate Impact","MWh/hour)","kWh/hour)")</f>
        <v>Observed Event Day Load (MWh/hour)</v>
      </c>
      <c r="H5" s="80" t="str">
        <f>"Estimated Load Impact ("&amp;IF(Result_type="Aggregate Impact","MWh/hour)","kWh/hour)")</f>
        <v>Estimated Load Impact (MWh/hour)</v>
      </c>
      <c r="I5" s="83" t="s">
        <v>165</v>
      </c>
      <c r="J5" s="31"/>
      <c r="K5" s="32"/>
      <c r="L5" s="32"/>
      <c r="M5" s="32"/>
      <c r="N5" s="33"/>
    </row>
    <row r="6" spans="1:17" ht="17.25" customHeight="1" thickBot="1" x14ac:dyDescent="0.35">
      <c r="C6" s="5"/>
      <c r="D6" s="5"/>
      <c r="E6" s="81"/>
      <c r="F6" s="81"/>
      <c r="G6" s="81"/>
      <c r="H6" s="81"/>
      <c r="I6" s="81"/>
      <c r="J6" s="58" t="str">
        <f>"Uncertainty Adjusted Impact ("&amp;IF(Result_type="Aggregate Impact","MWh/hr)- Percentiles","kWh/hr)- Percentiles")</f>
        <v>Uncertainty Adjusted Impact (MWh/hr)- Percentiles</v>
      </c>
      <c r="K6" s="59"/>
      <c r="L6" s="59"/>
      <c r="M6" s="59"/>
      <c r="N6" s="60"/>
    </row>
    <row r="7" spans="1:17" ht="39" customHeight="1" thickBot="1" x14ac:dyDescent="0.25">
      <c r="A7" s="39" t="s">
        <v>18</v>
      </c>
      <c r="B7" s="36" t="s">
        <v>1</v>
      </c>
      <c r="C7" s="5"/>
      <c r="D7" s="5"/>
      <c r="E7" s="82"/>
      <c r="F7" s="82"/>
      <c r="G7" s="82"/>
      <c r="H7" s="82"/>
      <c r="I7" s="82"/>
      <c r="J7" s="8" t="s">
        <v>5</v>
      </c>
      <c r="K7" s="8" t="s">
        <v>6</v>
      </c>
      <c r="L7" s="8" t="s">
        <v>7</v>
      </c>
      <c r="M7" s="8" t="s">
        <v>8</v>
      </c>
      <c r="N7" s="9" t="s">
        <v>9</v>
      </c>
    </row>
    <row r="8" spans="1:17" ht="17.25" customHeight="1" thickBot="1" x14ac:dyDescent="0.25">
      <c r="A8" s="38" t="s">
        <v>199</v>
      </c>
      <c r="B8" s="36" t="s">
        <v>1</v>
      </c>
      <c r="C8" s="10"/>
      <c r="D8" s="10"/>
      <c r="E8" s="37">
        <v>1</v>
      </c>
      <c r="F8" s="57">
        <f>IF(Called=0,"n/a",DGET(data,"Ref_hr1",_xlnm.Criteria)/IF(Result_type="Aggregate Impact",1,Called/1000))</f>
        <v>30.385377883911133</v>
      </c>
      <c r="G8" s="57">
        <f t="shared" ref="G8:G31" si="0">IF(Called=0,"n/a",F8-H8)</f>
        <v>30.491069361567497</v>
      </c>
      <c r="H8" s="57">
        <f>IF(Called=0,"n/a",DGET(data,"Pctile50_hr1",_xlnm.Criteria)/IF(Result_type="Aggregate Impact",1,Called/1000))</f>
        <v>-0.10569147765636444</v>
      </c>
      <c r="I8" s="57">
        <f>IF(Called=0,"n/a",DGET(data,"Temp_hr1",_xlnm.Criteria))</f>
        <v>71.270149230957031</v>
      </c>
      <c r="J8" s="57">
        <f>IF(Called=0,"n/a",DGET(data,"Pctile10_hr1",_xlnm.Criteria)/IF(Result_type="Aggregate Impact",1,Called/1000))</f>
        <v>-1.3797721862792969</v>
      </c>
      <c r="K8" s="57">
        <f>IF(Called=0,"n/a",DGET(data,"Pctile30_hr1",_xlnm.Criteria)/IF(Result_type="Aggregate Impact",1,Called/1000))</f>
        <v>-0.62703496217727661</v>
      </c>
      <c r="L8" s="57">
        <f>H8</f>
        <v>-0.10569147765636444</v>
      </c>
      <c r="M8" s="57">
        <f>IF(Called=0,"n/a",DGET(data,"Pctile70_hr1",_xlnm.Criteria)/IF(Result_type="Aggregate Impact",1,Called/1000))</f>
        <v>0.41565203666687012</v>
      </c>
      <c r="N8" s="57">
        <f>IF(Called=0,"n/a",DGET(data,"Pctile90_hr1",_xlnm.Criteria)/IF(Result_type="Aggregate Impact",1,Called/1000))</f>
        <v>1.1683893203735352</v>
      </c>
      <c r="Q8" s="41"/>
    </row>
    <row r="9" spans="1:17" ht="17.25" customHeight="1" thickBot="1" x14ac:dyDescent="0.25">
      <c r="A9" s="56" t="s">
        <v>208</v>
      </c>
      <c r="B9" s="13" t="s">
        <v>225</v>
      </c>
      <c r="C9" s="12"/>
      <c r="D9" s="12"/>
      <c r="E9" s="37">
        <v>2</v>
      </c>
      <c r="F9" s="57">
        <f>IF(Called=0,"n/a",DGET(data,"Ref_hr2",_xlnm.Criteria)/IF(Result_type="Aggregate Impact",1,Called/1000))</f>
        <v>29.148368835449219</v>
      </c>
      <c r="G9" s="57">
        <f t="shared" si="0"/>
        <v>29.282038196921349</v>
      </c>
      <c r="H9" s="57">
        <f>IF(Called=0,"n/a",DGET(data,"Pctile50_hr2",_xlnm.Criteria)/IF(Result_type="Aggregate Impact",1,Called/1000))</f>
        <v>-0.13366936147212982</v>
      </c>
      <c r="I9" s="57">
        <f>IF(Called=0,"n/a",DGET(data,"Temp_hr2",_xlnm.Criteria))</f>
        <v>69.8865966796875</v>
      </c>
      <c r="J9" s="57">
        <f>IF(Called=0,"n/a",DGET(data,"Pctile10_hr2",_xlnm.Criteria)/IF(Result_type="Aggregate Impact",1,Called/1000))</f>
        <v>-1.3743345737457275</v>
      </c>
      <c r="K9" s="57">
        <f>IF(Called=0,"n/a",DGET(data,"Pctile30_hr2",_xlnm.Criteria)/IF(Result_type="Aggregate Impact",1,Called/1000))</f>
        <v>-0.64133948087692261</v>
      </c>
      <c r="L9" s="57">
        <f t="shared" ref="L9:L31" si="1">H9</f>
        <v>-0.13366936147212982</v>
      </c>
      <c r="M9" s="57">
        <f>IF(Called=0,"n/a",DGET(data,"Pctile70_hr2",_xlnm.Criteria)/IF(Result_type="Aggregate Impact",1,Called/1000))</f>
        <v>0.37400078773498535</v>
      </c>
      <c r="N9" s="57">
        <f>IF(Called=0,"n/a",DGET(data,"Pctile90_hr2",_xlnm.Criteria)/IF(Result_type="Aggregate Impact",1,Called/1000))</f>
        <v>1.1069958209991455</v>
      </c>
      <c r="Q9" s="41"/>
    </row>
    <row r="10" spans="1:17" ht="17.25" customHeight="1" x14ac:dyDescent="0.2">
      <c r="C10" s="14"/>
      <c r="D10" s="14"/>
      <c r="E10" s="37">
        <v>3</v>
      </c>
      <c r="F10" s="57">
        <f>IF(Called=0,"n/a",DGET(data,"Ref_hr3",_xlnm.Criteria)/IF(Result_type="Aggregate Impact",1,Called/1000))</f>
        <v>28.597829818725586</v>
      </c>
      <c r="G10" s="57">
        <f t="shared" si="0"/>
        <v>28.651861768215895</v>
      </c>
      <c r="H10" s="57">
        <f>IF(Called=0,"n/a",DGET(data,"Pctile50_hr3",_xlnm.Criteria)/IF(Result_type="Aggregate Impact",1,Called/1000))</f>
        <v>-5.4031949490308762E-2</v>
      </c>
      <c r="I10" s="57">
        <f>IF(Called=0,"n/a",DGET(data,"Temp_hr3",_xlnm.Criteria))</f>
        <v>68.473976135253906</v>
      </c>
      <c r="J10" s="57">
        <f>IF(Called=0,"n/a",DGET(data,"Pctile10_hr3",_xlnm.Criteria)/IF(Result_type="Aggregate Impact",1,Called/1000))</f>
        <v>-1.2554384469985962</v>
      </c>
      <c r="K10" s="57">
        <f>IF(Called=0,"n/a",DGET(data,"Pctile30_hr3",_xlnm.Criteria)/IF(Result_type="Aggregate Impact",1,Called/1000))</f>
        <v>-0.54563772678375244</v>
      </c>
      <c r="L10" s="57">
        <f t="shared" si="1"/>
        <v>-5.4031949490308762E-2</v>
      </c>
      <c r="M10" s="57">
        <f>IF(Called=0,"n/a",DGET(data,"Pctile70_hr3",_xlnm.Criteria)/IF(Result_type="Aggregate Impact",1,Called/1000))</f>
        <v>0.43757385015487671</v>
      </c>
      <c r="N10" s="57">
        <f>IF(Called=0,"n/a",DGET(data,"Pctile90_hr3",_xlnm.Criteria)/IF(Result_type="Aggregate Impact",1,Called/1000))</f>
        <v>1.1473745107650757</v>
      </c>
      <c r="Q10" s="41"/>
    </row>
    <row r="11" spans="1:17" ht="17.25" customHeight="1" x14ac:dyDescent="0.2">
      <c r="B11" s="63" t="str">
        <f>IF(pass=0,"Results are confidential for the selected LCA or Size",IF(Called=0,"Results are not available for the selected LCA or Size",""))</f>
        <v/>
      </c>
      <c r="C11" s="15"/>
      <c r="D11" s="15"/>
      <c r="E11" s="37">
        <v>4</v>
      </c>
      <c r="F11" s="57">
        <f>IF(Called=0,"n/a",DGET(data,"Ref_hr4",_xlnm.Criteria)/IF(Result_type="Aggregate Impact",1,Called/1000))</f>
        <v>28.766155242919922</v>
      </c>
      <c r="G11" s="57">
        <f t="shared" si="0"/>
        <v>28.854042574763298</v>
      </c>
      <c r="H11" s="57">
        <f>IF(Called=0,"n/a",DGET(data,"Pctile50_hr4",_xlnm.Criteria)/IF(Result_type="Aggregate Impact",1,Called/1000))</f>
        <v>-8.788733184337616E-2</v>
      </c>
      <c r="I11" s="57">
        <f>IF(Called=0,"n/a",DGET(data,"Temp_hr4",_xlnm.Criteria))</f>
        <v>67.18914794921875</v>
      </c>
      <c r="J11" s="57">
        <f>IF(Called=0,"n/a",DGET(data,"Pctile10_hr4",_xlnm.Criteria)/IF(Result_type="Aggregate Impact",1,Called/1000))</f>
        <v>-1.2581384181976318</v>
      </c>
      <c r="K11" s="57">
        <f>IF(Called=0,"n/a",DGET(data,"Pctile30_hr4",_xlnm.Criteria)/IF(Result_type="Aggregate Impact",1,Called/1000))</f>
        <v>-0.56674462556838989</v>
      </c>
      <c r="L11" s="57">
        <f t="shared" si="1"/>
        <v>-8.788733184337616E-2</v>
      </c>
      <c r="M11" s="57">
        <f>IF(Called=0,"n/a",DGET(data,"Pctile70_hr4",_xlnm.Criteria)/IF(Result_type="Aggregate Impact",1,Called/1000))</f>
        <v>0.39096993207931519</v>
      </c>
      <c r="N11" s="57">
        <f>IF(Called=0,"n/a",DGET(data,"Pctile90_hr4",_xlnm.Criteria)/IF(Result_type="Aggregate Impact",1,Called/1000))</f>
        <v>1.0823638439178467</v>
      </c>
      <c r="Q11" s="41"/>
    </row>
    <row r="12" spans="1:17" ht="17.25" customHeight="1" x14ac:dyDescent="0.2">
      <c r="C12" s="15"/>
      <c r="D12" s="15"/>
      <c r="E12" s="37">
        <v>5</v>
      </c>
      <c r="F12" s="57">
        <f>IF(Called=0,"n/a",DGET(data,"Ref_hr5",_xlnm.Criteria)/IF(Result_type="Aggregate Impact",1,Called/1000))</f>
        <v>29.978439331054688</v>
      </c>
      <c r="G12" s="57">
        <f t="shared" si="0"/>
        <v>29.967201163060963</v>
      </c>
      <c r="H12" s="57">
        <f>IF(Called=0,"n/a",DGET(data,"Pctile50_hr5",_xlnm.Criteria)/IF(Result_type="Aggregate Impact",1,Called/1000))</f>
        <v>1.1238167993724346E-2</v>
      </c>
      <c r="I12" s="57">
        <f>IF(Called=0,"n/a",DGET(data,"Temp_hr5",_xlnm.Criteria))</f>
        <v>66.222579956054687</v>
      </c>
      <c r="J12" s="57">
        <f>IF(Called=0,"n/a",DGET(data,"Pctile10_hr5",_xlnm.Criteria)/IF(Result_type="Aggregate Impact",1,Called/1000))</f>
        <v>-1.2039910554885864</v>
      </c>
      <c r="K12" s="57">
        <f>IF(Called=0,"n/a",DGET(data,"Pctile30_hr5",_xlnm.Criteria)/IF(Result_type="Aggregate Impact",1,Called/1000))</f>
        <v>-0.48602381348609924</v>
      </c>
      <c r="L12" s="57">
        <f t="shared" si="1"/>
        <v>1.1238167993724346E-2</v>
      </c>
      <c r="M12" s="57">
        <f>IF(Called=0,"n/a",DGET(data,"Pctile70_hr5",_xlnm.Criteria)/IF(Result_type="Aggregate Impact",1,Called/1000))</f>
        <v>0.50850015878677368</v>
      </c>
      <c r="N12" s="57">
        <f>IF(Called=0,"n/a",DGET(data,"Pctile90_hr5",_xlnm.Criteria)/IF(Result_type="Aggregate Impact",1,Called/1000))</f>
        <v>1.226467490196228</v>
      </c>
      <c r="Q12" s="41"/>
    </row>
    <row r="13" spans="1:17" ht="17.25" customHeight="1" x14ac:dyDescent="0.2">
      <c r="D13" s="5"/>
      <c r="E13" s="37">
        <v>6</v>
      </c>
      <c r="F13" s="57">
        <f>IF(Called=0,"n/a",DGET(data,"Ref_hr6",_xlnm.Criteria)/IF(Result_type="Aggregate Impact",1,Called/1000))</f>
        <v>32.115753173828125</v>
      </c>
      <c r="G13" s="57">
        <f t="shared" si="0"/>
        <v>31.987783148884773</v>
      </c>
      <c r="H13" s="57">
        <f>IF(Called=0,"n/a",DGET(data,"Pctile50_hr6",_xlnm.Criteria)/IF(Result_type="Aggregate Impact",1,Called/1000))</f>
        <v>0.12797002494335175</v>
      </c>
      <c r="I13" s="57">
        <f>IF(Called=0,"n/a",DGET(data,"Temp_hr6",_xlnm.Criteria))</f>
        <v>65.368453979492188</v>
      </c>
      <c r="J13" s="57">
        <f>IF(Called=0,"n/a",DGET(data,"Pctile10_hr6",_xlnm.Criteria)/IF(Result_type="Aggregate Impact",1,Called/1000))</f>
        <v>-1.1074155569076538</v>
      </c>
      <c r="K13" s="57">
        <f>IF(Called=0,"n/a",DGET(data,"Pctile30_hr6",_xlnm.Criteria)/IF(Result_type="Aggregate Impact",1,Called/1000))</f>
        <v>-0.37753975391387939</v>
      </c>
      <c r="L13" s="57">
        <f t="shared" si="1"/>
        <v>0.12797002494335175</v>
      </c>
      <c r="M13" s="57">
        <f>IF(Called=0,"n/a",DGET(data,"Pctile70_hr6",_xlnm.Criteria)/IF(Result_type="Aggregate Impact",1,Called/1000))</f>
        <v>0.6334797739982605</v>
      </c>
      <c r="N13" s="57">
        <f>IF(Called=0,"n/a",DGET(data,"Pctile90_hr6",_xlnm.Criteria)/IF(Result_type="Aggregate Impact",1,Called/1000))</f>
        <v>1.3633556365966797</v>
      </c>
      <c r="Q13" s="41"/>
    </row>
    <row r="14" spans="1:17" ht="16.5" x14ac:dyDescent="0.2">
      <c r="D14" s="5"/>
      <c r="E14" s="37">
        <v>7</v>
      </c>
      <c r="F14" s="57">
        <f>IF(Called=0,"n/a",DGET(data,"Ref_hr7",_xlnm.Criteria)/IF(Result_type="Aggregate Impact",1,Called/1000))</f>
        <v>35.774932861328125</v>
      </c>
      <c r="G14" s="57">
        <f t="shared" si="0"/>
        <v>35.494708657264709</v>
      </c>
      <c r="H14" s="57">
        <f>IF(Called=0,"n/a",DGET(data,"Pctile50_hr7",_xlnm.Criteria)/IF(Result_type="Aggregate Impact",1,Called/1000))</f>
        <v>0.28022420406341553</v>
      </c>
      <c r="I14" s="57">
        <f>IF(Called=0,"n/a",DGET(data,"Temp_hr7",_xlnm.Criteria))</f>
        <v>65.394096374511719</v>
      </c>
      <c r="J14" s="57">
        <f>IF(Called=0,"n/a",DGET(data,"Pctile10_hr7",_xlnm.Criteria)/IF(Result_type="Aggregate Impact",1,Called/1000))</f>
        <v>-0.97139674425125122</v>
      </c>
      <c r="K14" s="57">
        <f>IF(Called=0,"n/a",DGET(data,"Pctile30_hr7",_xlnm.Criteria)/IF(Result_type="Aggregate Impact",1,Called/1000))</f>
        <v>-0.23192892968654633</v>
      </c>
      <c r="L14" s="57">
        <f t="shared" si="1"/>
        <v>0.28022420406341553</v>
      </c>
      <c r="M14" s="57">
        <f>IF(Called=0,"n/a",DGET(data,"Pctile70_hr7",_xlnm.Criteria)/IF(Result_type="Aggregate Impact",1,Called/1000))</f>
        <v>0.79237735271453857</v>
      </c>
      <c r="N14" s="57">
        <f>IF(Called=0,"n/a",DGET(data,"Pctile90_hr7",_xlnm.Criteria)/IF(Result_type="Aggregate Impact",1,Called/1000))</f>
        <v>1.5318450927734375</v>
      </c>
      <c r="Q14" s="41"/>
    </row>
    <row r="15" spans="1:17" ht="16.5" x14ac:dyDescent="0.2">
      <c r="A15" s="16"/>
      <c r="C15" s="5"/>
      <c r="D15" s="5"/>
      <c r="E15" s="37">
        <v>8</v>
      </c>
      <c r="F15" s="57">
        <f>IF(Called=0,"n/a",DGET(data,"Ref_hr8",_xlnm.Criteria)/IF(Result_type="Aggregate Impact",1,Called/1000))</f>
        <v>38.830158233642578</v>
      </c>
      <c r="G15" s="57">
        <f t="shared" si="0"/>
        <v>39.13315486907959</v>
      </c>
      <c r="H15" s="57">
        <f>IF(Called=0,"n/a",DGET(data,"Pctile50_hr8",_xlnm.Criteria)/IF(Result_type="Aggregate Impact",1,Called/1000))</f>
        <v>-0.30299663543701172</v>
      </c>
      <c r="I15" s="57">
        <f>IF(Called=0,"n/a",DGET(data,"Temp_hr8",_xlnm.Criteria))</f>
        <v>67.931991577148438</v>
      </c>
      <c r="J15" s="57">
        <f>IF(Called=0,"n/a",DGET(data,"Pctile10_hr8",_xlnm.Criteria)/IF(Result_type="Aggregate Impact",1,Called/1000))</f>
        <v>-1.6321011781692505</v>
      </c>
      <c r="K15" s="57">
        <f>IF(Called=0,"n/a",DGET(data,"Pctile30_hr8",_xlnm.Criteria)/IF(Result_type="Aggregate Impact",1,Called/1000))</f>
        <v>-0.84685546159744263</v>
      </c>
      <c r="L15" s="57">
        <f t="shared" si="1"/>
        <v>-0.30299663543701172</v>
      </c>
      <c r="M15" s="57">
        <f>IF(Called=0,"n/a",DGET(data,"Pctile70_hr8",_xlnm.Criteria)/IF(Result_type="Aggregate Impact",1,Called/1000))</f>
        <v>0.240862175822258</v>
      </c>
      <c r="N15" s="57">
        <f>IF(Called=0,"n/a",DGET(data,"Pctile90_hr8",_xlnm.Criteria)/IF(Result_type="Aggregate Impact",1,Called/1000))</f>
        <v>1.0261079072952271</v>
      </c>
      <c r="Q15" s="41"/>
    </row>
    <row r="16" spans="1:17" ht="16.5" x14ac:dyDescent="0.2">
      <c r="C16" s="5"/>
      <c r="D16" s="5"/>
      <c r="E16" s="37">
        <v>9</v>
      </c>
      <c r="F16" s="57">
        <f>IF(Called=0,"n/a",DGET(data,"Ref_hr9",_xlnm.Criteria)/IF(Result_type="Aggregate Impact",1,Called/1000))</f>
        <v>41.755989074707031</v>
      </c>
      <c r="G16" s="57">
        <f t="shared" si="0"/>
        <v>42.163152426481247</v>
      </c>
      <c r="H16" s="57">
        <f>IF(Called=0,"n/a",DGET(data,"Pctile50_hr9",_xlnm.Criteria)/IF(Result_type="Aggregate Impact",1,Called/1000))</f>
        <v>-0.4071633517742157</v>
      </c>
      <c r="I16" s="57">
        <f>IF(Called=0,"n/a",DGET(data,"Temp_hr9",_xlnm.Criteria))</f>
        <v>71.950164794921875</v>
      </c>
      <c r="J16" s="57">
        <f>IF(Called=0,"n/a",DGET(data,"Pctile10_hr9",_xlnm.Criteria)/IF(Result_type="Aggregate Impact",1,Called/1000))</f>
        <v>-1.8469552993774414</v>
      </c>
      <c r="K16" s="57">
        <f>IF(Called=0,"n/a",DGET(data,"Pctile30_hr9",_xlnm.Criteria)/IF(Result_type="Aggregate Impact",1,Called/1000))</f>
        <v>-0.99631458520889282</v>
      </c>
      <c r="L16" s="57">
        <f t="shared" si="1"/>
        <v>-0.4071633517742157</v>
      </c>
      <c r="M16" s="57">
        <f>IF(Called=0,"n/a",DGET(data,"Pctile70_hr9",_xlnm.Criteria)/IF(Result_type="Aggregate Impact",1,Called/1000))</f>
        <v>0.18198786675930023</v>
      </c>
      <c r="N16" s="57">
        <f>IF(Called=0,"n/a",DGET(data,"Pctile90_hr9",_xlnm.Criteria)/IF(Result_type="Aggregate Impact",1,Called/1000))</f>
        <v>1.0326286554336548</v>
      </c>
      <c r="Q16" s="41"/>
    </row>
    <row r="17" spans="3:23" ht="16.5" x14ac:dyDescent="0.2">
      <c r="C17" s="5"/>
      <c r="D17" s="5"/>
      <c r="E17" s="37">
        <v>10</v>
      </c>
      <c r="F17" s="57">
        <f>IF(Called=0,"n/a",DGET(data,"Ref_hr10",_xlnm.Criteria)/IF(Result_type="Aggregate Impact",1,Called/1000))</f>
        <v>43.9583740234375</v>
      </c>
      <c r="G17" s="57">
        <f t="shared" si="0"/>
        <v>45.010104179382324</v>
      </c>
      <c r="H17" s="57">
        <f>IF(Called=0,"n/a",DGET(data,"Pctile50_hr10",_xlnm.Criteria)/IF(Result_type="Aggregate Impact",1,Called/1000))</f>
        <v>-1.0517301559448242</v>
      </c>
      <c r="I17" s="57">
        <f>IF(Called=0,"n/a",DGET(data,"Temp_hr10",_xlnm.Criteria))</f>
        <v>76.029190063476563</v>
      </c>
      <c r="J17" s="57">
        <f>IF(Called=0,"n/a",DGET(data,"Pctile10_hr10",_xlnm.Criteria)/IF(Result_type="Aggregate Impact",1,Called/1000))</f>
        <v>-2.5531761646270752</v>
      </c>
      <c r="K17" s="57">
        <f>IF(Called=0,"n/a",DGET(data,"Pctile30_hr10",_xlnm.Criteria)/IF(Result_type="Aggregate Impact",1,Called/1000))</f>
        <v>-1.6661096811294556</v>
      </c>
      <c r="L17" s="57">
        <f t="shared" si="1"/>
        <v>-1.0517301559448242</v>
      </c>
      <c r="M17" s="57">
        <f>IF(Called=0,"n/a",DGET(data,"Pctile70_hr10",_xlnm.Criteria)/IF(Result_type="Aggregate Impact",1,Called/1000))</f>
        <v>-0.43735060095787048</v>
      </c>
      <c r="N17" s="57">
        <f>IF(Called=0,"n/a",DGET(data,"Pctile90_hr10",_xlnm.Criteria)/IF(Result_type="Aggregate Impact",1,Called/1000))</f>
        <v>0.44971594214439392</v>
      </c>
      <c r="Q17" s="41"/>
    </row>
    <row r="18" spans="3:23" ht="16.5" x14ac:dyDescent="0.2">
      <c r="C18" s="5"/>
      <c r="D18" s="5"/>
      <c r="E18" s="37">
        <v>11</v>
      </c>
      <c r="F18" s="57">
        <f>IF(Called=0,"n/a",DGET(data,"Ref_hr11",_xlnm.Criteria)/IF(Result_type="Aggregate Impact",1,Called/1000))</f>
        <v>47.838222503662109</v>
      </c>
      <c r="G18" s="57">
        <f t="shared" si="0"/>
        <v>49.006120204925537</v>
      </c>
      <c r="H18" s="57">
        <f>IF(Called=0,"n/a",DGET(data,"Pctile50_hr11",_xlnm.Criteria)/IF(Result_type="Aggregate Impact",1,Called/1000))</f>
        <v>-1.1678977012634277</v>
      </c>
      <c r="I18" s="57">
        <f>IF(Called=0,"n/a",DGET(data,"Temp_hr11",_xlnm.Criteria))</f>
        <v>79.799018859863281</v>
      </c>
      <c r="J18" s="57">
        <f>IF(Called=0,"n/a",DGET(data,"Pctile10_hr11",_xlnm.Criteria)/IF(Result_type="Aggregate Impact",1,Called/1000))</f>
        <v>-2.6941061019897461</v>
      </c>
      <c r="K18" s="57">
        <f>IF(Called=0,"n/a",DGET(data,"Pctile30_hr11",_xlnm.Criteria)/IF(Result_type="Aggregate Impact",1,Called/1000))</f>
        <v>-1.7924097776412964</v>
      </c>
      <c r="L18" s="57">
        <f t="shared" si="1"/>
        <v>-1.1678977012634277</v>
      </c>
      <c r="M18" s="57">
        <f>IF(Called=0,"n/a",DGET(data,"Pctile70_hr11",_xlnm.Criteria)/IF(Result_type="Aggregate Impact",1,Called/1000))</f>
        <v>-0.54338556528091431</v>
      </c>
      <c r="N18" s="57">
        <f>IF(Called=0,"n/a",DGET(data,"Pctile90_hr11",_xlnm.Criteria)/IF(Result_type="Aggregate Impact",1,Called/1000))</f>
        <v>0.35831072926521301</v>
      </c>
      <c r="Q18" s="41"/>
      <c r="S18" s="41"/>
      <c r="T18" s="41"/>
      <c r="U18" s="41"/>
      <c r="V18" s="41"/>
      <c r="W18" s="41"/>
    </row>
    <row r="19" spans="3:23" ht="16.5" x14ac:dyDescent="0.2">
      <c r="C19" s="5"/>
      <c r="D19" s="5"/>
      <c r="E19" s="37">
        <v>12</v>
      </c>
      <c r="F19" s="57">
        <f>IF(Called=0,"n/a",DGET(data,"Ref_hr12",_xlnm.Criteria)/IF(Result_type="Aggregate Impact",1,Called/1000))</f>
        <v>49.465782165527344</v>
      </c>
      <c r="G19" s="57">
        <f t="shared" si="0"/>
        <v>50.193873465061188</v>
      </c>
      <c r="H19" s="57">
        <f>IF(Called=0,"n/a",DGET(data,"Pctile50_hr12",_xlnm.Criteria)/IF(Result_type="Aggregate Impact",1,Called/1000))</f>
        <v>-0.72809129953384399</v>
      </c>
      <c r="I19" s="57">
        <f>IF(Called=0,"n/a",DGET(data,"Temp_hr12",_xlnm.Criteria))</f>
        <v>83.441505432128906</v>
      </c>
      <c r="J19" s="57">
        <f>IF(Called=0,"n/a",DGET(data,"Pctile10_hr12",_xlnm.Criteria)/IF(Result_type="Aggregate Impact",1,Called/1000))</f>
        <v>-2.3258862495422363</v>
      </c>
      <c r="K19" s="57">
        <f>IF(Called=0,"n/a",DGET(data,"Pctile30_hr12",_xlnm.Criteria)/IF(Result_type="Aggregate Impact",1,Called/1000))</f>
        <v>-1.3818960189819336</v>
      </c>
      <c r="L19" s="57">
        <f t="shared" si="1"/>
        <v>-0.72809129953384399</v>
      </c>
      <c r="M19" s="57">
        <f>IF(Called=0,"n/a",DGET(data,"Pctile70_hr12",_xlnm.Criteria)/IF(Result_type="Aggregate Impact",1,Called/1000))</f>
        <v>-7.4286587536334991E-2</v>
      </c>
      <c r="N19" s="57">
        <f>IF(Called=0,"n/a",DGET(data,"Pctile90_hr12",_xlnm.Criteria)/IF(Result_type="Aggregate Impact",1,Called/1000))</f>
        <v>0.86970359086990356</v>
      </c>
      <c r="Q19" s="41"/>
      <c r="S19" s="41"/>
      <c r="T19" s="41"/>
      <c r="U19" s="41"/>
      <c r="V19" s="41"/>
      <c r="W19" s="41"/>
    </row>
    <row r="20" spans="3:23" ht="16.5" x14ac:dyDescent="0.2">
      <c r="C20" s="5"/>
      <c r="D20" s="5"/>
      <c r="E20" s="37">
        <v>13</v>
      </c>
      <c r="F20" s="57">
        <f>IF(Called=0,"n/a",DGET(data,"Ref_hr13",_xlnm.Criteria)/IF(Result_type="Aggregate Impact",1,Called/1000))</f>
        <v>50.656696319580078</v>
      </c>
      <c r="G20" s="57">
        <f t="shared" si="0"/>
        <v>51.64681750535965</v>
      </c>
      <c r="H20" s="57">
        <f>IF(Called=0,"n/a",DGET(data,"Pctile50_hr13",_xlnm.Criteria)/IF(Result_type="Aggregate Impact",1,Called/1000))</f>
        <v>-0.99012118577957153</v>
      </c>
      <c r="I20" s="57">
        <f>IF(Called=0,"n/a",DGET(data,"Temp_hr13",_xlnm.Criteria))</f>
        <v>86.074378967285156</v>
      </c>
      <c r="J20" s="57">
        <f>IF(Called=0,"n/a",DGET(data,"Pctile10_hr13",_xlnm.Criteria)/IF(Result_type="Aggregate Impact",1,Called/1000))</f>
        <v>-2.6163032054901123</v>
      </c>
      <c r="K20" s="57">
        <f>IF(Called=0,"n/a",DGET(data,"Pctile30_hr13",_xlnm.Criteria)/IF(Result_type="Aggregate Impact",1,Called/1000))</f>
        <v>-1.6555416584014893</v>
      </c>
      <c r="L20" s="57">
        <f t="shared" si="1"/>
        <v>-0.99012118577957153</v>
      </c>
      <c r="M20" s="57">
        <f>IF(Called=0,"n/a",DGET(data,"Pctile70_hr13",_xlnm.Criteria)/IF(Result_type="Aggregate Impact",1,Called/1000))</f>
        <v>-0.32470065355300903</v>
      </c>
      <c r="N20" s="57">
        <f>IF(Called=0,"n/a",DGET(data,"Pctile90_hr13",_xlnm.Criteria)/IF(Result_type="Aggregate Impact",1,Called/1000))</f>
        <v>0.63606089353561401</v>
      </c>
      <c r="Q20" s="41"/>
      <c r="S20" s="41"/>
      <c r="T20" s="41"/>
      <c r="U20" s="41"/>
      <c r="V20" s="41"/>
      <c r="W20" s="41"/>
    </row>
    <row r="21" spans="3:23" ht="16.5" x14ac:dyDescent="0.2">
      <c r="C21" s="5"/>
      <c r="D21" s="5"/>
      <c r="E21" s="37">
        <v>14</v>
      </c>
      <c r="F21" s="57">
        <f>IF(Called=0,"n/a",DGET(data,"Ref_hr14",_xlnm.Criteria)/IF(Result_type="Aggregate Impact",1,Called/1000))</f>
        <v>52.053497314453125</v>
      </c>
      <c r="G21" s="57">
        <f t="shared" si="0"/>
        <v>53.970727443695068</v>
      </c>
      <c r="H21" s="57">
        <f>IF(Called=0,"n/a",DGET(data,"Pctile50_hr14",_xlnm.Criteria)/IF(Result_type="Aggregate Impact",1,Called/1000))</f>
        <v>-1.9172301292419434</v>
      </c>
      <c r="I21" s="57">
        <f>IF(Called=0,"n/a",DGET(data,"Temp_hr14",_xlnm.Criteria))</f>
        <v>87.838592529296875</v>
      </c>
      <c r="J21" s="57">
        <f>IF(Called=0,"n/a",DGET(data,"Pctile10_hr14",_xlnm.Criteria)/IF(Result_type="Aggregate Impact",1,Called/1000))</f>
        <v>-3.524590015411377</v>
      </c>
      <c r="K21" s="57">
        <f>IF(Called=0,"n/a",DGET(data,"Pctile30_hr14",_xlnm.Criteria)/IF(Result_type="Aggregate Impact",1,Called/1000))</f>
        <v>-2.574948787689209</v>
      </c>
      <c r="L21" s="57">
        <f t="shared" si="1"/>
        <v>-1.9172301292419434</v>
      </c>
      <c r="M21" s="57">
        <f>IF(Called=0,"n/a",DGET(data,"Pctile70_hr14",_xlnm.Criteria)/IF(Result_type="Aggregate Impact",1,Called/1000))</f>
        <v>-1.2595114707946777</v>
      </c>
      <c r="N21" s="57">
        <f>IF(Called=0,"n/a",DGET(data,"Pctile90_hr14",_xlnm.Criteria)/IF(Result_type="Aggregate Impact",1,Called/1000))</f>
        <v>-0.30987012386322021</v>
      </c>
      <c r="Q21" s="41"/>
      <c r="S21" s="41"/>
      <c r="T21" s="41"/>
      <c r="U21" s="41"/>
      <c r="V21" s="41"/>
      <c r="W21" s="41"/>
    </row>
    <row r="22" spans="3:23" ht="16.5" x14ac:dyDescent="0.2">
      <c r="C22" s="5"/>
      <c r="D22" s="5"/>
      <c r="E22" s="37">
        <v>15</v>
      </c>
      <c r="F22" s="57">
        <f>IF(Called=0,"n/a",DGET(data,"Ref_hr15",_xlnm.Criteria)/IF(Result_type="Aggregate Impact",1,Called/1000))</f>
        <v>53.122482299804688</v>
      </c>
      <c r="G22" s="57">
        <f t="shared" si="0"/>
        <v>55.883048295974731</v>
      </c>
      <c r="H22" s="57">
        <f>IF(Called=0,"n/a",DGET(data,"Pctile50_hr15",_xlnm.Criteria)/IF(Result_type="Aggregate Impact",1,Called/1000))</f>
        <v>-2.7605659961700439</v>
      </c>
      <c r="I22" s="57">
        <f>IF(Called=0,"n/a",DGET(data,"Temp_hr15",_xlnm.Criteria))</f>
        <v>88.855339050292969</v>
      </c>
      <c r="J22" s="57">
        <f>IF(Called=0,"n/a",DGET(data,"Pctile10_hr15",_xlnm.Criteria)/IF(Result_type="Aggregate Impact",1,Called/1000))</f>
        <v>-4.3943319320678711</v>
      </c>
      <c r="K22" s="57">
        <f>IF(Called=0,"n/a",DGET(data,"Pctile30_hr15",_xlnm.Criteria)/IF(Result_type="Aggregate Impact",1,Called/1000))</f>
        <v>-3.4290897846221924</v>
      </c>
      <c r="L22" s="57">
        <f t="shared" si="1"/>
        <v>-2.7605659961700439</v>
      </c>
      <c r="M22" s="57">
        <f>IF(Called=0,"n/a",DGET(data,"Pctile70_hr15",_xlnm.Criteria)/IF(Result_type="Aggregate Impact",1,Called/1000))</f>
        <v>-2.0920422077178955</v>
      </c>
      <c r="N22" s="57">
        <f>IF(Called=0,"n/a",DGET(data,"Pctile90_hr15",_xlnm.Criteria)/IF(Result_type="Aggregate Impact",1,Called/1000))</f>
        <v>-1.1267999410629272</v>
      </c>
      <c r="Q22" s="41"/>
      <c r="S22" s="41"/>
      <c r="T22" s="41"/>
      <c r="U22" s="41"/>
      <c r="V22" s="41"/>
      <c r="W22" s="41"/>
    </row>
    <row r="23" spans="3:23" ht="16.5" x14ac:dyDescent="0.2">
      <c r="C23" s="5"/>
      <c r="D23" s="5"/>
      <c r="E23" s="37">
        <v>16</v>
      </c>
      <c r="F23" s="57">
        <f>IF(Called=0,"n/a",DGET(data,"Ref_hr16",_xlnm.Criteria)/IF(Result_type="Aggregate Impact",1,Called/1000))</f>
        <v>53.864528656005859</v>
      </c>
      <c r="G23" s="57">
        <f t="shared" si="0"/>
        <v>47.690999031066895</v>
      </c>
      <c r="H23" s="57">
        <f>IF(Called=0,"n/a",DGET(data,"Pctile50_hr16",_xlnm.Criteria)/IF(Result_type="Aggregate Impact",1,Called/1000))</f>
        <v>6.1735296249389648</v>
      </c>
      <c r="I23" s="57">
        <f>IF(Called=0,"n/a",DGET(data,"Temp_hr16",_xlnm.Criteria))</f>
        <v>89.040679931640625</v>
      </c>
      <c r="J23" s="57">
        <f>IF(Called=0,"n/a",DGET(data,"Pctile10_hr16",_xlnm.Criteria)/IF(Result_type="Aggregate Impact",1,Called/1000))</f>
        <v>4.5940146446228027</v>
      </c>
      <c r="K23" s="57">
        <f>IF(Called=0,"n/a",DGET(data,"Pctile30_hr16",_xlnm.Criteria)/IF(Result_type="Aggregate Impact",1,Called/1000))</f>
        <v>5.5272049903869629</v>
      </c>
      <c r="L23" s="57">
        <f t="shared" si="1"/>
        <v>6.1735296249389648</v>
      </c>
      <c r="M23" s="57">
        <f>IF(Called=0,"n/a",DGET(data,"Pctile70_hr16",_xlnm.Criteria)/IF(Result_type="Aggregate Impact",1,Called/1000))</f>
        <v>6.8198542594909668</v>
      </c>
      <c r="N23" s="57">
        <f>IF(Called=0,"n/a",DGET(data,"Pctile90_hr16",_xlnm.Criteria)/IF(Result_type="Aggregate Impact",1,Called/1000))</f>
        <v>7.753044605255127</v>
      </c>
      <c r="Q23" s="41"/>
      <c r="S23" s="41"/>
      <c r="T23" s="41"/>
      <c r="U23" s="41"/>
      <c r="V23" s="41"/>
      <c r="W23" s="41"/>
    </row>
    <row r="24" spans="3:23" ht="16.5" x14ac:dyDescent="0.2">
      <c r="C24" s="5"/>
      <c r="D24" s="5"/>
      <c r="E24" s="37">
        <v>17</v>
      </c>
      <c r="F24" s="57">
        <f>IF(Called=0,"n/a",DGET(data,"Ref_hr17",_xlnm.Criteria)/IF(Result_type="Aggregate Impact",1,Called/1000))</f>
        <v>55.534339904785156</v>
      </c>
      <c r="G24" s="57">
        <f t="shared" si="0"/>
        <v>49.721731185913086</v>
      </c>
      <c r="H24" s="57">
        <f>IF(Called=0,"n/a",DGET(data,"Pctile50_hr17",_xlnm.Criteria)/IF(Result_type="Aggregate Impact",1,Called/1000))</f>
        <v>5.8126087188720703</v>
      </c>
      <c r="I24" s="57">
        <f>IF(Called=0,"n/a",DGET(data,"Temp_hr17",_xlnm.Criteria))</f>
        <v>88.612228393554688</v>
      </c>
      <c r="J24" s="57">
        <f>IF(Called=0,"n/a",DGET(data,"Pctile10_hr17",_xlnm.Criteria)/IF(Result_type="Aggregate Impact",1,Called/1000))</f>
        <v>4.272150993347168</v>
      </c>
      <c r="K24" s="57">
        <f>IF(Called=0,"n/a",DGET(data,"Pctile30_hr17",_xlnm.Criteria)/IF(Result_type="Aggregate Impact",1,Called/1000))</f>
        <v>5.1822657585144043</v>
      </c>
      <c r="L24" s="57">
        <f t="shared" si="1"/>
        <v>5.8126087188720703</v>
      </c>
      <c r="M24" s="57">
        <f>IF(Called=0,"n/a",DGET(data,"Pctile70_hr17",_xlnm.Criteria)/IF(Result_type="Aggregate Impact",1,Called/1000))</f>
        <v>6.4429516792297363</v>
      </c>
      <c r="N24" s="57">
        <f>IF(Called=0,"n/a",DGET(data,"Pctile90_hr17",_xlnm.Criteria)/IF(Result_type="Aggregate Impact",1,Called/1000))</f>
        <v>7.3530664443969727</v>
      </c>
      <c r="Q24" s="41"/>
      <c r="S24" s="41"/>
      <c r="T24" s="41"/>
      <c r="U24" s="41"/>
      <c r="V24" s="41"/>
      <c r="W24" s="41"/>
    </row>
    <row r="25" spans="3:23" ht="16.5" x14ac:dyDescent="0.2">
      <c r="C25" s="5"/>
      <c r="D25" s="5"/>
      <c r="E25" s="37">
        <v>18</v>
      </c>
      <c r="F25" s="57">
        <f>IF(Called=0,"n/a",DGET(data,"Ref_hr18",_xlnm.Criteria)/IF(Result_type="Aggregate Impact",1,Called/1000))</f>
        <v>57.613533020019531</v>
      </c>
      <c r="G25" s="57">
        <f t="shared" si="0"/>
        <v>51.511736392974854</v>
      </c>
      <c r="H25" s="57">
        <f>IF(Called=0,"n/a",DGET(data,"Pctile50_hr18",_xlnm.Criteria)/IF(Result_type="Aggregate Impact",1,Called/1000))</f>
        <v>6.1017966270446777</v>
      </c>
      <c r="I25" s="57">
        <f>IF(Called=0,"n/a",DGET(data,"Temp_hr18",_xlnm.Criteria))</f>
        <v>87.363388061523438</v>
      </c>
      <c r="J25" s="57">
        <f>IF(Called=0,"n/a",DGET(data,"Pctile10_hr18",_xlnm.Criteria)/IF(Result_type="Aggregate Impact",1,Called/1000))</f>
        <v>4.5896668434143066</v>
      </c>
      <c r="K25" s="57">
        <f>IF(Called=0,"n/a",DGET(data,"Pctile30_hr18",_xlnm.Criteria)/IF(Result_type="Aggregate Impact",1,Called/1000))</f>
        <v>5.4830455780029297</v>
      </c>
      <c r="L25" s="57">
        <f t="shared" si="1"/>
        <v>6.1017966270446777</v>
      </c>
      <c r="M25" s="57">
        <f>IF(Called=0,"n/a",DGET(data,"Pctile70_hr18",_xlnm.Criteria)/IF(Result_type="Aggregate Impact",1,Called/1000))</f>
        <v>6.7205476760864258</v>
      </c>
      <c r="N25" s="57">
        <f>IF(Called=0,"n/a",DGET(data,"Pctile90_hr18",_xlnm.Criteria)/IF(Result_type="Aggregate Impact",1,Called/1000))</f>
        <v>7.6139264106750488</v>
      </c>
      <c r="Q25" s="41"/>
      <c r="S25" s="41"/>
      <c r="T25" s="41"/>
      <c r="U25" s="41"/>
      <c r="V25" s="41"/>
      <c r="W25" s="41"/>
    </row>
    <row r="26" spans="3:23" ht="16.5" x14ac:dyDescent="0.2">
      <c r="C26" s="5"/>
      <c r="D26" s="5"/>
      <c r="E26" s="37">
        <v>19</v>
      </c>
      <c r="F26" s="57">
        <f>IF(Called=0,"n/a",DGET(data,"Ref_hr19",_xlnm.Criteria)/IF(Result_type="Aggregate Impact",1,Called/1000))</f>
        <v>59.290409088134766</v>
      </c>
      <c r="G26" s="57">
        <f t="shared" si="0"/>
        <v>54.272294998168945</v>
      </c>
      <c r="H26" s="57">
        <f>IF(Called=0,"n/a",DGET(data,"Pctile50_hr19",_xlnm.Criteria)/IF(Result_type="Aggregate Impact",1,Called/1000))</f>
        <v>5.0181140899658203</v>
      </c>
      <c r="I26" s="57">
        <f>IF(Called=0,"n/a",DGET(data,"Temp_hr19",_xlnm.Criteria))</f>
        <v>84.704048156738281</v>
      </c>
      <c r="J26" s="57">
        <f>IF(Called=0,"n/a",DGET(data,"Pctile10_hr19",_xlnm.Criteria)/IF(Result_type="Aggregate Impact",1,Called/1000))</f>
        <v>3.5694503784179687</v>
      </c>
      <c r="K26" s="57">
        <f>IF(Called=0,"n/a",DGET(data,"Pctile30_hr19",_xlnm.Criteria)/IF(Result_type="Aggregate Impact",1,Called/1000))</f>
        <v>4.4253325462341309</v>
      </c>
      <c r="L26" s="57">
        <f t="shared" si="1"/>
        <v>5.0181140899658203</v>
      </c>
      <c r="M26" s="57">
        <f>IF(Called=0,"n/a",DGET(data,"Pctile70_hr19",_xlnm.Criteria)/IF(Result_type="Aggregate Impact",1,Called/1000))</f>
        <v>5.6108956336975098</v>
      </c>
      <c r="N26" s="57">
        <f>IF(Called=0,"n/a",DGET(data,"Pctile90_hr19",_xlnm.Criteria)/IF(Result_type="Aggregate Impact",1,Called/1000))</f>
        <v>6.4667778015136719</v>
      </c>
      <c r="Q26" s="41"/>
      <c r="S26" s="41"/>
      <c r="T26" s="41"/>
      <c r="U26" s="41"/>
      <c r="V26" s="41"/>
      <c r="W26" s="41"/>
    </row>
    <row r="27" spans="3:23" ht="16.5" x14ac:dyDescent="0.2">
      <c r="C27" s="5"/>
      <c r="D27" s="5"/>
      <c r="E27" s="37">
        <v>20</v>
      </c>
      <c r="F27" s="57">
        <f>IF(Called=0,"n/a",DGET(data,"Ref_hr20",_xlnm.Criteria)/IF(Result_type="Aggregate Impact",1,Called/1000))</f>
        <v>59.397109985351563</v>
      </c>
      <c r="G27" s="57">
        <f t="shared" si="0"/>
        <v>61.986543416976929</v>
      </c>
      <c r="H27" s="57">
        <f>IF(Called=0,"n/a",DGET(data,"Pctile50_hr20",_xlnm.Criteria)/IF(Result_type="Aggregate Impact",1,Called/1000))</f>
        <v>-2.5894334316253662</v>
      </c>
      <c r="I27" s="57">
        <f>IF(Called=0,"n/a",DGET(data,"Temp_hr20",_xlnm.Criteria))</f>
        <v>80.937332153320312</v>
      </c>
      <c r="J27" s="57">
        <f>IF(Called=0,"n/a",DGET(data,"Pctile10_hr20",_xlnm.Criteria)/IF(Result_type="Aggregate Impact",1,Called/1000))</f>
        <v>-3.9933996200561523</v>
      </c>
      <c r="K27" s="57">
        <f>IF(Called=0,"n/a",DGET(data,"Pctile30_hr20",_xlnm.Criteria)/IF(Result_type="Aggregate Impact",1,Called/1000))</f>
        <v>-3.1639249324798584</v>
      </c>
      <c r="L27" s="57">
        <f t="shared" si="1"/>
        <v>-2.5894334316253662</v>
      </c>
      <c r="M27" s="57">
        <f>IF(Called=0,"n/a",DGET(data,"Pctile70_hr20",_xlnm.Criteria)/IF(Result_type="Aggregate Impact",1,Called/1000))</f>
        <v>-2.014941930770874</v>
      </c>
      <c r="N27" s="57">
        <f>IF(Called=0,"n/a",DGET(data,"Pctile90_hr20",_xlnm.Criteria)/IF(Result_type="Aggregate Impact",1,Called/1000))</f>
        <v>-1.1854672431945801</v>
      </c>
      <c r="Q27" s="41"/>
      <c r="S27" s="41"/>
      <c r="T27" s="41"/>
      <c r="U27" s="41"/>
      <c r="V27" s="41"/>
      <c r="W27" s="41"/>
    </row>
    <row r="28" spans="3:23" ht="16.5" x14ac:dyDescent="0.2">
      <c r="C28" s="5"/>
      <c r="D28" s="5"/>
      <c r="E28" s="37">
        <v>21</v>
      </c>
      <c r="F28" s="57">
        <f>IF(Called=0,"n/a",DGET(data,"Ref_hr21",_xlnm.Criteria)/IF(Result_type="Aggregate Impact",1,Called/1000))</f>
        <v>55.925010681152344</v>
      </c>
      <c r="G28" s="57">
        <f t="shared" si="0"/>
        <v>58.500631332397461</v>
      </c>
      <c r="H28" s="57">
        <f>IF(Called=0,"n/a",DGET(data,"Pctile50_hr21",_xlnm.Criteria)/IF(Result_type="Aggregate Impact",1,Called/1000))</f>
        <v>-2.5756206512451172</v>
      </c>
      <c r="I28" s="57">
        <f>IF(Called=0,"n/a",DGET(data,"Temp_hr21",_xlnm.Criteria))</f>
        <v>77.612220764160156</v>
      </c>
      <c r="J28" s="57">
        <f>IF(Called=0,"n/a",DGET(data,"Pctile10_hr21",_xlnm.Criteria)/IF(Result_type="Aggregate Impact",1,Called/1000))</f>
        <v>-3.8657968044281006</v>
      </c>
      <c r="K28" s="57">
        <f>IF(Called=0,"n/a",DGET(data,"Pctile30_hr21",_xlnm.Criteria)/IF(Result_type="Aggregate Impact",1,Called/1000))</f>
        <v>-3.1035501956939697</v>
      </c>
      <c r="L28" s="57">
        <f t="shared" si="1"/>
        <v>-2.5756206512451172</v>
      </c>
      <c r="M28" s="57">
        <f>IF(Called=0,"n/a",DGET(data,"Pctile70_hr21",_xlnm.Criteria)/IF(Result_type="Aggregate Impact",1,Called/1000))</f>
        <v>-2.0476911067962646</v>
      </c>
      <c r="N28" s="57">
        <f>IF(Called=0,"n/a",DGET(data,"Pctile90_hr21",_xlnm.Criteria)/IF(Result_type="Aggregate Impact",1,Called/1000))</f>
        <v>-1.2854446172714233</v>
      </c>
      <c r="Q28" s="41"/>
      <c r="S28" s="41"/>
      <c r="T28" s="41"/>
      <c r="U28" s="41"/>
      <c r="V28" s="41"/>
      <c r="W28" s="41"/>
    </row>
    <row r="29" spans="3:23" ht="16.5" x14ac:dyDescent="0.2">
      <c r="C29" s="5"/>
      <c r="D29" s="5"/>
      <c r="E29" s="37">
        <v>22</v>
      </c>
      <c r="F29" s="57">
        <f>IF(Called=0,"n/a",DGET(data,"Ref_hr22",_xlnm.Criteria)/IF(Result_type="Aggregate Impact",1,Called/1000))</f>
        <v>46.831748962402344</v>
      </c>
      <c r="G29" s="57">
        <f t="shared" si="0"/>
        <v>49.128916501998901</v>
      </c>
      <c r="H29" s="57">
        <f>IF(Called=0,"n/a",DGET(data,"Pctile50_hr22",_xlnm.Criteria)/IF(Result_type="Aggregate Impact",1,Called/1000))</f>
        <v>-2.2971675395965576</v>
      </c>
      <c r="I29" s="57">
        <f>IF(Called=0,"n/a",DGET(data,"Temp_hr22",_xlnm.Criteria))</f>
        <v>75.10162353515625</v>
      </c>
      <c r="J29" s="57">
        <f>IF(Called=0,"n/a",DGET(data,"Pctile10_hr22",_xlnm.Criteria)/IF(Result_type="Aggregate Impact",1,Called/1000))</f>
        <v>-3.6201493740081787</v>
      </c>
      <c r="K29" s="57">
        <f>IF(Called=0,"n/a",DGET(data,"Pctile30_hr22",_xlnm.Criteria)/IF(Result_type="Aggregate Impact",1,Called/1000))</f>
        <v>-2.8385210037231445</v>
      </c>
      <c r="L29" s="57">
        <f t="shared" si="1"/>
        <v>-2.2971675395965576</v>
      </c>
      <c r="M29" s="57">
        <f>IF(Called=0,"n/a",DGET(data,"Pctile70_hr22",_xlnm.Criteria)/IF(Result_type="Aggregate Impact",1,Called/1000))</f>
        <v>-1.7558141946792603</v>
      </c>
      <c r="N29" s="57">
        <f>IF(Called=0,"n/a",DGET(data,"Pctile90_hr22",_xlnm.Criteria)/IF(Result_type="Aggregate Impact",1,Called/1000))</f>
        <v>-0.97418582439422607</v>
      </c>
      <c r="Q29" s="41"/>
    </row>
    <row r="30" spans="3:23" ht="16.5" x14ac:dyDescent="0.2">
      <c r="C30" s="5"/>
      <c r="D30" s="5"/>
      <c r="E30" s="37">
        <v>23</v>
      </c>
      <c r="F30" s="57">
        <f>IF(Called=0,"n/a",DGET(data,"Ref_hr23",_xlnm.Criteria)/IF(Result_type="Aggregate Impact",1,Called/1000))</f>
        <v>37.224647521972656</v>
      </c>
      <c r="G30" s="57">
        <f t="shared" si="0"/>
        <v>38.384334564208984</v>
      </c>
      <c r="H30" s="57">
        <f>IF(Called=0,"n/a",DGET(data,"Pctile50_hr23",_xlnm.Criteria)/IF(Result_type="Aggregate Impact",1,Called/1000))</f>
        <v>-1.1596870422363281</v>
      </c>
      <c r="I30" s="57">
        <f>IF(Called=0,"n/a",DGET(data,"Temp_hr23",_xlnm.Criteria))</f>
        <v>73.181304931640625</v>
      </c>
      <c r="J30" s="57">
        <f>IF(Called=0,"n/a",DGET(data,"Pctile10_hr23",_xlnm.Criteria)/IF(Result_type="Aggregate Impact",1,Called/1000))</f>
        <v>-2.4716527462005615</v>
      </c>
      <c r="K30" s="57">
        <f>IF(Called=0,"n/a",DGET(data,"Pctile30_hr23",_xlnm.Criteria)/IF(Result_type="Aggregate Impact",1,Called/1000))</f>
        <v>-1.6965328454971313</v>
      </c>
      <c r="L30" s="57">
        <f t="shared" si="1"/>
        <v>-1.1596870422363281</v>
      </c>
      <c r="M30" s="57">
        <f>IF(Called=0,"n/a",DGET(data,"Pctile70_hr23",_xlnm.Criteria)/IF(Result_type="Aggregate Impact",1,Called/1000))</f>
        <v>-0.62284129858016968</v>
      </c>
      <c r="N30" s="57">
        <f>IF(Called=0,"n/a",DGET(data,"Pctile90_hr23",_xlnm.Criteria)/IF(Result_type="Aggregate Impact",1,Called/1000))</f>
        <v>0.15227869153022766</v>
      </c>
      <c r="Q30" s="41"/>
    </row>
    <row r="31" spans="3:23" ht="16.5" x14ac:dyDescent="0.2">
      <c r="C31" s="5"/>
      <c r="D31" s="5"/>
      <c r="E31" s="37">
        <v>24</v>
      </c>
      <c r="F31" s="57">
        <f>IF(Called=0,"n/a",DGET(data,"Ref_hr24",_xlnm.Criteria)/IF(Result_type="Aggregate Impact",1,Called/1000))</f>
        <v>33.193767547607422</v>
      </c>
      <c r="G31" s="57">
        <f t="shared" si="0"/>
        <v>33.948346674442291</v>
      </c>
      <c r="H31" s="57">
        <f>IF(Called=0,"n/a",DGET(data,"Pctile50_hr24",_xlnm.Criteria)/IF(Result_type="Aggregate Impact",1,Called/1000))</f>
        <v>-0.75457912683486938</v>
      </c>
      <c r="I31" s="57">
        <f>IF(Called=0,"n/a",DGET(data,"Temp_hr24",_xlnm.Criteria))</f>
        <v>71.398002624511719</v>
      </c>
      <c r="J31" s="57">
        <f>IF(Called=0,"n/a",DGET(data,"Pctile10_hr24",_xlnm.Criteria)/IF(Result_type="Aggregate Impact",1,Called/1000))</f>
        <v>-2.0793232917785645</v>
      </c>
      <c r="K31" s="57">
        <f>IF(Called=0,"n/a",DGET(data,"Pctile30_hr24",_xlnm.Criteria)/IF(Result_type="Aggregate Impact",1,Called/1000))</f>
        <v>-1.2966536283493042</v>
      </c>
      <c r="L31" s="57">
        <f t="shared" si="1"/>
        <v>-0.75457912683486938</v>
      </c>
      <c r="M31" s="57">
        <f>IF(Called=0,"n/a",DGET(data,"Pctile70_hr24",_xlnm.Criteria)/IF(Result_type="Aggregate Impact",1,Called/1000))</f>
        <v>-0.21250456571578979</v>
      </c>
      <c r="N31" s="57">
        <f>IF(Called=0,"n/a",DGET(data,"Pctile90_hr24",_xlnm.Criteria)/IF(Result_type="Aggregate Impact",1,Called/1000))</f>
        <v>0.57016497850418091</v>
      </c>
      <c r="Q31" s="41"/>
    </row>
    <row r="32" spans="3:23" ht="49.5" customHeight="1" thickBot="1" x14ac:dyDescent="0.35">
      <c r="C32" s="5"/>
      <c r="D32" s="5"/>
      <c r="E32" s="17"/>
      <c r="F32" s="77" t="str">
        <f>"Estimated Reference
Energy Use
("&amp;IF(Result_type="Aggregate Impact","MWh)","kWh)")</f>
        <v>Estimated Reference
Energy Use
(MWh)</v>
      </c>
      <c r="G32" s="77" t="str">
        <f>"Observed 
Event Day Energy Use ("&amp;IF(Result_type="Aggregate Impact","MWh)","kWh)")</f>
        <v>Observed 
Event Day Energy Use (MWh)</v>
      </c>
      <c r="H32" s="77" t="str">
        <f>"Estimated 
Change in Energy Use ("&amp;IF(Result_type="Aggregate Impact","MWh)","kWh)")</f>
        <v>Estimated 
Change in Energy Use (MWh)</v>
      </c>
      <c r="I32" s="79" t="s">
        <v>205</v>
      </c>
      <c r="J32" s="61" t="str">
        <f>"Uncertainty Adjusted Impact ("&amp;IF(Result_type="Aggregate Impact","MWh/hour) - Percentiles","kWh/hour) - Percentiles")</f>
        <v>Uncertainty Adjusted Impact (MWh/hour) - Percentiles</v>
      </c>
      <c r="K32" s="61"/>
      <c r="L32" s="61"/>
      <c r="M32" s="61"/>
      <c r="N32" s="62"/>
    </row>
    <row r="33" spans="3:17" ht="16.5" x14ac:dyDescent="0.3">
      <c r="C33" s="5"/>
      <c r="D33" s="5"/>
      <c r="E33" s="66" t="s">
        <v>230</v>
      </c>
      <c r="F33" s="78"/>
      <c r="G33" s="78"/>
      <c r="H33" s="78"/>
      <c r="I33" s="78"/>
      <c r="J33" s="18" t="s">
        <v>11</v>
      </c>
      <c r="K33" s="18" t="s">
        <v>12</v>
      </c>
      <c r="L33" s="18" t="s">
        <v>13</v>
      </c>
      <c r="M33" s="18" t="s">
        <v>14</v>
      </c>
      <c r="N33" s="19" t="s">
        <v>15</v>
      </c>
    </row>
    <row r="34" spans="3:17" ht="17.25" thickBot="1" x14ac:dyDescent="0.35">
      <c r="C34" s="5"/>
      <c r="D34" s="5"/>
      <c r="E34" s="20" t="s">
        <v>16</v>
      </c>
      <c r="F34" s="21">
        <f>IF(Called=0,"n/a",SUM(F8:F31))</f>
        <v>1051.3231544494629</v>
      </c>
      <c r="G34" s="22">
        <f>IF(Called=0,"n/a",SUM(G8:G31))</f>
        <v>1046.8812373587862</v>
      </c>
      <c r="H34" s="22">
        <f>IF(Called=0,"n/a",SUM(H8:H31))</f>
        <v>4.4419170906767249</v>
      </c>
      <c r="I34" s="23">
        <f>IF(Called=0,"n/a",SUM(Lookups!J23:J46))</f>
        <v>110.4095458984375</v>
      </c>
      <c r="J34" s="23" t="s">
        <v>17</v>
      </c>
      <c r="K34" s="23" t="s">
        <v>17</v>
      </c>
      <c r="L34" s="23" t="s">
        <v>17</v>
      </c>
      <c r="M34" s="23" t="s">
        <v>17</v>
      </c>
      <c r="N34" s="71" t="s">
        <v>17</v>
      </c>
    </row>
    <row r="35" spans="3:17" ht="17.25" thickBot="1" x14ac:dyDescent="0.35">
      <c r="E35" s="20" t="s">
        <v>231</v>
      </c>
      <c r="F35" s="76">
        <f>IF(Called=0,"n/a",Lookups!L47)</f>
        <v>56.575702667236328</v>
      </c>
      <c r="G35" s="23">
        <f>IF(Called=0,"n/a",Lookups!M47)</f>
        <v>50.799190402030945</v>
      </c>
      <c r="H35" s="23">
        <f>IF(Called=0,"n/a",Lookups!N47)</f>
        <v>5.7765122652053833</v>
      </c>
      <c r="I35" s="23">
        <f>IF(Called=0,"n/a",Lookups!O47)</f>
        <v>49.720344543457031</v>
      </c>
      <c r="J35" s="23">
        <f>IF(Called=0,"n/a",Lookups!Z52)</f>
        <v>5.6349507977237607</v>
      </c>
      <c r="K35" s="23">
        <f>IF(Called=0,"n/a",Lookups!AA52)</f>
        <v>5.7185864601711405</v>
      </c>
      <c r="L35" s="23">
        <f>IF(Called=0,"n/a",Lookups!AB52)</f>
        <v>5.7765122652053833</v>
      </c>
      <c r="M35" s="23">
        <f>IF(Called=0,"n/a",Lookups!AC52)</f>
        <v>5.8344380702396261</v>
      </c>
      <c r="N35" s="71">
        <f>IF(Called=0,"n/a",Lookups!AD52)</f>
        <v>5.9180737326870059</v>
      </c>
      <c r="Q35" s="55"/>
    </row>
    <row r="36" spans="3:17" ht="15" x14ac:dyDescent="0.25">
      <c r="E36" s="24"/>
      <c r="F36" s="41"/>
      <c r="G36" s="74" t="s">
        <v>264</v>
      </c>
      <c r="H36" s="75">
        <f>IF(Called=0,"n/a",H35/F35)</f>
        <v>0.10210235123691414</v>
      </c>
      <c r="I36" s="41"/>
    </row>
    <row r="37" spans="3:17" x14ac:dyDescent="0.2">
      <c r="E37" s="24"/>
      <c r="F37" s="41"/>
      <c r="G37" s="41"/>
      <c r="H37" s="41"/>
      <c r="I37" s="42"/>
    </row>
    <row r="38" spans="3:17" x14ac:dyDescent="0.2">
      <c r="E38" s="24"/>
      <c r="F38" s="41"/>
      <c r="G38" s="41"/>
      <c r="H38" s="41"/>
      <c r="I38" s="41"/>
    </row>
    <row r="40" spans="3:17" x14ac:dyDescent="0.2">
      <c r="E40" s="24"/>
      <c r="F40" s="41"/>
      <c r="G40" s="41"/>
      <c r="H40" s="41"/>
      <c r="I40" s="42"/>
    </row>
  </sheetData>
  <mergeCells count="9">
    <mergeCell ref="F32:F33"/>
    <mergeCell ref="G32:G33"/>
    <mergeCell ref="H32:H33"/>
    <mergeCell ref="I32:I33"/>
    <mergeCell ref="E5:E7"/>
    <mergeCell ref="F5:F7"/>
    <mergeCell ref="G5:G7"/>
    <mergeCell ref="H5:H7"/>
    <mergeCell ref="I5:I7"/>
  </mergeCells>
  <phoneticPr fontId="2" type="noConversion"/>
  <conditionalFormatting sqref="A1:B1">
    <cfRule type="expression" dxfId="5" priority="45" stopIfTrue="1">
      <formula>$A$1&lt;&gt;""</formula>
    </cfRule>
  </conditionalFormatting>
  <conditionalFormatting sqref="C2">
    <cfRule type="expression" dxfId="4" priority="37">
      <formula>size_lca_flag=1</formula>
    </cfRule>
  </conditionalFormatting>
  <conditionalFormatting sqref="B7:B8">
    <cfRule type="expression" dxfId="3" priority="27">
      <formula>Two_way_tab_flag=1</formula>
    </cfRule>
    <cfRule type="expression" dxfId="2" priority="28">
      <formula>size_lca_flag=1</formula>
    </cfRule>
  </conditionalFormatting>
  <conditionalFormatting sqref="C1">
    <cfRule type="expression" dxfId="1" priority="26" stopIfTrue="1">
      <formula>$A$1&lt;&gt;""</formula>
    </cfRule>
  </conditionalFormatting>
  <dataValidations count="5">
    <dataValidation type="list" allowBlank="1" showInputMessage="1" showErrorMessage="1" sqref="B7">
      <formula1>lca_list</formula1>
    </dataValidation>
    <dataValidation type="list" allowBlank="1" showInputMessage="1" showErrorMessage="1" sqref="B5">
      <formula1>date_list</formula1>
    </dataValidation>
    <dataValidation type="list" allowBlank="1" showInputMessage="1" showErrorMessage="1" sqref="B4">
      <formula1>Result_type_list</formula1>
    </dataValidation>
    <dataValidation type="list" allowBlank="1" showInputMessage="1" showErrorMessage="1" sqref="B8">
      <formula1>Size_list</formula1>
    </dataValidation>
    <dataValidation type="list" allowBlank="1" showInputMessage="1" showErrorMessage="1" sqref="B9">
      <formula1>notice_list</formula1>
    </dataValidation>
  </dataValidations>
  <pageMargins left="0.75" right="0.75" top="1" bottom="1" header="0.5" footer="0.5"/>
  <pageSetup scale="5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6677BB90-E7F0-4BA8-BD1A-FBF638B0022C}">
            <xm:f>AND($E8&gt;=VLOOKUP(date&amp;notice,Lookups!$A$23:$E$70,4,FALSE),$E8&lt;=VLOOKUP(date&amp;notice,Lookups!$A$23:$E$70,5,FALSE))</xm:f>
            <x14:dxf>
              <fill>
                <patternFill>
                  <bgColor theme="3" tint="0.79998168889431442"/>
                </patternFill>
              </fill>
            </x14:dxf>
          </x14:cfRule>
          <xm:sqref>E8:N31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opLeftCell="M12" workbookViewId="0">
      <selection activeCell="Z52" sqref="Z52:AD52"/>
    </sheetView>
  </sheetViews>
  <sheetFormatPr defaultRowHeight="12.75" x14ac:dyDescent="0.2"/>
  <cols>
    <col min="1" max="1" width="16.85546875" customWidth="1"/>
    <col min="2" max="2" width="9.7109375" bestFit="1" customWidth="1"/>
    <col min="3" max="3" width="24.140625" bestFit="1" customWidth="1"/>
    <col min="4" max="4" width="17.140625" bestFit="1" customWidth="1"/>
    <col min="5" max="5" width="9.5703125" bestFit="1" customWidth="1"/>
    <col min="6" max="6" width="8.85546875" bestFit="1" customWidth="1"/>
    <col min="7" max="7" width="5.5703125" bestFit="1" customWidth="1"/>
    <col min="8" max="8" width="10.85546875" bestFit="1" customWidth="1"/>
    <col min="10" max="10" width="25.5703125" bestFit="1" customWidth="1"/>
    <col min="11" max="11" width="16" bestFit="1" customWidth="1"/>
    <col min="12" max="12" width="31" bestFit="1" customWidth="1"/>
    <col min="13" max="13" width="15.5703125" bestFit="1" customWidth="1"/>
    <col min="14" max="14" width="16.42578125" bestFit="1" customWidth="1"/>
    <col min="15" max="15" width="31.42578125" bestFit="1" customWidth="1"/>
    <col min="16" max="16" width="10.140625" bestFit="1" customWidth="1"/>
    <col min="17" max="17" width="13.42578125" bestFit="1" customWidth="1"/>
  </cols>
  <sheetData>
    <row r="1" spans="1:26" x14ac:dyDescent="0.2">
      <c r="G1" s="1"/>
      <c r="H1" s="1"/>
      <c r="X1" t="s">
        <v>212</v>
      </c>
      <c r="Y1" s="45" t="s">
        <v>210</v>
      </c>
      <c r="Z1" t="s">
        <v>261</v>
      </c>
    </row>
    <row r="2" spans="1:26" x14ac:dyDescent="0.2">
      <c r="X2" s="73">
        <v>41773</v>
      </c>
      <c r="Y2" t="s">
        <v>224</v>
      </c>
      <c r="Z2">
        <v>0.13392899999999999</v>
      </c>
    </row>
    <row r="3" spans="1:26" ht="15" x14ac:dyDescent="0.25">
      <c r="A3" s="26"/>
      <c r="B3" s="25" t="s">
        <v>217</v>
      </c>
      <c r="C3" s="25" t="s">
        <v>0</v>
      </c>
      <c r="D3" s="25" t="s">
        <v>204</v>
      </c>
      <c r="E3" s="25" t="s">
        <v>207</v>
      </c>
      <c r="J3" s="2" t="s">
        <v>218</v>
      </c>
      <c r="K3" s="11" t="s">
        <v>217</v>
      </c>
      <c r="L3" s="11" t="s">
        <v>0</v>
      </c>
      <c r="M3" s="43" t="s">
        <v>200</v>
      </c>
      <c r="N3" s="11" t="s">
        <v>207</v>
      </c>
      <c r="O3" s="11"/>
      <c r="Q3" s="11"/>
      <c r="X3" s="73">
        <v>41774</v>
      </c>
      <c r="Y3" t="s">
        <v>224</v>
      </c>
      <c r="Z3">
        <v>0.38905299999999998</v>
      </c>
    </row>
    <row r="4" spans="1:26" x14ac:dyDescent="0.2">
      <c r="A4" s="28"/>
      <c r="B4" t="str">
        <f>date</f>
        <v>Typical Event Day</v>
      </c>
      <c r="C4" s="5" t="str">
        <f>lca</f>
        <v>All</v>
      </c>
      <c r="D4" t="str">
        <f>Size</f>
        <v>All</v>
      </c>
      <c r="E4" s="5" t="str">
        <f>notice</f>
        <v>Day-Of 1-4 Hours</v>
      </c>
      <c r="J4" t="s">
        <v>3</v>
      </c>
      <c r="K4" s="72">
        <v>41773</v>
      </c>
      <c r="L4" t="s">
        <v>1</v>
      </c>
      <c r="M4" s="44" t="s">
        <v>1</v>
      </c>
      <c r="N4" t="s">
        <v>224</v>
      </c>
      <c r="Q4" s="45"/>
      <c r="X4" s="73">
        <v>41827</v>
      </c>
      <c r="Y4" t="s">
        <v>224</v>
      </c>
      <c r="Z4">
        <v>0.1304062</v>
      </c>
    </row>
    <row r="5" spans="1:26" ht="13.5" x14ac:dyDescent="0.25">
      <c r="A5" s="26"/>
      <c r="B5" s="26"/>
      <c r="C5" s="26"/>
      <c r="D5" s="26"/>
      <c r="E5" s="26"/>
      <c r="F5" s="26"/>
      <c r="G5" s="27"/>
      <c r="H5" s="27"/>
      <c r="J5" s="1" t="s">
        <v>219</v>
      </c>
      <c r="K5" s="72">
        <v>41774</v>
      </c>
      <c r="L5" t="s">
        <v>190</v>
      </c>
      <c r="M5" s="46" t="s">
        <v>202</v>
      </c>
      <c r="N5" t="s">
        <v>225</v>
      </c>
      <c r="Q5" s="45"/>
      <c r="X5" s="73">
        <v>41834</v>
      </c>
      <c r="Y5" t="s">
        <v>224</v>
      </c>
      <c r="Z5">
        <v>0.16878460000000001</v>
      </c>
    </row>
    <row r="6" spans="1:26" x14ac:dyDescent="0.2">
      <c r="A6" s="28"/>
      <c r="B6" s="28"/>
      <c r="C6" s="29"/>
      <c r="D6" s="30"/>
      <c r="E6" s="28"/>
      <c r="F6" s="30"/>
      <c r="G6" s="30"/>
      <c r="H6" s="30"/>
      <c r="K6" s="72">
        <v>41799</v>
      </c>
      <c r="L6" s="1" t="s">
        <v>191</v>
      </c>
      <c r="M6" s="47" t="s">
        <v>201</v>
      </c>
      <c r="N6" t="s">
        <v>226</v>
      </c>
      <c r="Q6" s="45"/>
      <c r="X6" s="73">
        <v>41845</v>
      </c>
      <c r="Y6" t="s">
        <v>224</v>
      </c>
      <c r="Z6">
        <v>0.15569</v>
      </c>
    </row>
    <row r="7" spans="1:26" ht="13.5" x14ac:dyDescent="0.25">
      <c r="A7" s="26"/>
      <c r="K7" s="72">
        <v>41820</v>
      </c>
      <c r="L7" t="s">
        <v>192</v>
      </c>
      <c r="M7" s="48" t="s">
        <v>203</v>
      </c>
      <c r="X7" s="73">
        <v>41848</v>
      </c>
      <c r="Y7" t="s">
        <v>224</v>
      </c>
      <c r="Z7">
        <v>0.30264419999999997</v>
      </c>
    </row>
    <row r="8" spans="1:26" ht="13.5" x14ac:dyDescent="0.25">
      <c r="A8" s="27"/>
      <c r="C8" t="s">
        <v>223</v>
      </c>
      <c r="D8">
        <f>DGET(data,"_pass",_xlnm.Criteria)</f>
        <v>1</v>
      </c>
      <c r="K8" s="72">
        <v>41827</v>
      </c>
      <c r="L8" t="s">
        <v>193</v>
      </c>
      <c r="M8" s="34"/>
      <c r="X8" s="73">
        <v>41849</v>
      </c>
      <c r="Y8" t="s">
        <v>224</v>
      </c>
      <c r="Z8">
        <v>0.29163909999999998</v>
      </c>
    </row>
    <row r="9" spans="1:26" x14ac:dyDescent="0.2">
      <c r="A9" s="30"/>
      <c r="C9" s="45"/>
      <c r="D9" s="49"/>
      <c r="K9" s="72">
        <v>41834</v>
      </c>
      <c r="L9" t="s">
        <v>194</v>
      </c>
      <c r="M9" s="34"/>
      <c r="X9" s="73">
        <v>41852</v>
      </c>
      <c r="Y9" t="s">
        <v>224</v>
      </c>
      <c r="Z9">
        <v>0.1666676</v>
      </c>
    </row>
    <row r="10" spans="1:26" ht="13.5" x14ac:dyDescent="0.25">
      <c r="A10" s="27"/>
      <c r="K10" s="72">
        <v>41845</v>
      </c>
      <c r="L10" t="s">
        <v>195</v>
      </c>
      <c r="M10" s="34"/>
      <c r="X10" s="73">
        <v>41897</v>
      </c>
      <c r="Y10" t="s">
        <v>224</v>
      </c>
      <c r="Z10">
        <v>0.14373140000000001</v>
      </c>
    </row>
    <row r="11" spans="1:26" x14ac:dyDescent="0.2">
      <c r="A11" s="30"/>
      <c r="K11" s="72">
        <v>41848</v>
      </c>
      <c r="L11" t="s">
        <v>196</v>
      </c>
      <c r="M11" s="34"/>
      <c r="X11" s="73">
        <v>41914</v>
      </c>
      <c r="Y11" t="s">
        <v>224</v>
      </c>
      <c r="Z11">
        <v>2.7591999999999998E-3</v>
      </c>
    </row>
    <row r="12" spans="1:26" ht="13.5" x14ac:dyDescent="0.25">
      <c r="A12" s="27"/>
      <c r="K12" s="72">
        <v>41849</v>
      </c>
      <c r="L12" t="s">
        <v>197</v>
      </c>
      <c r="X12" s="73">
        <v>41915</v>
      </c>
      <c r="Y12" t="s">
        <v>224</v>
      </c>
      <c r="Z12">
        <v>2.3211E-3</v>
      </c>
    </row>
    <row r="13" spans="1:26" x14ac:dyDescent="0.2">
      <c r="H13" s="45"/>
      <c r="I13" s="45"/>
      <c r="J13" s="45"/>
      <c r="K13" s="72">
        <v>41852</v>
      </c>
      <c r="X13" s="73">
        <v>41773</v>
      </c>
      <c r="Y13" t="s">
        <v>225</v>
      </c>
      <c r="Z13">
        <v>6.6388699999999995E-2</v>
      </c>
    </row>
    <row r="14" spans="1:26" x14ac:dyDescent="0.2">
      <c r="K14" s="72">
        <v>41884</v>
      </c>
      <c r="X14" s="73">
        <v>41774</v>
      </c>
      <c r="Y14" t="s">
        <v>225</v>
      </c>
      <c r="Z14">
        <v>0.1172499</v>
      </c>
    </row>
    <row r="15" spans="1:26" x14ac:dyDescent="0.2">
      <c r="K15" s="72">
        <v>41897</v>
      </c>
      <c r="X15" s="73">
        <v>41799</v>
      </c>
      <c r="Y15" t="s">
        <v>225</v>
      </c>
      <c r="Z15">
        <v>0.14335059999999999</v>
      </c>
    </row>
    <row r="16" spans="1:26" x14ac:dyDescent="0.2">
      <c r="K16" s="72">
        <v>41914</v>
      </c>
      <c r="X16" s="73">
        <v>41820</v>
      </c>
      <c r="Y16" t="s">
        <v>225</v>
      </c>
      <c r="Z16">
        <v>0.13880310000000001</v>
      </c>
    </row>
    <row r="17" spans="1:26" x14ac:dyDescent="0.2">
      <c r="K17" s="72">
        <v>41915</v>
      </c>
      <c r="X17" s="73">
        <v>41827</v>
      </c>
      <c r="Y17" t="s">
        <v>225</v>
      </c>
      <c r="Z17">
        <v>6.5009300000000006E-2</v>
      </c>
    </row>
    <row r="18" spans="1:26" x14ac:dyDescent="0.2">
      <c r="K18" s="72">
        <v>41918</v>
      </c>
      <c r="X18" s="73">
        <v>41834</v>
      </c>
      <c r="Y18" t="s">
        <v>225</v>
      </c>
      <c r="Z18">
        <v>6.8911200000000006E-2</v>
      </c>
    </row>
    <row r="19" spans="1:26" x14ac:dyDescent="0.2">
      <c r="K19" s="65" t="s">
        <v>2</v>
      </c>
      <c r="X19" s="73">
        <v>41845</v>
      </c>
      <c r="Y19" t="s">
        <v>225</v>
      </c>
      <c r="Z19">
        <v>5.05759E-2</v>
      </c>
    </row>
    <row r="20" spans="1:26" x14ac:dyDescent="0.2">
      <c r="X20" s="73">
        <v>41848</v>
      </c>
      <c r="Y20" t="s">
        <v>225</v>
      </c>
      <c r="Z20">
        <v>0.17364389999999999</v>
      </c>
    </row>
    <row r="21" spans="1:26" x14ac:dyDescent="0.2">
      <c r="X21" s="73">
        <v>41849</v>
      </c>
      <c r="Y21" t="s">
        <v>225</v>
      </c>
      <c r="Z21">
        <v>0.17574790000000001</v>
      </c>
    </row>
    <row r="22" spans="1:26" ht="13.5" x14ac:dyDescent="0.25">
      <c r="B22" t="s">
        <v>212</v>
      </c>
      <c r="C22" t="s">
        <v>227</v>
      </c>
      <c r="D22" t="s">
        <v>228</v>
      </c>
      <c r="E22" t="s">
        <v>229</v>
      </c>
      <c r="G22" s="70"/>
      <c r="J22" s="54" t="s">
        <v>206</v>
      </c>
      <c r="K22" s="45" t="s">
        <v>241</v>
      </c>
      <c r="L22" s="45" t="s">
        <v>233</v>
      </c>
      <c r="M22" s="45" t="s">
        <v>234</v>
      </c>
      <c r="N22" s="45" t="s">
        <v>235</v>
      </c>
      <c r="O22" s="45" t="s">
        <v>242</v>
      </c>
      <c r="P22" s="45" t="s">
        <v>236</v>
      </c>
      <c r="Q22" s="45" t="s">
        <v>237</v>
      </c>
      <c r="R22" s="45" t="s">
        <v>238</v>
      </c>
      <c r="S22" s="45" t="s">
        <v>239</v>
      </c>
      <c r="T22" s="45" t="s">
        <v>240</v>
      </c>
      <c r="U22" s="45" t="s">
        <v>243</v>
      </c>
      <c r="X22" s="73">
        <v>41852</v>
      </c>
      <c r="Y22" t="s">
        <v>225</v>
      </c>
      <c r="Z22">
        <v>0.1391976</v>
      </c>
    </row>
    <row r="23" spans="1:26" x14ac:dyDescent="0.2">
      <c r="A23" t="str">
        <f>B23&amp;C23</f>
        <v>41773Day-Ahead 1-4 Hours</v>
      </c>
      <c r="B23" s="72">
        <v>41773</v>
      </c>
      <c r="C23" t="s">
        <v>224</v>
      </c>
      <c r="D23">
        <v>17</v>
      </c>
      <c r="E23">
        <v>19</v>
      </c>
      <c r="F23" t="str">
        <f>IF(D23="","","Hours Ending "&amp;D23&amp;" to "&amp;E23)</f>
        <v>Hours Ending 17 to 19</v>
      </c>
      <c r="G23" s="30"/>
      <c r="I23">
        <v>1</v>
      </c>
      <c r="J23" s="55">
        <f>MAX(0,Table!I8-75)</f>
        <v>0</v>
      </c>
      <c r="K23" t="str">
        <f t="shared" ref="K23:K46" si="0">IF(AND(I23&gt;=VLOOKUP(date&amp;notice,$A$23:$D$70,4,FALSE),I23&lt;=VLOOKUP(date&amp;notice,$A$23:$E$70,5,FALSE)),1,"")</f>
        <v/>
      </c>
      <c r="L23" s="6" t="str">
        <f>IF($K23=1,Table!F8,"")</f>
        <v/>
      </c>
      <c r="M23" s="6" t="str">
        <f>IF($K23=1,Table!G8,"")</f>
        <v/>
      </c>
      <c r="N23" s="6" t="str">
        <f>IF($K23=1,Table!H8,"")</f>
        <v/>
      </c>
      <c r="O23" s="6" t="str">
        <f t="shared" ref="O23:O46" si="1">IF($K23=1,J23,"")</f>
        <v/>
      </c>
      <c r="P23" s="6" t="str">
        <f>IF($K23=1,Table!J8,"")</f>
        <v/>
      </c>
      <c r="Q23" s="6" t="str">
        <f>IF($K23=1,Table!K8,"")</f>
        <v/>
      </c>
      <c r="R23" s="6" t="str">
        <f>IF($K23=1,Table!L8,"")</f>
        <v/>
      </c>
      <c r="S23" s="6" t="str">
        <f>IF($K23=1,Table!M8,"")</f>
        <v/>
      </c>
      <c r="T23" s="6" t="str">
        <f>IF($K23=1,Table!N8,"")</f>
        <v/>
      </c>
      <c r="U23" s="41" t="str">
        <f>IF(K23=1,((Table!K8-Table!L8)/NORMSINV(0.3))^2,"")</f>
        <v/>
      </c>
      <c r="V23" s="45"/>
      <c r="W23" s="45"/>
      <c r="X23" s="73">
        <v>41884</v>
      </c>
      <c r="Y23" t="s">
        <v>225</v>
      </c>
      <c r="Z23">
        <v>5.0974499999999999E-2</v>
      </c>
    </row>
    <row r="24" spans="1:26" ht="13.5" x14ac:dyDescent="0.25">
      <c r="A24" t="str">
        <f t="shared" ref="A24:A67" si="2">B24&amp;C24</f>
        <v>41774Day-Ahead 1-4 Hours</v>
      </c>
      <c r="B24" s="72">
        <v>41774</v>
      </c>
      <c r="C24" t="s">
        <v>224</v>
      </c>
      <c r="D24">
        <v>16</v>
      </c>
      <c r="E24">
        <v>19</v>
      </c>
      <c r="F24" t="str">
        <f t="shared" ref="F24:F70" si="3">IF(D24="","","Hours Ending "&amp;D24&amp;" to "&amp;E24)</f>
        <v>Hours Ending 16 to 19</v>
      </c>
      <c r="G24" s="27"/>
      <c r="I24">
        <f>I23+1</f>
        <v>2</v>
      </c>
      <c r="J24" s="55">
        <f>MAX(0,Table!I9-75)</f>
        <v>0</v>
      </c>
      <c r="K24" t="str">
        <f t="shared" si="0"/>
        <v/>
      </c>
      <c r="L24" s="6" t="str">
        <f>IF($K24=1,Table!F9,"")</f>
        <v/>
      </c>
      <c r="M24" s="6" t="str">
        <f>IF($K24=1,Table!G9,"")</f>
        <v/>
      </c>
      <c r="N24" s="6" t="str">
        <f>IF($K24=1,Table!H9,"")</f>
        <v/>
      </c>
      <c r="O24" s="6" t="str">
        <f t="shared" si="1"/>
        <v/>
      </c>
      <c r="P24" s="6" t="str">
        <f>IF($K24=1,Table!J9,"")</f>
        <v/>
      </c>
      <c r="Q24" s="6" t="str">
        <f>IF($K24=1,Table!K9,"")</f>
        <v/>
      </c>
      <c r="R24" s="6" t="str">
        <f>IF($K24=1,Table!L9,"")</f>
        <v/>
      </c>
      <c r="S24" s="6" t="str">
        <f>IF($K24=1,Table!M9,"")</f>
        <v/>
      </c>
      <c r="T24" s="6" t="str">
        <f>IF($K24=1,Table!N9,"")</f>
        <v/>
      </c>
      <c r="U24" s="41" t="str">
        <f>IF(K24=1,((Table!K9-Table!L9)/NORMSINV(0.3))^2,"")</f>
        <v/>
      </c>
      <c r="X24" s="73">
        <v>41897</v>
      </c>
      <c r="Y24" t="s">
        <v>225</v>
      </c>
      <c r="Z24">
        <v>0.155476</v>
      </c>
    </row>
    <row r="25" spans="1:26" x14ac:dyDescent="0.2">
      <c r="A25" t="str">
        <f t="shared" si="2"/>
        <v>41799Day-Ahead 1-4 Hours</v>
      </c>
      <c r="B25" s="72">
        <v>41799</v>
      </c>
      <c r="C25" t="s">
        <v>224</v>
      </c>
      <c r="F25" t="str">
        <f t="shared" si="3"/>
        <v/>
      </c>
      <c r="G25" s="30"/>
      <c r="I25">
        <f t="shared" ref="I25:I46" si="4">I24+1</f>
        <v>3</v>
      </c>
      <c r="J25" s="55">
        <f>MAX(0,Table!I10-75)</f>
        <v>0</v>
      </c>
      <c r="K25" t="str">
        <f t="shared" si="0"/>
        <v/>
      </c>
      <c r="L25" s="6" t="str">
        <f>IF($K25=1,Table!F10,"")</f>
        <v/>
      </c>
      <c r="M25" s="6" t="str">
        <f>IF($K25=1,Table!G10,"")</f>
        <v/>
      </c>
      <c r="N25" s="6" t="str">
        <f>IF($K25=1,Table!H10,"")</f>
        <v/>
      </c>
      <c r="O25" s="6" t="str">
        <f t="shared" si="1"/>
        <v/>
      </c>
      <c r="P25" s="6" t="str">
        <f>IF($K25=1,Table!J10,"")</f>
        <v/>
      </c>
      <c r="Q25" s="6" t="str">
        <f>IF($K25=1,Table!K10,"")</f>
        <v/>
      </c>
      <c r="R25" s="6" t="str">
        <f>IF($K25=1,Table!L10,"")</f>
        <v/>
      </c>
      <c r="S25" s="6" t="str">
        <f>IF($K25=1,Table!M10,"")</f>
        <v/>
      </c>
      <c r="T25" s="6" t="str">
        <f>IF($K25=1,Table!N10,"")</f>
        <v/>
      </c>
      <c r="U25" s="41" t="str">
        <f>IF(K25=1,((Table!K10-Table!L10)/NORMSINV(0.3))^2,"")</f>
        <v/>
      </c>
      <c r="X25" s="73">
        <v>41914</v>
      </c>
      <c r="Y25" t="s">
        <v>225</v>
      </c>
      <c r="Z25">
        <v>3.7397199999999998E-2</v>
      </c>
    </row>
    <row r="26" spans="1:26" ht="13.5" x14ac:dyDescent="0.25">
      <c r="A26" t="str">
        <f t="shared" si="2"/>
        <v>41820Day-Ahead 1-4 Hours</v>
      </c>
      <c r="B26" s="72">
        <v>41820</v>
      </c>
      <c r="C26" t="s">
        <v>224</v>
      </c>
      <c r="F26" t="str">
        <f t="shared" si="3"/>
        <v/>
      </c>
      <c r="G26" s="27"/>
      <c r="I26">
        <f t="shared" si="4"/>
        <v>4</v>
      </c>
      <c r="J26" s="55">
        <f>MAX(0,Table!I11-75)</f>
        <v>0</v>
      </c>
      <c r="K26" t="str">
        <f t="shared" si="0"/>
        <v/>
      </c>
      <c r="L26" s="6" t="str">
        <f>IF($K26=1,Table!F11,"")</f>
        <v/>
      </c>
      <c r="M26" s="6" t="str">
        <f>IF($K26=1,Table!G11,"")</f>
        <v/>
      </c>
      <c r="N26" s="6" t="str">
        <f>IF($K26=1,Table!H11,"")</f>
        <v/>
      </c>
      <c r="O26" s="6" t="str">
        <f t="shared" si="1"/>
        <v/>
      </c>
      <c r="P26" s="6" t="str">
        <f>IF($K26=1,Table!J11,"")</f>
        <v/>
      </c>
      <c r="Q26" s="6" t="str">
        <f>IF($K26=1,Table!K11,"")</f>
        <v/>
      </c>
      <c r="R26" s="6" t="str">
        <f>IF($K26=1,Table!L11,"")</f>
        <v/>
      </c>
      <c r="S26" s="6" t="str">
        <f>IF($K26=1,Table!M11,"")</f>
        <v/>
      </c>
      <c r="T26" s="6" t="str">
        <f>IF($K26=1,Table!N11,"")</f>
        <v/>
      </c>
      <c r="U26" s="41" t="str">
        <f>IF(K26=1,((Table!K11-Table!L11)/NORMSINV(0.3))^2,"")</f>
        <v/>
      </c>
      <c r="X26" s="73">
        <v>41915</v>
      </c>
      <c r="Y26" t="s">
        <v>225</v>
      </c>
      <c r="Z26">
        <v>3.24138E-2</v>
      </c>
    </row>
    <row r="27" spans="1:26" x14ac:dyDescent="0.2">
      <c r="A27" t="str">
        <f t="shared" si="2"/>
        <v>41827Day-Ahead 1-4 Hours</v>
      </c>
      <c r="B27" s="72">
        <v>41827</v>
      </c>
      <c r="C27" t="s">
        <v>224</v>
      </c>
      <c r="D27">
        <v>17</v>
      </c>
      <c r="E27">
        <v>19</v>
      </c>
      <c r="F27" t="str">
        <f t="shared" si="3"/>
        <v>Hours Ending 17 to 19</v>
      </c>
      <c r="G27" s="30"/>
      <c r="I27">
        <f t="shared" si="4"/>
        <v>5</v>
      </c>
      <c r="J27" s="55">
        <f>MAX(0,Table!I12-75)</f>
        <v>0</v>
      </c>
      <c r="K27" t="str">
        <f t="shared" si="0"/>
        <v/>
      </c>
      <c r="L27" s="6" t="str">
        <f>IF($K27=1,Table!F12,"")</f>
        <v/>
      </c>
      <c r="M27" s="6" t="str">
        <f>IF($K27=1,Table!G12,"")</f>
        <v/>
      </c>
      <c r="N27" s="6" t="str">
        <f>IF($K27=1,Table!H12,"")</f>
        <v/>
      </c>
      <c r="O27" s="6" t="str">
        <f t="shared" si="1"/>
        <v/>
      </c>
      <c r="P27" s="6" t="str">
        <f>IF($K27=1,Table!J12,"")</f>
        <v/>
      </c>
      <c r="Q27" s="6" t="str">
        <f>IF($K27=1,Table!K12,"")</f>
        <v/>
      </c>
      <c r="R27" s="6" t="str">
        <f>IF($K27=1,Table!L12,"")</f>
        <v/>
      </c>
      <c r="S27" s="6" t="str">
        <f>IF($K27=1,Table!M12,"")</f>
        <v/>
      </c>
      <c r="T27" s="6" t="str">
        <f>IF($K27=1,Table!N12,"")</f>
        <v/>
      </c>
      <c r="U27" s="41" t="str">
        <f>IF(K27=1,((Table!K12-Table!L12)/NORMSINV(0.3))^2,"")</f>
        <v/>
      </c>
      <c r="X27" s="73">
        <v>41918</v>
      </c>
      <c r="Y27" t="s">
        <v>225</v>
      </c>
      <c r="Z27">
        <v>8.9644699999999994E-2</v>
      </c>
    </row>
    <row r="28" spans="1:26" ht="13.5" x14ac:dyDescent="0.25">
      <c r="A28" t="str">
        <f t="shared" si="2"/>
        <v>41834Day-Ahead 1-4 Hours</v>
      </c>
      <c r="B28" s="72">
        <v>41834</v>
      </c>
      <c r="C28" t="s">
        <v>224</v>
      </c>
      <c r="D28">
        <v>16</v>
      </c>
      <c r="E28">
        <v>19</v>
      </c>
      <c r="F28" t="str">
        <f t="shared" si="3"/>
        <v>Hours Ending 16 to 19</v>
      </c>
      <c r="G28" s="27"/>
      <c r="I28">
        <f t="shared" si="4"/>
        <v>6</v>
      </c>
      <c r="J28" s="55">
        <f>MAX(0,Table!I13-75)</f>
        <v>0</v>
      </c>
      <c r="K28" t="str">
        <f t="shared" si="0"/>
        <v/>
      </c>
      <c r="L28" s="6" t="str">
        <f>IF($K28=1,Table!F13,"")</f>
        <v/>
      </c>
      <c r="M28" s="6" t="str">
        <f>IF($K28=1,Table!G13,"")</f>
        <v/>
      </c>
      <c r="N28" s="6" t="str">
        <f>IF($K28=1,Table!H13,"")</f>
        <v/>
      </c>
      <c r="O28" s="6" t="str">
        <f t="shared" si="1"/>
        <v/>
      </c>
      <c r="P28" s="6" t="str">
        <f>IF($K28=1,Table!J13,"")</f>
        <v/>
      </c>
      <c r="Q28" s="6" t="str">
        <f>IF($K28=1,Table!K13,"")</f>
        <v/>
      </c>
      <c r="R28" s="6" t="str">
        <f>IF($K28=1,Table!L13,"")</f>
        <v/>
      </c>
      <c r="S28" s="6" t="str">
        <f>IF($K28=1,Table!M13,"")</f>
        <v/>
      </c>
      <c r="T28" s="6" t="str">
        <f>IF($K28=1,Table!N13,"")</f>
        <v/>
      </c>
      <c r="U28" s="41" t="str">
        <f>IF(K28=1,((Table!K13-Table!L13)/NORMSINV(0.3))^2,"")</f>
        <v/>
      </c>
      <c r="X28" s="73">
        <v>41773</v>
      </c>
      <c r="Y28" t="s">
        <v>226</v>
      </c>
      <c r="Z28">
        <v>2.34995E-2</v>
      </c>
    </row>
    <row r="29" spans="1:26" x14ac:dyDescent="0.2">
      <c r="A29" t="str">
        <f t="shared" si="2"/>
        <v>41845Day-Ahead 1-4 Hours</v>
      </c>
      <c r="B29" s="72">
        <v>41845</v>
      </c>
      <c r="C29" t="s">
        <v>224</v>
      </c>
      <c r="D29">
        <v>16</v>
      </c>
      <c r="E29">
        <v>19</v>
      </c>
      <c r="F29" t="str">
        <f t="shared" si="3"/>
        <v>Hours Ending 16 to 19</v>
      </c>
      <c r="G29" s="30"/>
      <c r="I29">
        <f t="shared" si="4"/>
        <v>7</v>
      </c>
      <c r="J29" s="55">
        <f>MAX(0,Table!I14-75)</f>
        <v>0</v>
      </c>
      <c r="K29" t="str">
        <f t="shared" si="0"/>
        <v/>
      </c>
      <c r="L29" s="6" t="str">
        <f>IF($K29=1,Table!F14,"")</f>
        <v/>
      </c>
      <c r="M29" s="6" t="str">
        <f>IF($K29=1,Table!G14,"")</f>
        <v/>
      </c>
      <c r="N29" s="6" t="str">
        <f>IF($K29=1,Table!H14,"")</f>
        <v/>
      </c>
      <c r="O29" s="6" t="str">
        <f t="shared" si="1"/>
        <v/>
      </c>
      <c r="P29" s="6" t="str">
        <f>IF($K29=1,Table!J14,"")</f>
        <v/>
      </c>
      <c r="Q29" s="6" t="str">
        <f>IF($K29=1,Table!K14,"")</f>
        <v/>
      </c>
      <c r="R29" s="6" t="str">
        <f>IF($K29=1,Table!L14,"")</f>
        <v/>
      </c>
      <c r="S29" s="6" t="str">
        <f>IF($K29=1,Table!M14,"")</f>
        <v/>
      </c>
      <c r="T29" s="6" t="str">
        <f>IF($K29=1,Table!N14,"")</f>
        <v/>
      </c>
      <c r="U29" s="41" t="str">
        <f>IF(K29=1,((Table!K14-Table!L14)/NORMSINV(0.3))^2,"")</f>
        <v/>
      </c>
      <c r="X29" s="73">
        <v>41774</v>
      </c>
      <c r="Y29" t="s">
        <v>226</v>
      </c>
      <c r="Z29">
        <v>4.3025000000000001E-2</v>
      </c>
    </row>
    <row r="30" spans="1:26" ht="13.5" x14ac:dyDescent="0.25">
      <c r="A30" t="str">
        <f t="shared" si="2"/>
        <v>41848Day-Ahead 1-4 Hours</v>
      </c>
      <c r="B30" s="72">
        <v>41848</v>
      </c>
      <c r="C30" t="s">
        <v>224</v>
      </c>
      <c r="D30">
        <v>16</v>
      </c>
      <c r="E30">
        <v>19</v>
      </c>
      <c r="F30" t="str">
        <f t="shared" si="3"/>
        <v>Hours Ending 16 to 19</v>
      </c>
      <c r="G30" s="27"/>
      <c r="I30">
        <f t="shared" si="4"/>
        <v>8</v>
      </c>
      <c r="J30" s="55">
        <f>MAX(0,Table!I15-75)</f>
        <v>0</v>
      </c>
      <c r="K30" t="str">
        <f t="shared" si="0"/>
        <v/>
      </c>
      <c r="L30" s="6" t="str">
        <f>IF($K30=1,Table!F15,"")</f>
        <v/>
      </c>
      <c r="M30" s="6" t="str">
        <f>IF($K30=1,Table!G15,"")</f>
        <v/>
      </c>
      <c r="N30" s="6" t="str">
        <f>IF($K30=1,Table!H15,"")</f>
        <v/>
      </c>
      <c r="O30" s="6" t="str">
        <f t="shared" si="1"/>
        <v/>
      </c>
      <c r="P30" s="6" t="str">
        <f>IF($K30=1,Table!J15,"")</f>
        <v/>
      </c>
      <c r="Q30" s="6" t="str">
        <f>IF($K30=1,Table!K15,"")</f>
        <v/>
      </c>
      <c r="R30" s="6" t="str">
        <f>IF($K30=1,Table!L15,"")</f>
        <v/>
      </c>
      <c r="S30" s="6" t="str">
        <f>IF($K30=1,Table!M15,"")</f>
        <v/>
      </c>
      <c r="T30" s="6" t="str">
        <f>IF($K30=1,Table!N15,"")</f>
        <v/>
      </c>
      <c r="U30" s="41" t="str">
        <f>IF(K30=1,((Table!K15-Table!L15)/NORMSINV(0.3))^2,"")</f>
        <v/>
      </c>
      <c r="X30" s="73">
        <v>41799</v>
      </c>
      <c r="Y30" t="s">
        <v>226</v>
      </c>
      <c r="Z30">
        <v>5.1881999999999998E-2</v>
      </c>
    </row>
    <row r="31" spans="1:26" x14ac:dyDescent="0.2">
      <c r="A31" t="str">
        <f t="shared" si="2"/>
        <v>41849Day-Ahead 1-4 Hours</v>
      </c>
      <c r="B31" s="72">
        <v>41849</v>
      </c>
      <c r="C31" t="s">
        <v>224</v>
      </c>
      <c r="D31">
        <v>17</v>
      </c>
      <c r="E31">
        <v>19</v>
      </c>
      <c r="F31" t="str">
        <f t="shared" si="3"/>
        <v>Hours Ending 17 to 19</v>
      </c>
      <c r="G31" s="30"/>
      <c r="I31">
        <f t="shared" si="4"/>
        <v>9</v>
      </c>
      <c r="J31" s="55">
        <f>MAX(0,Table!I16-75)</f>
        <v>0</v>
      </c>
      <c r="K31" t="str">
        <f t="shared" si="0"/>
        <v/>
      </c>
      <c r="L31" s="6" t="str">
        <f>IF($K31=1,Table!F16,"")</f>
        <v/>
      </c>
      <c r="M31" s="6" t="str">
        <f>IF($K31=1,Table!G16,"")</f>
        <v/>
      </c>
      <c r="N31" s="6" t="str">
        <f>IF($K31=1,Table!H16,"")</f>
        <v/>
      </c>
      <c r="O31" s="6" t="str">
        <f t="shared" si="1"/>
        <v/>
      </c>
      <c r="P31" s="6" t="str">
        <f>IF($K31=1,Table!J16,"")</f>
        <v/>
      </c>
      <c r="Q31" s="6" t="str">
        <f>IF($K31=1,Table!K16,"")</f>
        <v/>
      </c>
      <c r="R31" s="6" t="str">
        <f>IF($K31=1,Table!L16,"")</f>
        <v/>
      </c>
      <c r="S31" s="6" t="str">
        <f>IF($K31=1,Table!M16,"")</f>
        <v/>
      </c>
      <c r="T31" s="6" t="str">
        <f>IF($K31=1,Table!N16,"")</f>
        <v/>
      </c>
      <c r="U31" s="41" t="str">
        <f>IF(K31=1,((Table!K16-Table!L16)/NORMSINV(0.3))^2,"")</f>
        <v/>
      </c>
      <c r="X31" s="73">
        <v>41820</v>
      </c>
      <c r="Y31" t="s">
        <v>226</v>
      </c>
      <c r="Z31">
        <v>5.8364399999999997E-2</v>
      </c>
    </row>
    <row r="32" spans="1:26" ht="13.5" x14ac:dyDescent="0.25">
      <c r="A32" t="str">
        <f t="shared" si="2"/>
        <v>41852Day-Ahead 1-4 Hours</v>
      </c>
      <c r="B32" s="72">
        <v>41852</v>
      </c>
      <c r="C32" t="s">
        <v>224</v>
      </c>
      <c r="D32">
        <v>16</v>
      </c>
      <c r="E32">
        <v>19</v>
      </c>
      <c r="F32" t="str">
        <f t="shared" si="3"/>
        <v>Hours Ending 16 to 19</v>
      </c>
      <c r="G32" s="27"/>
      <c r="I32">
        <f t="shared" si="4"/>
        <v>10</v>
      </c>
      <c r="J32" s="55">
        <f>MAX(0,Table!I17-75)</f>
        <v>1.0291900634765625</v>
      </c>
      <c r="K32" t="str">
        <f t="shared" si="0"/>
        <v/>
      </c>
      <c r="L32" s="6" t="str">
        <f>IF($K32=1,Table!F17,"")</f>
        <v/>
      </c>
      <c r="M32" s="6" t="str">
        <f>IF($K32=1,Table!G17,"")</f>
        <v/>
      </c>
      <c r="N32" s="6" t="str">
        <f>IF($K32=1,Table!H17,"")</f>
        <v/>
      </c>
      <c r="O32" s="6" t="str">
        <f t="shared" si="1"/>
        <v/>
      </c>
      <c r="P32" s="6" t="str">
        <f>IF($K32=1,Table!J17,"")</f>
        <v/>
      </c>
      <c r="Q32" s="6" t="str">
        <f>IF($K32=1,Table!K17,"")</f>
        <v/>
      </c>
      <c r="R32" s="6" t="str">
        <f>IF($K32=1,Table!L17,"")</f>
        <v/>
      </c>
      <c r="S32" s="6" t="str">
        <f>IF($K32=1,Table!M17,"")</f>
        <v/>
      </c>
      <c r="T32" s="6" t="str">
        <f>IF($K32=1,Table!N17,"")</f>
        <v/>
      </c>
      <c r="U32" s="41" t="str">
        <f>IF(K32=1,((Table!K17-Table!L17)/NORMSINV(0.3))^2,"")</f>
        <v/>
      </c>
      <c r="X32" s="73">
        <v>41827</v>
      </c>
      <c r="Y32" t="s">
        <v>226</v>
      </c>
      <c r="Z32">
        <v>2.76904E-2</v>
      </c>
    </row>
    <row r="33" spans="1:29" x14ac:dyDescent="0.2">
      <c r="A33" t="str">
        <f t="shared" si="2"/>
        <v>41884Day-Ahead 1-4 Hours</v>
      </c>
      <c r="B33" s="72">
        <v>41884</v>
      </c>
      <c r="C33" t="s">
        <v>224</v>
      </c>
      <c r="F33" t="str">
        <f t="shared" si="3"/>
        <v/>
      </c>
      <c r="G33" s="30"/>
      <c r="H33" s="30"/>
      <c r="I33">
        <f t="shared" si="4"/>
        <v>11</v>
      </c>
      <c r="J33" s="55">
        <f>MAX(0,Table!I18-75)</f>
        <v>4.7990188598632812</v>
      </c>
      <c r="K33" t="str">
        <f t="shared" si="0"/>
        <v/>
      </c>
      <c r="L33" s="6" t="str">
        <f>IF($K33=1,Table!F18,"")</f>
        <v/>
      </c>
      <c r="M33" s="6" t="str">
        <f>IF($K33=1,Table!G18,"")</f>
        <v/>
      </c>
      <c r="N33" s="6" t="str">
        <f>IF($K33=1,Table!H18,"")</f>
        <v/>
      </c>
      <c r="O33" s="6" t="str">
        <f t="shared" si="1"/>
        <v/>
      </c>
      <c r="P33" s="6" t="str">
        <f>IF($K33=1,Table!J18,"")</f>
        <v/>
      </c>
      <c r="Q33" s="6" t="str">
        <f>IF($K33=1,Table!K18,"")</f>
        <v/>
      </c>
      <c r="R33" s="6" t="str">
        <f>IF($K33=1,Table!L18,"")</f>
        <v/>
      </c>
      <c r="S33" s="6" t="str">
        <f>IF($K33=1,Table!M18,"")</f>
        <v/>
      </c>
      <c r="T33" s="6" t="str">
        <f>IF($K33=1,Table!N18,"")</f>
        <v/>
      </c>
      <c r="U33" s="41" t="str">
        <f>IF(K33=1,((Table!K18-Table!L18)/NORMSINV(0.3))^2,"")</f>
        <v/>
      </c>
      <c r="X33" s="73">
        <v>41834</v>
      </c>
      <c r="Y33" t="s">
        <v>226</v>
      </c>
      <c r="Z33">
        <v>2.5000700000000001E-2</v>
      </c>
    </row>
    <row r="34" spans="1:29" ht="13.5" x14ac:dyDescent="0.25">
      <c r="A34" t="str">
        <f t="shared" si="2"/>
        <v>41897Day-Ahead 1-4 Hours</v>
      </c>
      <c r="B34" s="72">
        <v>41897</v>
      </c>
      <c r="C34" t="s">
        <v>224</v>
      </c>
      <c r="D34">
        <v>16</v>
      </c>
      <c r="E34">
        <v>19</v>
      </c>
      <c r="F34" t="str">
        <f t="shared" si="3"/>
        <v>Hours Ending 16 to 19</v>
      </c>
      <c r="G34" s="27"/>
      <c r="H34" s="27"/>
      <c r="I34">
        <f t="shared" si="4"/>
        <v>12</v>
      </c>
      <c r="J34" s="55">
        <f>MAX(0,Table!I19-75)</f>
        <v>8.4415054321289063</v>
      </c>
      <c r="K34" t="str">
        <f t="shared" si="0"/>
        <v/>
      </c>
      <c r="L34" s="6" t="str">
        <f>IF($K34=1,Table!F19,"")</f>
        <v/>
      </c>
      <c r="M34" s="6" t="str">
        <f>IF($K34=1,Table!G19,"")</f>
        <v/>
      </c>
      <c r="N34" s="6" t="str">
        <f>IF($K34=1,Table!H19,"")</f>
        <v/>
      </c>
      <c r="O34" s="6" t="str">
        <f t="shared" si="1"/>
        <v/>
      </c>
      <c r="P34" s="6" t="str">
        <f>IF($K34=1,Table!J19,"")</f>
        <v/>
      </c>
      <c r="Q34" s="6" t="str">
        <f>IF($K34=1,Table!K19,"")</f>
        <v/>
      </c>
      <c r="R34" s="6" t="str">
        <f>IF($K34=1,Table!L19,"")</f>
        <v/>
      </c>
      <c r="S34" s="6" t="str">
        <f>IF($K34=1,Table!M19,"")</f>
        <v/>
      </c>
      <c r="T34" s="6" t="str">
        <f>IF($K34=1,Table!N19,"")</f>
        <v/>
      </c>
      <c r="U34" s="41" t="str">
        <f>IF(K34=1,((Table!K19-Table!L19)/NORMSINV(0.3))^2,"")</f>
        <v/>
      </c>
      <c r="X34" s="73">
        <v>41845</v>
      </c>
      <c r="Y34" t="s">
        <v>226</v>
      </c>
      <c r="Z34">
        <v>2.8974400000000001E-2</v>
      </c>
    </row>
    <row r="35" spans="1:29" x14ac:dyDescent="0.2">
      <c r="A35" t="str">
        <f t="shared" si="2"/>
        <v>41914Day-Ahead 1-4 Hours</v>
      </c>
      <c r="B35" s="72">
        <v>41914</v>
      </c>
      <c r="C35" t="s">
        <v>224</v>
      </c>
      <c r="D35">
        <v>16</v>
      </c>
      <c r="E35">
        <v>19</v>
      </c>
      <c r="F35" t="str">
        <f t="shared" si="3"/>
        <v>Hours Ending 16 to 19</v>
      </c>
      <c r="G35" s="30"/>
      <c r="H35" s="30"/>
      <c r="I35">
        <f t="shared" si="4"/>
        <v>13</v>
      </c>
      <c r="J35" s="55">
        <f>MAX(0,Table!I20-75)</f>
        <v>11.074378967285156</v>
      </c>
      <c r="K35" t="str">
        <f t="shared" si="0"/>
        <v/>
      </c>
      <c r="L35" s="6" t="str">
        <f>IF($K35=1,Table!F20,"")</f>
        <v/>
      </c>
      <c r="M35" s="6" t="str">
        <f>IF($K35=1,Table!G20,"")</f>
        <v/>
      </c>
      <c r="N35" s="6" t="str">
        <f>IF($K35=1,Table!H20,"")</f>
        <v/>
      </c>
      <c r="O35" s="6" t="str">
        <f t="shared" si="1"/>
        <v/>
      </c>
      <c r="P35" s="6" t="str">
        <f>IF($K35=1,Table!J20,"")</f>
        <v/>
      </c>
      <c r="Q35" s="6" t="str">
        <f>IF($K35=1,Table!K20,"")</f>
        <v/>
      </c>
      <c r="R35" s="6" t="str">
        <f>IF($K35=1,Table!L20,"")</f>
        <v/>
      </c>
      <c r="S35" s="6" t="str">
        <f>IF($K35=1,Table!M20,"")</f>
        <v/>
      </c>
      <c r="T35" s="6" t="str">
        <f>IF($K35=1,Table!N20,"")</f>
        <v/>
      </c>
      <c r="U35" s="41" t="str">
        <f>IF(K35=1,((Table!K20-Table!L20)/NORMSINV(0.3))^2,"")</f>
        <v/>
      </c>
      <c r="X35" s="73">
        <v>41848</v>
      </c>
      <c r="Y35" t="s">
        <v>226</v>
      </c>
      <c r="Z35">
        <v>5.0918900000000003E-2</v>
      </c>
    </row>
    <row r="36" spans="1:29" ht="13.5" x14ac:dyDescent="0.25">
      <c r="A36" t="str">
        <f t="shared" si="2"/>
        <v>41915Day-Ahead 1-4 Hours</v>
      </c>
      <c r="B36" s="72">
        <v>41915</v>
      </c>
      <c r="C36" t="s">
        <v>224</v>
      </c>
      <c r="D36">
        <v>16</v>
      </c>
      <c r="E36">
        <v>19</v>
      </c>
      <c r="F36" t="str">
        <f t="shared" si="3"/>
        <v>Hours Ending 16 to 19</v>
      </c>
      <c r="G36" s="27"/>
      <c r="H36" s="6"/>
      <c r="I36">
        <f t="shared" si="4"/>
        <v>14</v>
      </c>
      <c r="J36" s="55">
        <f>MAX(0,Table!I21-75)</f>
        <v>12.838592529296875</v>
      </c>
      <c r="K36" t="str">
        <f t="shared" si="0"/>
        <v/>
      </c>
      <c r="L36" s="6" t="str">
        <f>IF($K36=1,Table!F21,"")</f>
        <v/>
      </c>
      <c r="M36" s="6" t="str">
        <f>IF($K36=1,Table!G21,"")</f>
        <v/>
      </c>
      <c r="N36" s="6" t="str">
        <f>IF($K36=1,Table!H21,"")</f>
        <v/>
      </c>
      <c r="O36" s="6" t="str">
        <f t="shared" si="1"/>
        <v/>
      </c>
      <c r="P36" s="6" t="str">
        <f>IF($K36=1,Table!J21,"")</f>
        <v/>
      </c>
      <c r="Q36" s="6" t="str">
        <f>IF($K36=1,Table!K21,"")</f>
        <v/>
      </c>
      <c r="R36" s="6" t="str">
        <f>IF($K36=1,Table!L21,"")</f>
        <v/>
      </c>
      <c r="S36" s="6" t="str">
        <f>IF($K36=1,Table!M21,"")</f>
        <v/>
      </c>
      <c r="T36" s="6" t="str">
        <f>IF($K36=1,Table!N21,"")</f>
        <v/>
      </c>
      <c r="U36" s="41" t="str">
        <f>IF(K36=1,((Table!K21-Table!L21)/NORMSINV(0.3))^2,"")</f>
        <v/>
      </c>
      <c r="X36" s="73">
        <v>41849</v>
      </c>
      <c r="Y36" t="s">
        <v>226</v>
      </c>
      <c r="Z36">
        <v>6.4985799999999996E-2</v>
      </c>
    </row>
    <row r="37" spans="1:29" x14ac:dyDescent="0.2">
      <c r="A37" t="str">
        <f t="shared" si="2"/>
        <v>41918Day-Ahead 1-4 Hours</v>
      </c>
      <c r="B37" s="72">
        <v>41918</v>
      </c>
      <c r="C37" t="s">
        <v>224</v>
      </c>
      <c r="F37" t="str">
        <f t="shared" si="3"/>
        <v/>
      </c>
      <c r="G37" s="30"/>
      <c r="H37" s="6"/>
      <c r="I37">
        <f t="shared" si="4"/>
        <v>15</v>
      </c>
      <c r="J37" s="55">
        <f>MAX(0,Table!I22-75)</f>
        <v>13.855339050292969</v>
      </c>
      <c r="K37" t="str">
        <f t="shared" si="0"/>
        <v/>
      </c>
      <c r="L37" s="6" t="str">
        <f>IF($K37=1,Table!F22,"")</f>
        <v/>
      </c>
      <c r="M37" s="6" t="str">
        <f>IF($K37=1,Table!G22,"")</f>
        <v/>
      </c>
      <c r="N37" s="6" t="str">
        <f>IF($K37=1,Table!H22,"")</f>
        <v/>
      </c>
      <c r="O37" s="6" t="str">
        <f t="shared" si="1"/>
        <v/>
      </c>
      <c r="P37" s="6" t="str">
        <f>IF($K37=1,Table!J22,"")</f>
        <v/>
      </c>
      <c r="Q37" s="6" t="str">
        <f>IF($K37=1,Table!K22,"")</f>
        <v/>
      </c>
      <c r="R37" s="6" t="str">
        <f>IF($K37=1,Table!L22,"")</f>
        <v/>
      </c>
      <c r="S37" s="6" t="str">
        <f>IF($K37=1,Table!M22,"")</f>
        <v/>
      </c>
      <c r="T37" s="6" t="str">
        <f>IF($K37=1,Table!N22,"")</f>
        <v/>
      </c>
      <c r="U37" s="41" t="str">
        <f>IF(K37=1,((Table!K22-Table!L22)/NORMSINV(0.3))^2,"")</f>
        <v/>
      </c>
      <c r="X37" s="73">
        <v>41852</v>
      </c>
      <c r="Y37" t="s">
        <v>226</v>
      </c>
      <c r="Z37">
        <v>5.7564700000000003E-2</v>
      </c>
    </row>
    <row r="38" spans="1:29" x14ac:dyDescent="0.2">
      <c r="A38" t="str">
        <f>B38&amp;C38</f>
        <v>41773Day-Of 1-4 Hours</v>
      </c>
      <c r="B38" s="72">
        <v>41773</v>
      </c>
      <c r="C38" s="45" t="s">
        <v>225</v>
      </c>
      <c r="D38">
        <v>16</v>
      </c>
      <c r="E38">
        <v>19</v>
      </c>
      <c r="F38" t="str">
        <f t="shared" si="3"/>
        <v>Hours Ending 16 to 19</v>
      </c>
      <c r="G38" s="6"/>
      <c r="H38" s="6"/>
      <c r="I38">
        <f t="shared" si="4"/>
        <v>16</v>
      </c>
      <c r="J38" s="55">
        <f>MAX(0,Table!I23-75)</f>
        <v>14.040679931640625</v>
      </c>
      <c r="K38">
        <f t="shared" si="0"/>
        <v>1</v>
      </c>
      <c r="L38" s="6">
        <f>IF($K38=1,Table!F23,"")</f>
        <v>53.864528656005859</v>
      </c>
      <c r="M38" s="6">
        <f>IF($K38=1,Table!G23,"")</f>
        <v>47.690999031066895</v>
      </c>
      <c r="N38" s="6">
        <f>IF($K38=1,Table!H23,"")</f>
        <v>6.1735296249389648</v>
      </c>
      <c r="O38" s="6">
        <f t="shared" si="1"/>
        <v>14.040679931640625</v>
      </c>
      <c r="P38" s="6">
        <f>IF($K38=1,Table!J23,"")</f>
        <v>4.5940146446228027</v>
      </c>
      <c r="Q38" s="6">
        <f>IF($K38=1,Table!K23,"")</f>
        <v>5.5272049903869629</v>
      </c>
      <c r="R38" s="6">
        <f>IF($K38=1,Table!L23,"")</f>
        <v>6.1735296249389648</v>
      </c>
      <c r="S38" s="6">
        <f>IF($K38=1,Table!M23,"")</f>
        <v>6.8198542594909668</v>
      </c>
      <c r="T38" s="6">
        <f>IF($K38=1,Table!N23,"")</f>
        <v>7.753044605255127</v>
      </c>
      <c r="U38" s="41">
        <f>IF(K38=1,((Table!K23-Table!L23)/NORMSINV(0.3))^2,"")</f>
        <v>1.519060963015785</v>
      </c>
      <c r="X38" s="73">
        <v>41884</v>
      </c>
      <c r="Y38" t="s">
        <v>226</v>
      </c>
      <c r="Z38">
        <v>2.8367300000000002E-2</v>
      </c>
    </row>
    <row r="39" spans="1:29" x14ac:dyDescent="0.2">
      <c r="A39" t="str">
        <f>B39&amp;C39</f>
        <v>41774Day-Of 1-4 Hours</v>
      </c>
      <c r="B39" s="72">
        <v>41774</v>
      </c>
      <c r="C39" s="45" t="s">
        <v>225</v>
      </c>
      <c r="D39">
        <v>16</v>
      </c>
      <c r="E39">
        <v>19</v>
      </c>
      <c r="F39" t="str">
        <f t="shared" si="3"/>
        <v>Hours Ending 16 to 19</v>
      </c>
      <c r="G39" s="6"/>
      <c r="H39" s="6"/>
      <c r="I39">
        <f t="shared" si="4"/>
        <v>17</v>
      </c>
      <c r="J39" s="55">
        <f>MAX(0,Table!I24-75)</f>
        <v>13.612228393554687</v>
      </c>
      <c r="K39">
        <f t="shared" si="0"/>
        <v>1</v>
      </c>
      <c r="L39" s="6">
        <f>IF($K39=1,Table!F24,"")</f>
        <v>55.534339904785156</v>
      </c>
      <c r="M39" s="6">
        <f>IF($K39=1,Table!G24,"")</f>
        <v>49.721731185913086</v>
      </c>
      <c r="N39" s="6">
        <f>IF($K39=1,Table!H24,"")</f>
        <v>5.8126087188720703</v>
      </c>
      <c r="O39" s="6">
        <f t="shared" si="1"/>
        <v>13.612228393554687</v>
      </c>
      <c r="P39" s="6">
        <f>IF($K39=1,Table!J24,"")</f>
        <v>4.272150993347168</v>
      </c>
      <c r="Q39" s="6">
        <f>IF($K39=1,Table!K24,"")</f>
        <v>5.1822657585144043</v>
      </c>
      <c r="R39" s="6">
        <f>IF($K39=1,Table!L24,"")</f>
        <v>5.8126087188720703</v>
      </c>
      <c r="S39" s="6">
        <f>IF($K39=1,Table!M24,"")</f>
        <v>6.4429516792297363</v>
      </c>
      <c r="T39" s="6">
        <f>IF($K39=1,Table!N24,"")</f>
        <v>7.3530664443969727</v>
      </c>
      <c r="U39" s="41">
        <f>IF(K39=1,((Table!K24-Table!L24)/NORMSINV(0.3))^2,"")</f>
        <v>1.4448660905655057</v>
      </c>
      <c r="X39" s="73">
        <v>41897</v>
      </c>
      <c r="Y39" t="s">
        <v>226</v>
      </c>
      <c r="Z39">
        <v>6.5056900000000001E-2</v>
      </c>
    </row>
    <row r="40" spans="1:29" x14ac:dyDescent="0.2">
      <c r="A40" t="str">
        <f>B40&amp;C40</f>
        <v>41799Day-Of 1-4 Hours</v>
      </c>
      <c r="B40" s="72">
        <v>41799</v>
      </c>
      <c r="C40" s="45" t="s">
        <v>225</v>
      </c>
      <c r="D40">
        <v>16</v>
      </c>
      <c r="E40">
        <v>19</v>
      </c>
      <c r="F40" t="str">
        <f t="shared" si="3"/>
        <v>Hours Ending 16 to 19</v>
      </c>
      <c r="I40">
        <f t="shared" si="4"/>
        <v>18</v>
      </c>
      <c r="J40" s="55">
        <f>MAX(0,Table!I25-75)</f>
        <v>12.363388061523438</v>
      </c>
      <c r="K40">
        <f t="shared" si="0"/>
        <v>1</v>
      </c>
      <c r="L40" s="6">
        <f>IF($K40=1,Table!F25,"")</f>
        <v>57.613533020019531</v>
      </c>
      <c r="M40" s="6">
        <f>IF($K40=1,Table!G25,"")</f>
        <v>51.511736392974854</v>
      </c>
      <c r="N40" s="6">
        <f>IF($K40=1,Table!H25,"")</f>
        <v>6.1017966270446777</v>
      </c>
      <c r="O40" s="6">
        <f t="shared" si="1"/>
        <v>12.363388061523438</v>
      </c>
      <c r="P40" s="6">
        <f>IF($K40=1,Table!J25,"")</f>
        <v>4.5896668434143066</v>
      </c>
      <c r="Q40" s="6">
        <f>IF($K40=1,Table!K25,"")</f>
        <v>5.4830455780029297</v>
      </c>
      <c r="R40" s="6">
        <f>IF($K40=1,Table!L25,"")</f>
        <v>6.1017966270446777</v>
      </c>
      <c r="S40" s="6">
        <f>IF($K40=1,Table!M25,"")</f>
        <v>6.7205476760864258</v>
      </c>
      <c r="T40" s="6">
        <f>IF($K40=1,Table!N25,"")</f>
        <v>7.6139264106750488</v>
      </c>
      <c r="U40" s="41">
        <f>IF(K40=1,((Table!K25-Table!L25)/NORMSINV(0.3))^2,"")</f>
        <v>1.3922129888217845</v>
      </c>
      <c r="X40" s="73">
        <v>41914</v>
      </c>
      <c r="Y40" t="s">
        <v>226</v>
      </c>
      <c r="Z40">
        <v>1.0591E-2</v>
      </c>
    </row>
    <row r="41" spans="1:29" x14ac:dyDescent="0.2">
      <c r="A41" t="str">
        <f>B41&amp;C41</f>
        <v>41820Day-Of 1-4 Hours</v>
      </c>
      <c r="B41" s="72">
        <v>41820</v>
      </c>
      <c r="C41" s="45" t="s">
        <v>225</v>
      </c>
      <c r="D41">
        <v>16</v>
      </c>
      <c r="E41">
        <v>19</v>
      </c>
      <c r="F41" t="str">
        <f t="shared" si="3"/>
        <v>Hours Ending 16 to 19</v>
      </c>
      <c r="G41" s="6"/>
      <c r="I41">
        <f t="shared" si="4"/>
        <v>19</v>
      </c>
      <c r="J41" s="55">
        <f>MAX(0,Table!I26-75)</f>
        <v>9.7040481567382812</v>
      </c>
      <c r="K41">
        <f t="shared" si="0"/>
        <v>1</v>
      </c>
      <c r="L41" s="6">
        <f>IF($K41=1,Table!F26,"")</f>
        <v>59.290409088134766</v>
      </c>
      <c r="M41" s="6">
        <f>IF($K41=1,Table!G26,"")</f>
        <v>54.272294998168945</v>
      </c>
      <c r="N41" s="6">
        <f>IF($K41=1,Table!H26,"")</f>
        <v>5.0181140899658203</v>
      </c>
      <c r="O41" s="6">
        <f t="shared" si="1"/>
        <v>9.7040481567382812</v>
      </c>
      <c r="P41" s="6">
        <f>IF($K41=1,Table!J26,"")</f>
        <v>3.5694503784179687</v>
      </c>
      <c r="Q41" s="6">
        <f>IF($K41=1,Table!K26,"")</f>
        <v>4.4253325462341309</v>
      </c>
      <c r="R41" s="6">
        <f>IF($K41=1,Table!L26,"")</f>
        <v>5.0181140899658203</v>
      </c>
      <c r="S41" s="6">
        <f>IF($K41=1,Table!M26,"")</f>
        <v>5.6108956336975098</v>
      </c>
      <c r="T41" s="6">
        <f>IF($K41=1,Table!N26,"")</f>
        <v>6.4667778015136719</v>
      </c>
      <c r="U41" s="41">
        <f>IF(K41=1,((Table!K26-Table!L26)/NORMSINV(0.3))^2,"")</f>
        <v>1.2778007289981606</v>
      </c>
      <c r="X41" s="73">
        <v>41915</v>
      </c>
      <c r="Y41" t="s">
        <v>226</v>
      </c>
      <c r="Z41">
        <v>1.3269700000000001E-2</v>
      </c>
    </row>
    <row r="42" spans="1:29" x14ac:dyDescent="0.2">
      <c r="A42" t="str">
        <f>B42&amp;C42</f>
        <v>41827Day-Of 1-4 Hours</v>
      </c>
      <c r="B42" s="72">
        <v>41827</v>
      </c>
      <c r="C42" s="45" t="s">
        <v>225</v>
      </c>
      <c r="D42">
        <v>16</v>
      </c>
      <c r="E42">
        <v>19</v>
      </c>
      <c r="F42" t="str">
        <f t="shared" si="3"/>
        <v>Hours Ending 16 to 19</v>
      </c>
      <c r="G42" s="6"/>
      <c r="I42">
        <f t="shared" si="4"/>
        <v>20</v>
      </c>
      <c r="J42" s="55">
        <f>MAX(0,Table!I27-75)</f>
        <v>5.9373321533203125</v>
      </c>
      <c r="K42" t="str">
        <f t="shared" si="0"/>
        <v/>
      </c>
      <c r="L42" s="6" t="str">
        <f>IF($K42=1,Table!F27,"")</f>
        <v/>
      </c>
      <c r="M42" s="6" t="str">
        <f>IF($K42=1,Table!G27,"")</f>
        <v/>
      </c>
      <c r="N42" s="6" t="str">
        <f>IF($K42=1,Table!H27,"")</f>
        <v/>
      </c>
      <c r="O42" s="6" t="str">
        <f t="shared" si="1"/>
        <v/>
      </c>
      <c r="P42" s="6" t="str">
        <f>IF($K42=1,Table!J27,"")</f>
        <v/>
      </c>
      <c r="Q42" s="6" t="str">
        <f>IF($K42=1,Table!K27,"")</f>
        <v/>
      </c>
      <c r="R42" s="6" t="str">
        <f>IF($K42=1,Table!L27,"")</f>
        <v/>
      </c>
      <c r="S42" s="6" t="str">
        <f>IF($K42=1,Table!M27,"")</f>
        <v/>
      </c>
      <c r="T42" s="6" t="str">
        <f>IF($K42=1,Table!N27,"")</f>
        <v/>
      </c>
      <c r="U42" s="41" t="str">
        <f>IF(K42=1,((Table!K27-Table!L27)/NORMSINV(0.3))^2,"")</f>
        <v/>
      </c>
      <c r="X42" s="73">
        <v>41918</v>
      </c>
      <c r="Y42" t="s">
        <v>226</v>
      </c>
      <c r="Z42">
        <v>5.8768899999999999E-2</v>
      </c>
    </row>
    <row r="43" spans="1:29" x14ac:dyDescent="0.2">
      <c r="A43" t="str">
        <f t="shared" ref="A43:A52" si="5">B43&amp;C43</f>
        <v>41834Day-Of 1-4 Hours</v>
      </c>
      <c r="B43" s="72">
        <v>41834</v>
      </c>
      <c r="C43" s="45" t="s">
        <v>225</v>
      </c>
      <c r="D43">
        <v>16</v>
      </c>
      <c r="E43">
        <v>19</v>
      </c>
      <c r="F43" t="str">
        <f t="shared" si="3"/>
        <v>Hours Ending 16 to 19</v>
      </c>
      <c r="I43">
        <f t="shared" si="4"/>
        <v>21</v>
      </c>
      <c r="J43" s="55">
        <f>MAX(0,Table!I28-75)</f>
        <v>2.6122207641601562</v>
      </c>
      <c r="K43" t="str">
        <f t="shared" si="0"/>
        <v/>
      </c>
      <c r="L43" s="6" t="str">
        <f>IF($K43=1,Table!F28,"")</f>
        <v/>
      </c>
      <c r="M43" s="6" t="str">
        <f>IF($K43=1,Table!G28,"")</f>
        <v/>
      </c>
      <c r="N43" s="6" t="str">
        <f>IF($K43=1,Table!H28,"")</f>
        <v/>
      </c>
      <c r="O43" s="6" t="str">
        <f t="shared" si="1"/>
        <v/>
      </c>
      <c r="P43" s="6" t="str">
        <f>IF($K43=1,Table!J28,"")</f>
        <v/>
      </c>
      <c r="Q43" s="6" t="str">
        <f>IF($K43=1,Table!K28,"")</f>
        <v/>
      </c>
      <c r="R43" s="6" t="str">
        <f>IF($K43=1,Table!L28,"")</f>
        <v/>
      </c>
      <c r="S43" s="6" t="str">
        <f>IF($K43=1,Table!M28,"")</f>
        <v/>
      </c>
      <c r="T43" s="6" t="str">
        <f>IF($K43=1,Table!N28,"")</f>
        <v/>
      </c>
      <c r="U43" s="41" t="str">
        <f>IF(K43=1,((Table!K28-Table!L28)/NORMSINV(0.3))^2,"")</f>
        <v/>
      </c>
      <c r="X43" s="45" t="s">
        <v>2</v>
      </c>
      <c r="Y43" t="s">
        <v>224</v>
      </c>
      <c r="Z43">
        <v>0.80013160000000005</v>
      </c>
    </row>
    <row r="44" spans="1:29" x14ac:dyDescent="0.2">
      <c r="A44" t="str">
        <f t="shared" si="5"/>
        <v>41845Day-Of 1-4 Hours</v>
      </c>
      <c r="B44" s="72">
        <v>41845</v>
      </c>
      <c r="C44" s="45" t="s">
        <v>225</v>
      </c>
      <c r="D44">
        <v>16</v>
      </c>
      <c r="E44">
        <v>19</v>
      </c>
      <c r="F44" t="str">
        <f t="shared" si="3"/>
        <v>Hours Ending 16 to 19</v>
      </c>
      <c r="I44">
        <f t="shared" si="4"/>
        <v>22</v>
      </c>
      <c r="J44" s="55">
        <f>MAX(0,Table!I29-75)</f>
        <v>0.10162353515625</v>
      </c>
      <c r="K44" t="str">
        <f t="shared" si="0"/>
        <v/>
      </c>
      <c r="L44" s="6" t="str">
        <f>IF($K44=1,Table!F29,"")</f>
        <v/>
      </c>
      <c r="M44" s="6" t="str">
        <f>IF($K44=1,Table!G29,"")</f>
        <v/>
      </c>
      <c r="N44" s="6" t="str">
        <f>IF($K44=1,Table!H29,"")</f>
        <v/>
      </c>
      <c r="O44" s="6" t="str">
        <f t="shared" si="1"/>
        <v/>
      </c>
      <c r="P44" s="6" t="str">
        <f>IF($K44=1,Table!J29,"")</f>
        <v/>
      </c>
      <c r="Q44" s="6" t="str">
        <f>IF($K44=1,Table!K29,"")</f>
        <v/>
      </c>
      <c r="R44" s="6" t="str">
        <f>IF($K44=1,Table!L29,"")</f>
        <v/>
      </c>
      <c r="S44" s="6" t="str">
        <f>IF($K44=1,Table!M29,"")</f>
        <v/>
      </c>
      <c r="T44" s="6" t="str">
        <f>IF($K44=1,Table!N29,"")</f>
        <v/>
      </c>
      <c r="U44" s="41" t="str">
        <f>IF(K44=1,((Table!K29-Table!L29)/NORMSINV(0.3))^2,"")</f>
        <v/>
      </c>
      <c r="X44" s="45" t="s">
        <v>2</v>
      </c>
      <c r="Y44" t="s">
        <v>225</v>
      </c>
      <c r="Z44">
        <v>0.110461</v>
      </c>
    </row>
    <row r="45" spans="1:29" x14ac:dyDescent="0.2">
      <c r="A45" t="str">
        <f t="shared" si="5"/>
        <v>41848Day-Of 1-4 Hours</v>
      </c>
      <c r="B45" s="72">
        <v>41848</v>
      </c>
      <c r="C45" s="45" t="s">
        <v>225</v>
      </c>
      <c r="D45">
        <v>16</v>
      </c>
      <c r="E45">
        <v>19</v>
      </c>
      <c r="F45" t="str">
        <f t="shared" si="3"/>
        <v>Hours Ending 16 to 19</v>
      </c>
      <c r="I45">
        <f t="shared" si="4"/>
        <v>23</v>
      </c>
      <c r="J45" s="55">
        <f>MAX(0,Table!I30-75)</f>
        <v>0</v>
      </c>
      <c r="K45" t="str">
        <f t="shared" si="0"/>
        <v/>
      </c>
      <c r="L45" s="6" t="str">
        <f>IF($K45=1,Table!F30,"")</f>
        <v/>
      </c>
      <c r="M45" s="6" t="str">
        <f>IF($K45=1,Table!G30,"")</f>
        <v/>
      </c>
      <c r="N45" s="6" t="str">
        <f>IF($K45=1,Table!H30,"")</f>
        <v/>
      </c>
      <c r="O45" s="6" t="str">
        <f t="shared" si="1"/>
        <v/>
      </c>
      <c r="P45" s="6" t="str">
        <f>IF($K45=1,Table!J30,"")</f>
        <v/>
      </c>
      <c r="Q45" s="6" t="str">
        <f>IF($K45=1,Table!K30,"")</f>
        <v/>
      </c>
      <c r="R45" s="6" t="str">
        <f>IF($K45=1,Table!L30,"")</f>
        <v/>
      </c>
      <c r="S45" s="6" t="str">
        <f>IF($K45=1,Table!M30,"")</f>
        <v/>
      </c>
      <c r="T45" s="6" t="str">
        <f>IF($K45=1,Table!N30,"")</f>
        <v/>
      </c>
      <c r="U45" s="41" t="str">
        <f>IF(K45=1,((Table!K30-Table!L30)/NORMSINV(0.3))^2,"")</f>
        <v/>
      </c>
      <c r="X45" s="45" t="s">
        <v>2</v>
      </c>
      <c r="Y45" t="s">
        <v>226</v>
      </c>
      <c r="Z45">
        <v>4.8666000000000001E-2</v>
      </c>
    </row>
    <row r="46" spans="1:29" x14ac:dyDescent="0.2">
      <c r="A46" t="str">
        <f t="shared" si="5"/>
        <v>41849Day-Of 1-4 Hours</v>
      </c>
      <c r="B46" s="72">
        <v>41849</v>
      </c>
      <c r="C46" s="45" t="s">
        <v>225</v>
      </c>
      <c r="D46">
        <v>17</v>
      </c>
      <c r="E46">
        <v>19</v>
      </c>
      <c r="F46" t="str">
        <f t="shared" si="3"/>
        <v>Hours Ending 17 to 19</v>
      </c>
      <c r="I46">
        <f t="shared" si="4"/>
        <v>24</v>
      </c>
      <c r="J46" s="55">
        <f>MAX(0,Table!I31-75)</f>
        <v>0</v>
      </c>
      <c r="K46" t="str">
        <f t="shared" si="0"/>
        <v/>
      </c>
      <c r="L46" s="6" t="str">
        <f>IF($K46=1,Table!F31,"")</f>
        <v/>
      </c>
      <c r="M46" s="6" t="str">
        <f>IF($K46=1,Table!G31,"")</f>
        <v/>
      </c>
      <c r="N46" s="6" t="str">
        <f>IF($K46=1,Table!H31,"")</f>
        <v/>
      </c>
      <c r="O46" s="6" t="str">
        <f t="shared" si="1"/>
        <v/>
      </c>
      <c r="P46" s="6" t="str">
        <f>IF($K46=1,Table!J31,"")</f>
        <v/>
      </c>
      <c r="Q46" s="6" t="str">
        <f>IF($K46=1,Table!K31,"")</f>
        <v/>
      </c>
      <c r="R46" s="6" t="str">
        <f>IF($K46=1,Table!L31,"")</f>
        <v/>
      </c>
      <c r="S46" s="6" t="str">
        <f>IF($K46=1,Table!M31,"")</f>
        <v/>
      </c>
      <c r="T46" s="6" t="str">
        <f>IF($K46=1,Table!N31,"")</f>
        <v/>
      </c>
      <c r="U46" s="41" t="str">
        <f>IF(K46=1,((Table!K31-Table!L31)/NORMSINV(0.3))^2,"")</f>
        <v/>
      </c>
      <c r="X46" s="45"/>
    </row>
    <row r="47" spans="1:29" x14ac:dyDescent="0.2">
      <c r="A47" t="str">
        <f t="shared" si="5"/>
        <v>41852Day-Of 1-4 Hours</v>
      </c>
      <c r="B47" s="72">
        <v>41852</v>
      </c>
      <c r="C47" s="45" t="s">
        <v>225</v>
      </c>
      <c r="D47">
        <v>16</v>
      </c>
      <c r="E47">
        <v>19</v>
      </c>
      <c r="F47" t="str">
        <f t="shared" si="3"/>
        <v>Hours Ending 16 to 19</v>
      </c>
      <c r="L47">
        <f>AVERAGE(L23:L46)</f>
        <v>56.575702667236328</v>
      </c>
      <c r="M47">
        <f>AVERAGE(M23:M46)</f>
        <v>50.799190402030945</v>
      </c>
      <c r="N47">
        <f>AVERAGE(N23:N46)</f>
        <v>5.7765122652053833</v>
      </c>
      <c r="O47" s="6">
        <f>SUM(O23:O46)</f>
        <v>49.720344543457031</v>
      </c>
      <c r="P47">
        <f>NORMINV(0.1,$N47,$U47)</f>
        <v>5.0160420085788173</v>
      </c>
      <c r="Q47">
        <f>NORMINV(0.3,$N47,$U47)</f>
        <v>5.4653340003614561</v>
      </c>
      <c r="R47">
        <f>NORMINV(0.5,$N47,$U47)</f>
        <v>5.7765122652053833</v>
      </c>
      <c r="S47">
        <f>NORMINV(0.7,$N47,$U47)</f>
        <v>6.0876905300493105</v>
      </c>
      <c r="T47">
        <f>NORMINV(0.9,$N47,$U47)</f>
        <v>6.5369825218319493</v>
      </c>
      <c r="U47" s="55">
        <f>SQRT((1/SUM(K23:K46)^2*SUM(U23:U46)))</f>
        <v>0.59339809421043577</v>
      </c>
      <c r="X47" s="45"/>
      <c r="Y47" s="45" t="s">
        <v>262</v>
      </c>
      <c r="Z47">
        <f>DGET(X1:Z45,"_se_evt",AB47:AC48)/IF(Result_type="Aggregate Impact",1,Called/1000)</f>
        <v>0.110461</v>
      </c>
      <c r="AB47" s="45" t="s">
        <v>212</v>
      </c>
      <c r="AC47" s="45" t="s">
        <v>210</v>
      </c>
    </row>
    <row r="48" spans="1:29" x14ac:dyDescent="0.2">
      <c r="A48" t="str">
        <f t="shared" si="5"/>
        <v>41884Day-Of 1-4 Hours</v>
      </c>
      <c r="B48" s="72">
        <v>41884</v>
      </c>
      <c r="C48" s="45" t="s">
        <v>225</v>
      </c>
      <c r="D48">
        <v>16</v>
      </c>
      <c r="E48">
        <v>19</v>
      </c>
      <c r="F48" t="str">
        <f t="shared" si="3"/>
        <v>Hours Ending 16 to 19</v>
      </c>
      <c r="J48" s="55"/>
      <c r="L48" s="6"/>
      <c r="M48" s="6"/>
      <c r="N48" s="6"/>
      <c r="O48" s="6"/>
      <c r="P48" s="6"/>
      <c r="Q48" s="6"/>
      <c r="R48" s="6"/>
      <c r="S48" s="6"/>
      <c r="T48" s="6"/>
      <c r="U48" s="41"/>
      <c r="Y48" s="45" t="s">
        <v>263</v>
      </c>
      <c r="Z48">
        <f>IF(AND(lca="All",Size="All"),1,0)</f>
        <v>1</v>
      </c>
      <c r="AB48" t="str">
        <f>date</f>
        <v>Typical Event Day</v>
      </c>
      <c r="AC48" t="str">
        <f>notice</f>
        <v>Day-Of 1-4 Hours</v>
      </c>
    </row>
    <row r="49" spans="1:30" x14ac:dyDescent="0.2">
      <c r="A49" t="str">
        <f t="shared" si="5"/>
        <v>41897Day-Of 1-4 Hours</v>
      </c>
      <c r="B49" s="72">
        <v>41897</v>
      </c>
      <c r="C49" s="45" t="s">
        <v>225</v>
      </c>
      <c r="D49">
        <v>16</v>
      </c>
      <c r="E49">
        <v>19</v>
      </c>
      <c r="F49" t="str">
        <f t="shared" si="3"/>
        <v>Hours Ending 16 to 19</v>
      </c>
      <c r="J49" s="55"/>
      <c r="L49" s="6"/>
      <c r="M49" s="6"/>
      <c r="N49" s="6"/>
      <c r="O49" s="6"/>
      <c r="P49" s="6"/>
      <c r="Q49" s="6"/>
      <c r="R49" s="6"/>
      <c r="S49" s="6"/>
      <c r="T49" s="6"/>
      <c r="U49" s="41"/>
    </row>
    <row r="50" spans="1:30" x14ac:dyDescent="0.2">
      <c r="A50" t="str">
        <f t="shared" si="5"/>
        <v>41914Day-Of 1-4 Hours</v>
      </c>
      <c r="B50" s="72">
        <v>41914</v>
      </c>
      <c r="C50" s="45" t="s">
        <v>225</v>
      </c>
      <c r="D50">
        <v>16</v>
      </c>
      <c r="E50">
        <v>19</v>
      </c>
      <c r="F50" t="str">
        <f t="shared" si="3"/>
        <v>Hours Ending 16 to 19</v>
      </c>
      <c r="O50" s="6"/>
      <c r="U50" s="55"/>
    </row>
    <row r="51" spans="1:30" x14ac:dyDescent="0.2">
      <c r="A51" t="str">
        <f t="shared" si="5"/>
        <v>41915Day-Of 1-4 Hours</v>
      </c>
      <c r="B51" s="72">
        <v>41915</v>
      </c>
      <c r="C51" s="45" t="s">
        <v>225</v>
      </c>
      <c r="D51">
        <v>15</v>
      </c>
      <c r="E51">
        <v>19</v>
      </c>
      <c r="F51" t="str">
        <f t="shared" si="3"/>
        <v>Hours Ending 15 to 19</v>
      </c>
      <c r="Z51">
        <v>0.1</v>
      </c>
      <c r="AA51">
        <v>0.3</v>
      </c>
      <c r="AB51">
        <v>0.5</v>
      </c>
      <c r="AC51">
        <v>0.7</v>
      </c>
      <c r="AD51">
        <v>0.9</v>
      </c>
    </row>
    <row r="52" spans="1:30" x14ac:dyDescent="0.2">
      <c r="A52" t="str">
        <f t="shared" si="5"/>
        <v>41918Day-Of 1-4 Hours</v>
      </c>
      <c r="B52" s="72">
        <v>41918</v>
      </c>
      <c r="C52" s="45" t="s">
        <v>225</v>
      </c>
      <c r="D52">
        <v>15</v>
      </c>
      <c r="E52">
        <v>19</v>
      </c>
      <c r="F52" t="str">
        <f t="shared" si="3"/>
        <v>Hours Ending 15 to 19</v>
      </c>
      <c r="Z52" s="55">
        <f>IF($Z$48=0,"n/a",NORMINV(Z51,Table!$H$35,Lookups!$Z$47))</f>
        <v>5.6349507977237607</v>
      </c>
      <c r="AA52" s="55">
        <f>IF($Z$48=0,"n/a",NORMINV(AA51,Table!$H$35,Lookups!$Z$47))</f>
        <v>5.7185864601711405</v>
      </c>
      <c r="AB52" s="55">
        <f>IF($Z$48=0,"n/a",NORMINV(AB51,Table!$H$35,Lookups!$Z$47))</f>
        <v>5.7765122652053833</v>
      </c>
      <c r="AC52" s="55">
        <f>IF($Z$48=0,"n/a",NORMINV(AC51,Table!$H$35,Lookups!$Z$47))</f>
        <v>5.8344380702396261</v>
      </c>
      <c r="AD52" s="55">
        <f>IF($Z$48=0,"n/a",NORMINV(AD51,Table!$H$35,Lookups!$Z$47))</f>
        <v>5.9180737326870059</v>
      </c>
    </row>
    <row r="53" spans="1:30" x14ac:dyDescent="0.2">
      <c r="A53" t="str">
        <f t="shared" si="2"/>
        <v>41773Day-Of 2-6 Hours</v>
      </c>
      <c r="B53" s="72">
        <v>41773</v>
      </c>
      <c r="C53" s="45" t="s">
        <v>226</v>
      </c>
      <c r="D53">
        <v>16</v>
      </c>
      <c r="E53">
        <v>19</v>
      </c>
      <c r="F53" t="str">
        <f t="shared" si="3"/>
        <v>Hours Ending 16 to 19</v>
      </c>
    </row>
    <row r="54" spans="1:30" x14ac:dyDescent="0.2">
      <c r="A54" t="str">
        <f t="shared" si="2"/>
        <v>41774Day-Of 2-6 Hours</v>
      </c>
      <c r="B54" s="72">
        <v>41774</v>
      </c>
      <c r="C54" s="45" t="s">
        <v>226</v>
      </c>
      <c r="D54">
        <v>16</v>
      </c>
      <c r="E54">
        <v>19</v>
      </c>
      <c r="F54" t="str">
        <f t="shared" si="3"/>
        <v>Hours Ending 16 to 19</v>
      </c>
    </row>
    <row r="55" spans="1:30" x14ac:dyDescent="0.2">
      <c r="A55" t="str">
        <f t="shared" si="2"/>
        <v>41799Day-Of 2-6 Hours</v>
      </c>
      <c r="B55" s="72">
        <v>41799</v>
      </c>
      <c r="C55" s="45" t="s">
        <v>226</v>
      </c>
      <c r="D55">
        <v>16</v>
      </c>
      <c r="E55">
        <v>19</v>
      </c>
      <c r="F55" t="str">
        <f t="shared" si="3"/>
        <v>Hours Ending 16 to 19</v>
      </c>
    </row>
    <row r="56" spans="1:30" x14ac:dyDescent="0.2">
      <c r="A56" t="str">
        <f t="shared" si="2"/>
        <v>41820Day-Of 2-6 Hours</v>
      </c>
      <c r="B56" s="72">
        <v>41820</v>
      </c>
      <c r="C56" s="45" t="s">
        <v>226</v>
      </c>
      <c r="D56">
        <v>16</v>
      </c>
      <c r="E56">
        <v>19</v>
      </c>
      <c r="F56" t="str">
        <f t="shared" si="3"/>
        <v>Hours Ending 16 to 19</v>
      </c>
    </row>
    <row r="57" spans="1:30" x14ac:dyDescent="0.2">
      <c r="A57" t="str">
        <f t="shared" si="2"/>
        <v>41827Day-Of 2-6 Hours</v>
      </c>
      <c r="B57" s="72">
        <v>41827</v>
      </c>
      <c r="C57" s="45" t="s">
        <v>226</v>
      </c>
      <c r="D57">
        <v>16</v>
      </c>
      <c r="E57">
        <v>19</v>
      </c>
      <c r="F57" t="str">
        <f t="shared" si="3"/>
        <v>Hours Ending 16 to 19</v>
      </c>
    </row>
    <row r="58" spans="1:30" x14ac:dyDescent="0.2">
      <c r="A58" t="str">
        <f t="shared" si="2"/>
        <v>41834Day-Of 2-6 Hours</v>
      </c>
      <c r="B58" s="72">
        <v>41834</v>
      </c>
      <c r="C58" s="45" t="s">
        <v>226</v>
      </c>
      <c r="D58">
        <v>16</v>
      </c>
      <c r="E58">
        <v>19</v>
      </c>
      <c r="F58" t="str">
        <f t="shared" si="3"/>
        <v>Hours Ending 16 to 19</v>
      </c>
    </row>
    <row r="59" spans="1:30" x14ac:dyDescent="0.2">
      <c r="A59" t="str">
        <f t="shared" si="2"/>
        <v>41845Day-Of 2-6 Hours</v>
      </c>
      <c r="B59" s="72">
        <v>41845</v>
      </c>
      <c r="C59" s="45" t="s">
        <v>226</v>
      </c>
      <c r="D59">
        <v>16</v>
      </c>
      <c r="E59">
        <v>19</v>
      </c>
      <c r="F59" t="str">
        <f t="shared" si="3"/>
        <v>Hours Ending 16 to 19</v>
      </c>
    </row>
    <row r="60" spans="1:30" x14ac:dyDescent="0.2">
      <c r="A60" t="str">
        <f t="shared" si="2"/>
        <v>41848Day-Of 2-6 Hours</v>
      </c>
      <c r="B60" s="72">
        <v>41848</v>
      </c>
      <c r="C60" s="45" t="s">
        <v>226</v>
      </c>
      <c r="D60">
        <v>16</v>
      </c>
      <c r="E60">
        <v>19</v>
      </c>
      <c r="F60" t="str">
        <f t="shared" si="3"/>
        <v>Hours Ending 16 to 19</v>
      </c>
    </row>
    <row r="61" spans="1:30" x14ac:dyDescent="0.2">
      <c r="A61" t="str">
        <f t="shared" si="2"/>
        <v>41849Day-Of 2-6 Hours</v>
      </c>
      <c r="B61" s="72">
        <v>41849</v>
      </c>
      <c r="C61" s="45" t="s">
        <v>226</v>
      </c>
      <c r="D61">
        <v>17</v>
      </c>
      <c r="E61">
        <v>19</v>
      </c>
      <c r="F61" t="str">
        <f t="shared" si="3"/>
        <v>Hours Ending 17 to 19</v>
      </c>
    </row>
    <row r="62" spans="1:30" x14ac:dyDescent="0.2">
      <c r="A62" t="str">
        <f t="shared" si="2"/>
        <v>41852Day-Of 2-6 Hours</v>
      </c>
      <c r="B62" s="72">
        <v>41852</v>
      </c>
      <c r="C62" s="45" t="s">
        <v>226</v>
      </c>
      <c r="D62">
        <v>16</v>
      </c>
      <c r="E62">
        <v>19</v>
      </c>
      <c r="F62" t="str">
        <f t="shared" si="3"/>
        <v>Hours Ending 16 to 19</v>
      </c>
    </row>
    <row r="63" spans="1:30" x14ac:dyDescent="0.2">
      <c r="A63" t="str">
        <f t="shared" si="2"/>
        <v>41884Day-Of 2-6 Hours</v>
      </c>
      <c r="B63" s="72">
        <v>41884</v>
      </c>
      <c r="C63" s="45" t="s">
        <v>226</v>
      </c>
      <c r="D63">
        <v>16</v>
      </c>
      <c r="E63">
        <v>19</v>
      </c>
      <c r="F63" t="str">
        <f t="shared" si="3"/>
        <v>Hours Ending 16 to 19</v>
      </c>
    </row>
    <row r="64" spans="1:30" x14ac:dyDescent="0.2">
      <c r="A64" t="str">
        <f t="shared" si="2"/>
        <v>41897Day-Of 2-6 Hours</v>
      </c>
      <c r="B64" s="72">
        <v>41897</v>
      </c>
      <c r="C64" s="45" t="s">
        <v>226</v>
      </c>
      <c r="D64">
        <v>16</v>
      </c>
      <c r="E64">
        <v>19</v>
      </c>
      <c r="F64" t="str">
        <f t="shared" si="3"/>
        <v>Hours Ending 16 to 19</v>
      </c>
    </row>
    <row r="65" spans="1:8" x14ac:dyDescent="0.2">
      <c r="A65" t="str">
        <f t="shared" si="2"/>
        <v>41914Day-Of 2-6 Hours</v>
      </c>
      <c r="B65" s="72">
        <v>41914</v>
      </c>
      <c r="C65" s="45" t="s">
        <v>226</v>
      </c>
      <c r="D65">
        <v>16</v>
      </c>
      <c r="E65">
        <v>19</v>
      </c>
      <c r="F65" t="str">
        <f t="shared" si="3"/>
        <v>Hours Ending 16 to 19</v>
      </c>
    </row>
    <row r="66" spans="1:8" x14ac:dyDescent="0.2">
      <c r="A66" t="str">
        <f t="shared" si="2"/>
        <v>41915Day-Of 2-6 Hours</v>
      </c>
      <c r="B66" s="72">
        <v>41915</v>
      </c>
      <c r="C66" s="45" t="s">
        <v>226</v>
      </c>
      <c r="D66">
        <v>15</v>
      </c>
      <c r="E66">
        <v>19</v>
      </c>
      <c r="F66" t="str">
        <f t="shared" si="3"/>
        <v>Hours Ending 15 to 19</v>
      </c>
    </row>
    <row r="67" spans="1:8" x14ac:dyDescent="0.2">
      <c r="A67" t="str">
        <f t="shared" si="2"/>
        <v>41918Day-Of 2-6 Hours</v>
      </c>
      <c r="B67" s="72">
        <v>41918</v>
      </c>
      <c r="C67" s="45" t="s">
        <v>226</v>
      </c>
      <c r="D67">
        <v>15</v>
      </c>
      <c r="E67">
        <v>19</v>
      </c>
      <c r="F67" t="str">
        <f t="shared" si="3"/>
        <v>Hours Ending 15 to 19</v>
      </c>
    </row>
    <row r="68" spans="1:8" x14ac:dyDescent="0.2">
      <c r="A68" t="str">
        <f>B68&amp;C68</f>
        <v>Typical Event DayDay-Ahead 1-4 Hours</v>
      </c>
      <c r="B68" s="65" t="s">
        <v>2</v>
      </c>
      <c r="C68" s="45" t="s">
        <v>224</v>
      </c>
      <c r="D68">
        <v>16</v>
      </c>
      <c r="E68">
        <v>19</v>
      </c>
      <c r="F68" t="str">
        <f t="shared" si="3"/>
        <v>Hours Ending 16 to 19</v>
      </c>
    </row>
    <row r="69" spans="1:8" x14ac:dyDescent="0.2">
      <c r="A69" t="str">
        <f>B69&amp;C69</f>
        <v>Typical Event DayDay-Of 1-4 Hours</v>
      </c>
      <c r="B69" s="65" t="s">
        <v>2</v>
      </c>
      <c r="C69" s="45" t="s">
        <v>225</v>
      </c>
      <c r="D69">
        <v>16</v>
      </c>
      <c r="E69">
        <v>19</v>
      </c>
      <c r="F69" t="str">
        <f t="shared" si="3"/>
        <v>Hours Ending 16 to 19</v>
      </c>
    </row>
    <row r="70" spans="1:8" x14ac:dyDescent="0.2">
      <c r="A70" t="str">
        <f>B70&amp;C70</f>
        <v>Typical Event DayDay-Of 2-6 Hours</v>
      </c>
      <c r="B70" s="65" t="s">
        <v>2</v>
      </c>
      <c r="C70" s="45" t="s">
        <v>226</v>
      </c>
      <c r="D70">
        <v>16</v>
      </c>
      <c r="E70">
        <v>19</v>
      </c>
      <c r="F70" t="str">
        <f t="shared" si="3"/>
        <v>Hours Ending 16 to 19</v>
      </c>
      <c r="G70" s="6"/>
      <c r="H70" s="6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77"/>
  <sheetViews>
    <sheetView workbookViewId="0">
      <pane xSplit="7" ySplit="1" topLeftCell="H2" activePane="bottomRight" state="frozen"/>
      <selection activeCell="D11" sqref="D11"/>
      <selection pane="topRight" activeCell="D11" sqref="D11"/>
      <selection pane="bottomLeft" activeCell="D11" sqref="D11"/>
      <selection pane="bottomRight" activeCell="H2" sqref="H2"/>
    </sheetView>
  </sheetViews>
  <sheetFormatPr defaultRowHeight="12.75" x14ac:dyDescent="0.2"/>
  <cols>
    <col min="1" max="1" width="15.5703125" customWidth="1"/>
    <col min="2" max="2" width="19" customWidth="1"/>
    <col min="3" max="3" width="16.42578125" customWidth="1"/>
    <col min="4" max="4" width="16" customWidth="1"/>
    <col min="5" max="5" width="9" customWidth="1"/>
    <col min="6" max="6" width="11.85546875" customWidth="1"/>
    <col min="7" max="9" width="10" customWidth="1"/>
    <col min="10" max="10" width="9.5703125" bestFit="1" customWidth="1"/>
    <col min="11" max="12" width="10" bestFit="1" customWidth="1"/>
    <col min="13" max="15" width="9.5703125" bestFit="1" customWidth="1"/>
    <col min="16" max="30" width="10.5703125" bestFit="1" customWidth="1"/>
    <col min="31" max="39" width="15.140625" bestFit="1" customWidth="1"/>
    <col min="40" max="54" width="16.28515625" bestFit="1" customWidth="1"/>
    <col min="55" max="63" width="15.140625" bestFit="1" customWidth="1"/>
    <col min="64" max="78" width="16.28515625" bestFit="1" customWidth="1"/>
    <col min="79" max="87" width="15.140625" bestFit="1" customWidth="1"/>
    <col min="88" max="97" width="16.28515625" bestFit="1" customWidth="1"/>
    <col min="98" max="98" width="16.28515625" customWidth="1"/>
    <col min="99" max="102" width="16.28515625" bestFit="1" customWidth="1"/>
    <col min="103" max="111" width="15.140625" bestFit="1" customWidth="1"/>
    <col min="112" max="126" width="16.28515625" bestFit="1" customWidth="1"/>
    <col min="127" max="135" width="15.140625" bestFit="1" customWidth="1"/>
    <col min="136" max="150" width="16.28515625" bestFit="1" customWidth="1"/>
    <col min="151" max="157" width="11" customWidth="1"/>
    <col min="158" max="159" width="11" bestFit="1" customWidth="1"/>
    <col min="160" max="174" width="12" bestFit="1" customWidth="1"/>
    <col min="175" max="175" width="8.28515625" bestFit="1" customWidth="1"/>
    <col min="176" max="176" width="12" bestFit="1" customWidth="1"/>
    <col min="177" max="177" width="16" bestFit="1" customWidth="1"/>
    <col min="178" max="180" width="10.140625" bestFit="1" customWidth="1"/>
  </cols>
  <sheetData>
    <row r="1" spans="1:177" x14ac:dyDescent="0.2">
      <c r="A1" s="69" t="s">
        <v>209</v>
      </c>
      <c r="B1" t="s">
        <v>210</v>
      </c>
      <c r="C1" t="s">
        <v>211</v>
      </c>
      <c r="D1" t="s">
        <v>212</v>
      </c>
      <c r="E1" t="s">
        <v>213</v>
      </c>
      <c r="F1" t="s">
        <v>214</v>
      </c>
      <c r="G1" t="s">
        <v>166</v>
      </c>
      <c r="H1" t="s">
        <v>167</v>
      </c>
      <c r="I1" t="s">
        <v>168</v>
      </c>
      <c r="J1" t="s">
        <v>169</v>
      </c>
      <c r="K1" t="s">
        <v>170</v>
      </c>
      <c r="L1" t="s">
        <v>171</v>
      </c>
      <c r="M1" t="s">
        <v>172</v>
      </c>
      <c r="N1" t="s">
        <v>173</v>
      </c>
      <c r="O1" t="s">
        <v>174</v>
      </c>
      <c r="P1" t="s">
        <v>175</v>
      </c>
      <c r="Q1" t="s">
        <v>176</v>
      </c>
      <c r="R1" t="s">
        <v>177</v>
      </c>
      <c r="S1" t="s">
        <v>178</v>
      </c>
      <c r="T1" t="s">
        <v>179</v>
      </c>
      <c r="U1" t="s">
        <v>180</v>
      </c>
      <c r="V1" t="s">
        <v>181</v>
      </c>
      <c r="W1" t="s">
        <v>182</v>
      </c>
      <c r="X1" t="s">
        <v>183</v>
      </c>
      <c r="Y1" t="s">
        <v>184</v>
      </c>
      <c r="Z1" t="s">
        <v>185</v>
      </c>
      <c r="AA1" t="s">
        <v>186</v>
      </c>
      <c r="AB1" t="s">
        <v>187</v>
      </c>
      <c r="AC1" t="s">
        <v>188</v>
      </c>
      <c r="AD1" t="s">
        <v>189</v>
      </c>
      <c r="AE1" t="s">
        <v>21</v>
      </c>
      <c r="AF1" t="s">
        <v>22</v>
      </c>
      <c r="AG1" t="s">
        <v>23</v>
      </c>
      <c r="AH1" t="s">
        <v>24</v>
      </c>
      <c r="AI1" t="s">
        <v>25</v>
      </c>
      <c r="AJ1" t="s">
        <v>26</v>
      </c>
      <c r="AK1" t="s">
        <v>27</v>
      </c>
      <c r="AL1" t="s">
        <v>28</v>
      </c>
      <c r="AM1" t="s">
        <v>29</v>
      </c>
      <c r="AN1" t="s">
        <v>30</v>
      </c>
      <c r="AO1" t="s">
        <v>31</v>
      </c>
      <c r="AP1" t="s">
        <v>32</v>
      </c>
      <c r="AQ1" t="s">
        <v>33</v>
      </c>
      <c r="AR1" t="s">
        <v>34</v>
      </c>
      <c r="AS1" t="s">
        <v>35</v>
      </c>
      <c r="AT1" t="s">
        <v>36</v>
      </c>
      <c r="AU1" t="s">
        <v>37</v>
      </c>
      <c r="AV1" t="s">
        <v>38</v>
      </c>
      <c r="AW1" t="s">
        <v>39</v>
      </c>
      <c r="AX1" t="s">
        <v>40</v>
      </c>
      <c r="AY1" t="s">
        <v>41</v>
      </c>
      <c r="AZ1" t="s">
        <v>42</v>
      </c>
      <c r="BA1" t="s">
        <v>43</v>
      </c>
      <c r="BB1" t="s">
        <v>44</v>
      </c>
      <c r="BC1" t="s">
        <v>45</v>
      </c>
      <c r="BD1" t="s">
        <v>46</v>
      </c>
      <c r="BE1" t="s">
        <v>47</v>
      </c>
      <c r="BF1" t="s">
        <v>48</v>
      </c>
      <c r="BG1" t="s">
        <v>49</v>
      </c>
      <c r="BH1" t="s">
        <v>50</v>
      </c>
      <c r="BI1" t="s">
        <v>51</v>
      </c>
      <c r="BJ1" t="s">
        <v>52</v>
      </c>
      <c r="BK1" t="s">
        <v>53</v>
      </c>
      <c r="BL1" t="s">
        <v>54</v>
      </c>
      <c r="BM1" t="s">
        <v>55</v>
      </c>
      <c r="BN1" t="s">
        <v>56</v>
      </c>
      <c r="BO1" t="s">
        <v>57</v>
      </c>
      <c r="BP1" t="s">
        <v>58</v>
      </c>
      <c r="BQ1" t="s">
        <v>59</v>
      </c>
      <c r="BR1" t="s">
        <v>60</v>
      </c>
      <c r="BS1" t="s">
        <v>61</v>
      </c>
      <c r="BT1" t="s">
        <v>62</v>
      </c>
      <c r="BU1" t="s">
        <v>63</v>
      </c>
      <c r="BV1" t="s">
        <v>64</v>
      </c>
      <c r="BW1" t="s">
        <v>65</v>
      </c>
      <c r="BX1" t="s">
        <v>66</v>
      </c>
      <c r="BY1" t="s">
        <v>67</v>
      </c>
      <c r="BZ1" t="s">
        <v>68</v>
      </c>
      <c r="CA1" t="s">
        <v>69</v>
      </c>
      <c r="CB1" t="s">
        <v>70</v>
      </c>
      <c r="CC1" t="s">
        <v>71</v>
      </c>
      <c r="CD1" t="s">
        <v>72</v>
      </c>
      <c r="CE1" t="s">
        <v>73</v>
      </c>
      <c r="CF1" t="s">
        <v>74</v>
      </c>
      <c r="CG1" t="s">
        <v>75</v>
      </c>
      <c r="CH1" t="s">
        <v>76</v>
      </c>
      <c r="CI1" t="s">
        <v>77</v>
      </c>
      <c r="CJ1" t="s">
        <v>78</v>
      </c>
      <c r="CK1" t="s">
        <v>79</v>
      </c>
      <c r="CL1" t="s">
        <v>80</v>
      </c>
      <c r="CM1" t="s">
        <v>81</v>
      </c>
      <c r="CN1" t="s">
        <v>82</v>
      </c>
      <c r="CO1" t="s">
        <v>83</v>
      </c>
      <c r="CP1" t="s">
        <v>84</v>
      </c>
      <c r="CQ1" t="s">
        <v>85</v>
      </c>
      <c r="CR1" t="s">
        <v>86</v>
      </c>
      <c r="CS1" t="s">
        <v>87</v>
      </c>
      <c r="CT1" t="s">
        <v>88</v>
      </c>
      <c r="CU1" t="s">
        <v>89</v>
      </c>
      <c r="CV1" t="s">
        <v>90</v>
      </c>
      <c r="CW1" t="s">
        <v>91</v>
      </c>
      <c r="CX1" t="s">
        <v>92</v>
      </c>
      <c r="CY1" t="s">
        <v>93</v>
      </c>
      <c r="CZ1" t="s">
        <v>94</v>
      </c>
      <c r="DA1" t="s">
        <v>95</v>
      </c>
      <c r="DB1" t="s">
        <v>96</v>
      </c>
      <c r="DC1" t="s">
        <v>97</v>
      </c>
      <c r="DD1" t="s">
        <v>98</v>
      </c>
      <c r="DE1" t="s">
        <v>99</v>
      </c>
      <c r="DF1" t="s">
        <v>100</v>
      </c>
      <c r="DG1" t="s">
        <v>101</v>
      </c>
      <c r="DH1" t="s">
        <v>102</v>
      </c>
      <c r="DI1" t="s">
        <v>103</v>
      </c>
      <c r="DJ1" t="s">
        <v>104</v>
      </c>
      <c r="DK1" t="s">
        <v>105</v>
      </c>
      <c r="DL1" t="s">
        <v>106</v>
      </c>
      <c r="DM1" t="s">
        <v>107</v>
      </c>
      <c r="DN1" t="s">
        <v>108</v>
      </c>
      <c r="DO1" t="s">
        <v>109</v>
      </c>
      <c r="DP1" t="s">
        <v>110</v>
      </c>
      <c r="DQ1" t="s">
        <v>111</v>
      </c>
      <c r="DR1" t="s">
        <v>112</v>
      </c>
      <c r="DS1" t="s">
        <v>113</v>
      </c>
      <c r="DT1" t="s">
        <v>114</v>
      </c>
      <c r="DU1" t="s">
        <v>115</v>
      </c>
      <c r="DV1" t="s">
        <v>116</v>
      </c>
      <c r="DW1" t="s">
        <v>117</v>
      </c>
      <c r="DX1" t="s">
        <v>118</v>
      </c>
      <c r="DY1" t="s">
        <v>119</v>
      </c>
      <c r="DZ1" t="s">
        <v>120</v>
      </c>
      <c r="EA1" t="s">
        <v>121</v>
      </c>
      <c r="EB1" t="s">
        <v>122</v>
      </c>
      <c r="EC1" t="s">
        <v>123</v>
      </c>
      <c r="ED1" t="s">
        <v>124</v>
      </c>
      <c r="EE1" t="s">
        <v>125</v>
      </c>
      <c r="EF1" t="s">
        <v>126</v>
      </c>
      <c r="EG1" t="s">
        <v>127</v>
      </c>
      <c r="EH1" t="s">
        <v>128</v>
      </c>
      <c r="EI1" t="s">
        <v>129</v>
      </c>
      <c r="EJ1" t="s">
        <v>130</v>
      </c>
      <c r="EK1" t="s">
        <v>131</v>
      </c>
      <c r="EL1" t="s">
        <v>132</v>
      </c>
      <c r="EM1" t="s">
        <v>133</v>
      </c>
      <c r="EN1" t="s">
        <v>134</v>
      </c>
      <c r="EO1" t="s">
        <v>135</v>
      </c>
      <c r="EP1" t="s">
        <v>136</v>
      </c>
      <c r="EQ1" t="s">
        <v>137</v>
      </c>
      <c r="ER1" t="s">
        <v>138</v>
      </c>
      <c r="ES1" t="s">
        <v>139</v>
      </c>
      <c r="ET1" t="s">
        <v>140</v>
      </c>
      <c r="EU1" t="s">
        <v>141</v>
      </c>
      <c r="EV1" t="s">
        <v>142</v>
      </c>
      <c r="EW1" t="s">
        <v>143</v>
      </c>
      <c r="EX1" t="s">
        <v>144</v>
      </c>
      <c r="EY1" t="s">
        <v>145</v>
      </c>
      <c r="EZ1" t="s">
        <v>146</v>
      </c>
      <c r="FA1" t="s">
        <v>147</v>
      </c>
      <c r="FB1" t="s">
        <v>148</v>
      </c>
      <c r="FC1" t="s">
        <v>149</v>
      </c>
      <c r="FD1" t="s">
        <v>150</v>
      </c>
      <c r="FE1" t="s">
        <v>151</v>
      </c>
      <c r="FF1" t="s">
        <v>152</v>
      </c>
      <c r="FG1" t="s">
        <v>153</v>
      </c>
      <c r="FH1" t="s">
        <v>154</v>
      </c>
      <c r="FI1" t="s">
        <v>155</v>
      </c>
      <c r="FJ1" t="s">
        <v>156</v>
      </c>
      <c r="FK1" t="s">
        <v>157</v>
      </c>
      <c r="FL1" t="s">
        <v>158</v>
      </c>
      <c r="FM1" t="s">
        <v>159</v>
      </c>
      <c r="FN1" t="s">
        <v>160</v>
      </c>
      <c r="FO1" t="s">
        <v>161</v>
      </c>
      <c r="FP1" t="s">
        <v>162</v>
      </c>
      <c r="FQ1" t="s">
        <v>163</v>
      </c>
      <c r="FR1" t="s">
        <v>164</v>
      </c>
      <c r="FS1" t="s">
        <v>222</v>
      </c>
      <c r="FT1" t="s">
        <v>220</v>
      </c>
      <c r="FU1" t="s">
        <v>221</v>
      </c>
    </row>
    <row r="2" spans="1:177" x14ac:dyDescent="0.2">
      <c r="A2" t="s">
        <v>1</v>
      </c>
      <c r="B2" t="s">
        <v>224</v>
      </c>
      <c r="C2" t="s">
        <v>201</v>
      </c>
      <c r="D2" t="s">
        <v>246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1</v>
      </c>
      <c r="FT2">
        <v>1</v>
      </c>
      <c r="FU2">
        <v>0</v>
      </c>
    </row>
    <row r="3" spans="1:177" x14ac:dyDescent="0.2">
      <c r="A3" t="s">
        <v>1</v>
      </c>
      <c r="B3" t="s">
        <v>224</v>
      </c>
      <c r="C3" t="s">
        <v>201</v>
      </c>
      <c r="D3" t="s">
        <v>247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14</v>
      </c>
      <c r="FT3">
        <v>0.1900782436132431</v>
      </c>
      <c r="FU3">
        <v>0</v>
      </c>
    </row>
    <row r="4" spans="1:177" x14ac:dyDescent="0.2">
      <c r="A4" t="s">
        <v>1</v>
      </c>
      <c r="B4" t="s">
        <v>224</v>
      </c>
      <c r="C4" t="s">
        <v>201</v>
      </c>
      <c r="D4" t="s">
        <v>248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U4">
        <v>0</v>
      </c>
    </row>
    <row r="5" spans="1:177" x14ac:dyDescent="0.2">
      <c r="A5" t="s">
        <v>1</v>
      </c>
      <c r="B5" t="s">
        <v>224</v>
      </c>
      <c r="C5" t="s">
        <v>201</v>
      </c>
      <c r="D5" t="s">
        <v>249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U5">
        <v>0</v>
      </c>
    </row>
    <row r="6" spans="1:177" x14ac:dyDescent="0.2">
      <c r="A6" t="s">
        <v>1</v>
      </c>
      <c r="B6" t="s">
        <v>224</v>
      </c>
      <c r="C6" t="s">
        <v>201</v>
      </c>
      <c r="D6" t="s">
        <v>250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15</v>
      </c>
      <c r="FT6">
        <v>0.21442033350467682</v>
      </c>
      <c r="FU6">
        <v>0</v>
      </c>
    </row>
    <row r="7" spans="1:177" x14ac:dyDescent="0.2">
      <c r="A7" t="s">
        <v>1</v>
      </c>
      <c r="B7" t="s">
        <v>224</v>
      </c>
      <c r="C7" t="s">
        <v>201</v>
      </c>
      <c r="D7" t="s">
        <v>251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14</v>
      </c>
      <c r="FT7">
        <v>0.17384734749794006</v>
      </c>
      <c r="FU7">
        <v>0</v>
      </c>
    </row>
    <row r="8" spans="1:177" x14ac:dyDescent="0.2">
      <c r="A8" t="s">
        <v>1</v>
      </c>
      <c r="B8" t="s">
        <v>224</v>
      </c>
      <c r="C8" t="s">
        <v>201</v>
      </c>
      <c r="D8" t="s">
        <v>252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12</v>
      </c>
      <c r="FT8">
        <v>0.26429852843284607</v>
      </c>
      <c r="FU8">
        <v>0</v>
      </c>
    </row>
    <row r="9" spans="1:177" x14ac:dyDescent="0.2">
      <c r="A9" t="s">
        <v>1</v>
      </c>
      <c r="B9" t="s">
        <v>224</v>
      </c>
      <c r="C9" t="s">
        <v>201</v>
      </c>
      <c r="D9" t="s">
        <v>253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15</v>
      </c>
      <c r="FT9">
        <v>0.16059690713882446</v>
      </c>
      <c r="FU9">
        <v>0</v>
      </c>
    </row>
    <row r="10" spans="1:177" x14ac:dyDescent="0.2">
      <c r="A10" t="s">
        <v>1</v>
      </c>
      <c r="B10" t="s">
        <v>224</v>
      </c>
      <c r="C10" t="s">
        <v>201</v>
      </c>
      <c r="D10" t="s">
        <v>254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15</v>
      </c>
      <c r="FT10">
        <v>0.22529293596744537</v>
      </c>
      <c r="FU10">
        <v>0</v>
      </c>
    </row>
    <row r="11" spans="1:177" x14ac:dyDescent="0.2">
      <c r="A11" t="s">
        <v>1</v>
      </c>
      <c r="B11" t="s">
        <v>224</v>
      </c>
      <c r="C11" t="s">
        <v>201</v>
      </c>
      <c r="D11" t="s">
        <v>255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14</v>
      </c>
      <c r="FT11">
        <v>0.20727887749671936</v>
      </c>
      <c r="FU11">
        <v>0</v>
      </c>
    </row>
    <row r="12" spans="1:177" x14ac:dyDescent="0.2">
      <c r="A12" t="s">
        <v>1</v>
      </c>
      <c r="B12" t="s">
        <v>224</v>
      </c>
      <c r="C12" t="s">
        <v>201</v>
      </c>
      <c r="D12" t="s">
        <v>256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U12">
        <v>0</v>
      </c>
    </row>
    <row r="13" spans="1:177" x14ac:dyDescent="0.2">
      <c r="A13" t="s">
        <v>1</v>
      </c>
      <c r="B13" t="s">
        <v>224</v>
      </c>
      <c r="C13" t="s">
        <v>201</v>
      </c>
      <c r="D13" t="s">
        <v>257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15</v>
      </c>
      <c r="FT13">
        <v>0.22363679111003876</v>
      </c>
      <c r="FU13">
        <v>0</v>
      </c>
    </row>
    <row r="14" spans="1:177" x14ac:dyDescent="0.2">
      <c r="A14" t="s">
        <v>1</v>
      </c>
      <c r="B14" t="s">
        <v>224</v>
      </c>
      <c r="C14" t="s">
        <v>201</v>
      </c>
      <c r="D14" t="s">
        <v>258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1</v>
      </c>
      <c r="FT14">
        <v>1</v>
      </c>
      <c r="FU14">
        <v>0</v>
      </c>
    </row>
    <row r="15" spans="1:177" x14ac:dyDescent="0.2">
      <c r="A15" t="s">
        <v>1</v>
      </c>
      <c r="B15" t="s">
        <v>224</v>
      </c>
      <c r="C15" t="s">
        <v>201</v>
      </c>
      <c r="D15" t="s">
        <v>259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1</v>
      </c>
      <c r="FT15">
        <v>1</v>
      </c>
      <c r="FU15">
        <v>0</v>
      </c>
    </row>
    <row r="16" spans="1:177" x14ac:dyDescent="0.2">
      <c r="A16" t="s">
        <v>1</v>
      </c>
      <c r="B16" t="s">
        <v>224</v>
      </c>
      <c r="C16" t="s">
        <v>201</v>
      </c>
      <c r="D16" t="s">
        <v>260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U16">
        <v>0</v>
      </c>
    </row>
    <row r="17" spans="1:177" x14ac:dyDescent="0.2">
      <c r="A17" t="s">
        <v>1</v>
      </c>
      <c r="B17" t="s">
        <v>224</v>
      </c>
      <c r="C17" t="s">
        <v>201</v>
      </c>
      <c r="D17" t="s">
        <v>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14.666666666666666</v>
      </c>
      <c r="FT17">
        <v>0.19143731892108917</v>
      </c>
      <c r="FU17">
        <v>0</v>
      </c>
    </row>
    <row r="18" spans="1:177" x14ac:dyDescent="0.2">
      <c r="A18" t="s">
        <v>1</v>
      </c>
      <c r="B18" t="s">
        <v>224</v>
      </c>
      <c r="C18" t="s">
        <v>203</v>
      </c>
      <c r="D18" t="s">
        <v>246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6</v>
      </c>
      <c r="FT18">
        <v>0.28191307187080383</v>
      </c>
      <c r="FU18">
        <v>0</v>
      </c>
    </row>
    <row r="19" spans="1:177" x14ac:dyDescent="0.2">
      <c r="A19" t="s">
        <v>1</v>
      </c>
      <c r="B19" t="s">
        <v>224</v>
      </c>
      <c r="C19" t="s">
        <v>203</v>
      </c>
      <c r="D19" t="s">
        <v>247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17</v>
      </c>
      <c r="FT19">
        <v>0.42010095715522766</v>
      </c>
      <c r="FU19">
        <v>0</v>
      </c>
    </row>
    <row r="20" spans="1:177" x14ac:dyDescent="0.2">
      <c r="A20" t="s">
        <v>1</v>
      </c>
      <c r="B20" t="s">
        <v>224</v>
      </c>
      <c r="C20" t="s">
        <v>203</v>
      </c>
      <c r="D20" t="s">
        <v>248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U20">
        <v>0</v>
      </c>
    </row>
    <row r="21" spans="1:177" x14ac:dyDescent="0.2">
      <c r="A21" t="s">
        <v>1</v>
      </c>
      <c r="B21" t="s">
        <v>224</v>
      </c>
      <c r="C21" t="s">
        <v>203</v>
      </c>
      <c r="D21" t="s">
        <v>249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U21">
        <v>0</v>
      </c>
    </row>
    <row r="22" spans="1:177" x14ac:dyDescent="0.2">
      <c r="A22" t="s">
        <v>1</v>
      </c>
      <c r="B22" t="s">
        <v>224</v>
      </c>
      <c r="C22" t="s">
        <v>203</v>
      </c>
      <c r="D22" t="s">
        <v>250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18</v>
      </c>
      <c r="FT22">
        <v>0.39074689149856567</v>
      </c>
      <c r="FU22">
        <v>0</v>
      </c>
    </row>
    <row r="23" spans="1:177" x14ac:dyDescent="0.2">
      <c r="A23" t="s">
        <v>1</v>
      </c>
      <c r="B23" t="s">
        <v>224</v>
      </c>
      <c r="C23" t="s">
        <v>203</v>
      </c>
      <c r="D23" t="s">
        <v>251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11</v>
      </c>
      <c r="FT23">
        <v>0.59120512008666992</v>
      </c>
      <c r="FU23">
        <v>0</v>
      </c>
    </row>
    <row r="24" spans="1:177" x14ac:dyDescent="0.2">
      <c r="A24" t="s">
        <v>1</v>
      </c>
      <c r="B24" t="s">
        <v>224</v>
      </c>
      <c r="C24" t="s">
        <v>203</v>
      </c>
      <c r="D24" t="s">
        <v>252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10</v>
      </c>
      <c r="FT24">
        <v>0.74573320150375366</v>
      </c>
      <c r="FU24">
        <v>0</v>
      </c>
    </row>
    <row r="25" spans="1:177" x14ac:dyDescent="0.2">
      <c r="A25" t="s">
        <v>1</v>
      </c>
      <c r="B25" t="s">
        <v>224</v>
      </c>
      <c r="C25" t="s">
        <v>203</v>
      </c>
      <c r="D25" t="s">
        <v>253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18</v>
      </c>
      <c r="FT25">
        <v>0.36091649532318115</v>
      </c>
      <c r="FU25">
        <v>0</v>
      </c>
    </row>
    <row r="26" spans="1:177" x14ac:dyDescent="0.2">
      <c r="A26" t="s">
        <v>1</v>
      </c>
      <c r="B26" t="s">
        <v>224</v>
      </c>
      <c r="C26" t="s">
        <v>203</v>
      </c>
      <c r="D26" t="s">
        <v>254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18</v>
      </c>
      <c r="FT26">
        <v>0.45877856016159058</v>
      </c>
      <c r="FU26">
        <v>0</v>
      </c>
    </row>
    <row r="27" spans="1:177" x14ac:dyDescent="0.2">
      <c r="A27" t="s">
        <v>1</v>
      </c>
      <c r="B27" t="s">
        <v>224</v>
      </c>
      <c r="C27" t="s">
        <v>203</v>
      </c>
      <c r="D27" t="s">
        <v>255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19</v>
      </c>
      <c r="FT27">
        <v>0.50007450580596924</v>
      </c>
      <c r="FU27">
        <v>0</v>
      </c>
    </row>
    <row r="28" spans="1:177" x14ac:dyDescent="0.2">
      <c r="A28" t="s">
        <v>1</v>
      </c>
      <c r="B28" t="s">
        <v>224</v>
      </c>
      <c r="C28" t="s">
        <v>203</v>
      </c>
      <c r="D28" t="s">
        <v>256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U28">
        <v>0</v>
      </c>
    </row>
    <row r="29" spans="1:177" x14ac:dyDescent="0.2">
      <c r="A29" t="s">
        <v>1</v>
      </c>
      <c r="B29" t="s">
        <v>224</v>
      </c>
      <c r="C29" t="s">
        <v>203</v>
      </c>
      <c r="D29" t="s">
        <v>257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15</v>
      </c>
      <c r="FT29">
        <v>0.51301896572113037</v>
      </c>
      <c r="FU29">
        <v>0</v>
      </c>
    </row>
    <row r="30" spans="1:177" x14ac:dyDescent="0.2">
      <c r="A30" t="s">
        <v>1</v>
      </c>
      <c r="B30" t="s">
        <v>224</v>
      </c>
      <c r="C30" t="s">
        <v>203</v>
      </c>
      <c r="D30" t="s">
        <v>258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U30">
        <v>0</v>
      </c>
    </row>
    <row r="31" spans="1:177" x14ac:dyDescent="0.2">
      <c r="A31" t="s">
        <v>1</v>
      </c>
      <c r="B31" t="s">
        <v>224</v>
      </c>
      <c r="C31" t="s">
        <v>203</v>
      </c>
      <c r="D31" t="s">
        <v>259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U31">
        <v>0</v>
      </c>
    </row>
    <row r="32" spans="1:177" x14ac:dyDescent="0.2">
      <c r="A32" t="s">
        <v>1</v>
      </c>
      <c r="B32" t="s">
        <v>224</v>
      </c>
      <c r="C32" t="s">
        <v>203</v>
      </c>
      <c r="D32" t="s">
        <v>260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U32">
        <v>0</v>
      </c>
    </row>
    <row r="33" spans="1:177" x14ac:dyDescent="0.2">
      <c r="A33" t="s">
        <v>1</v>
      </c>
      <c r="B33" t="s">
        <v>224</v>
      </c>
      <c r="C33" t="s">
        <v>203</v>
      </c>
      <c r="D33" t="s">
        <v>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16.666666666666668</v>
      </c>
      <c r="FT33">
        <v>0.43134546279907227</v>
      </c>
      <c r="FU33">
        <v>0</v>
      </c>
    </row>
    <row r="34" spans="1:177" x14ac:dyDescent="0.2">
      <c r="A34" t="s">
        <v>1</v>
      </c>
      <c r="B34" t="s">
        <v>224</v>
      </c>
      <c r="C34" t="s">
        <v>1</v>
      </c>
      <c r="D34" t="s">
        <v>246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7</v>
      </c>
      <c r="FT34">
        <v>0.27485224604606628</v>
      </c>
      <c r="FU34">
        <v>0</v>
      </c>
    </row>
    <row r="35" spans="1:177" x14ac:dyDescent="0.2">
      <c r="A35" t="s">
        <v>1</v>
      </c>
      <c r="B35" t="s">
        <v>224</v>
      </c>
      <c r="C35" t="s">
        <v>1</v>
      </c>
      <c r="D35" t="s">
        <v>247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31</v>
      </c>
      <c r="FT35">
        <v>0.40096020698547363</v>
      </c>
      <c r="FU35">
        <v>0</v>
      </c>
    </row>
    <row r="36" spans="1:177" x14ac:dyDescent="0.2">
      <c r="A36" t="s">
        <v>1</v>
      </c>
      <c r="B36" t="s">
        <v>224</v>
      </c>
      <c r="C36" t="s">
        <v>1</v>
      </c>
      <c r="D36" t="s">
        <v>248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U36">
        <v>0</v>
      </c>
    </row>
    <row r="37" spans="1:177" x14ac:dyDescent="0.2">
      <c r="A37" t="s">
        <v>1</v>
      </c>
      <c r="B37" t="s">
        <v>224</v>
      </c>
      <c r="C37" t="s">
        <v>1</v>
      </c>
      <c r="D37" t="s">
        <v>249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U37">
        <v>0</v>
      </c>
    </row>
    <row r="38" spans="1:177" x14ac:dyDescent="0.2">
      <c r="A38" t="s">
        <v>1</v>
      </c>
      <c r="B38" t="s">
        <v>224</v>
      </c>
      <c r="C38" t="s">
        <v>1</v>
      </c>
      <c r="D38" t="s">
        <v>250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36</v>
      </c>
      <c r="FT38">
        <v>0.35331735014915466</v>
      </c>
      <c r="FU38">
        <v>0</v>
      </c>
    </row>
    <row r="39" spans="1:177" x14ac:dyDescent="0.2">
      <c r="A39" t="s">
        <v>1</v>
      </c>
      <c r="B39" t="s">
        <v>224</v>
      </c>
      <c r="C39" t="s">
        <v>1</v>
      </c>
      <c r="D39" t="s">
        <v>251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28</v>
      </c>
      <c r="FT39">
        <v>0.50598984956741333</v>
      </c>
      <c r="FU39">
        <v>0</v>
      </c>
    </row>
    <row r="40" spans="1:177" x14ac:dyDescent="0.2">
      <c r="A40" t="s">
        <v>1</v>
      </c>
      <c r="B40" t="s">
        <v>224</v>
      </c>
      <c r="C40" t="s">
        <v>1</v>
      </c>
      <c r="D40" t="s">
        <v>252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25</v>
      </c>
      <c r="FT40">
        <v>0.70984184741973877</v>
      </c>
      <c r="FU40">
        <v>0</v>
      </c>
    </row>
    <row r="41" spans="1:177" x14ac:dyDescent="0.2">
      <c r="A41" t="s">
        <v>1</v>
      </c>
      <c r="B41" t="s">
        <v>224</v>
      </c>
      <c r="C41" t="s">
        <v>1</v>
      </c>
      <c r="D41" t="s">
        <v>253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36</v>
      </c>
      <c r="FT41">
        <v>0.33168354630470276</v>
      </c>
      <c r="FU41">
        <v>0</v>
      </c>
    </row>
    <row r="42" spans="1:177" x14ac:dyDescent="0.2">
      <c r="A42" t="s">
        <v>1</v>
      </c>
      <c r="B42" t="s">
        <v>224</v>
      </c>
      <c r="C42" t="s">
        <v>1</v>
      </c>
      <c r="D42" t="s">
        <v>254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36</v>
      </c>
      <c r="FT42">
        <v>0.42684248089790344</v>
      </c>
      <c r="FU42">
        <v>0</v>
      </c>
    </row>
    <row r="43" spans="1:177" x14ac:dyDescent="0.2">
      <c r="A43" t="s">
        <v>1</v>
      </c>
      <c r="B43" t="s">
        <v>224</v>
      </c>
      <c r="C43" t="s">
        <v>1</v>
      </c>
      <c r="D43" t="s">
        <v>255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37</v>
      </c>
      <c r="FT43">
        <v>0.46613389253616333</v>
      </c>
      <c r="FU43">
        <v>0</v>
      </c>
    </row>
    <row r="44" spans="1:177" x14ac:dyDescent="0.2">
      <c r="A44" t="s">
        <v>1</v>
      </c>
      <c r="B44" t="s">
        <v>224</v>
      </c>
      <c r="C44" t="s">
        <v>1</v>
      </c>
      <c r="D44" t="s">
        <v>256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U44">
        <v>0</v>
      </c>
    </row>
    <row r="45" spans="1:177" x14ac:dyDescent="0.2">
      <c r="A45" t="s">
        <v>1</v>
      </c>
      <c r="B45" t="s">
        <v>224</v>
      </c>
      <c r="C45" t="s">
        <v>1</v>
      </c>
      <c r="D45" t="s">
        <v>257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32</v>
      </c>
      <c r="FT45">
        <v>0.47127228975296021</v>
      </c>
      <c r="FU45">
        <v>0</v>
      </c>
    </row>
    <row r="46" spans="1:177" x14ac:dyDescent="0.2">
      <c r="A46" t="s">
        <v>1</v>
      </c>
      <c r="B46" t="s">
        <v>224</v>
      </c>
      <c r="C46" t="s">
        <v>1</v>
      </c>
      <c r="D46" t="s">
        <v>258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1</v>
      </c>
      <c r="FT46">
        <v>1</v>
      </c>
      <c r="FU46">
        <v>0</v>
      </c>
    </row>
    <row r="47" spans="1:177" x14ac:dyDescent="0.2">
      <c r="A47" t="s">
        <v>1</v>
      </c>
      <c r="B47" t="s">
        <v>224</v>
      </c>
      <c r="C47" t="s">
        <v>1</v>
      </c>
      <c r="D47" t="s">
        <v>259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1</v>
      </c>
      <c r="FT47">
        <v>1</v>
      </c>
      <c r="FU47">
        <v>0</v>
      </c>
    </row>
    <row r="48" spans="1:177" x14ac:dyDescent="0.2">
      <c r="A48" t="s">
        <v>1</v>
      </c>
      <c r="B48" t="s">
        <v>224</v>
      </c>
      <c r="C48" t="s">
        <v>1</v>
      </c>
      <c r="D48" t="s">
        <v>260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U48">
        <v>0</v>
      </c>
    </row>
    <row r="49" spans="1:177" x14ac:dyDescent="0.2">
      <c r="A49" t="s">
        <v>1</v>
      </c>
      <c r="B49" t="s">
        <v>224</v>
      </c>
      <c r="C49" t="s">
        <v>1</v>
      </c>
      <c r="D49" t="s">
        <v>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33</v>
      </c>
      <c r="FT49">
        <v>0.40130534768104553</v>
      </c>
      <c r="FU49">
        <v>0</v>
      </c>
    </row>
    <row r="50" spans="1:177" x14ac:dyDescent="0.2">
      <c r="A50" t="s">
        <v>1</v>
      </c>
      <c r="B50" t="s">
        <v>224</v>
      </c>
      <c r="C50" t="s">
        <v>202</v>
      </c>
      <c r="D50" t="s">
        <v>246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U50">
        <v>0</v>
      </c>
    </row>
    <row r="51" spans="1:177" x14ac:dyDescent="0.2">
      <c r="A51" t="s">
        <v>1</v>
      </c>
      <c r="B51" t="s">
        <v>224</v>
      </c>
      <c r="C51" t="s">
        <v>202</v>
      </c>
      <c r="D51" t="s">
        <v>247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U51">
        <v>0</v>
      </c>
    </row>
    <row r="52" spans="1:177" x14ac:dyDescent="0.2">
      <c r="A52" t="s">
        <v>1</v>
      </c>
      <c r="B52" t="s">
        <v>224</v>
      </c>
      <c r="C52" t="s">
        <v>202</v>
      </c>
      <c r="D52" t="s">
        <v>248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U52">
        <v>0</v>
      </c>
    </row>
    <row r="53" spans="1:177" x14ac:dyDescent="0.2">
      <c r="A53" t="s">
        <v>1</v>
      </c>
      <c r="B53" t="s">
        <v>224</v>
      </c>
      <c r="C53" t="s">
        <v>202</v>
      </c>
      <c r="D53" t="s">
        <v>249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U53">
        <v>0</v>
      </c>
    </row>
    <row r="54" spans="1:177" x14ac:dyDescent="0.2">
      <c r="A54" t="s">
        <v>1</v>
      </c>
      <c r="B54" t="s">
        <v>224</v>
      </c>
      <c r="C54" t="s">
        <v>202</v>
      </c>
      <c r="D54" t="s">
        <v>250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3</v>
      </c>
      <c r="FT54">
        <v>1</v>
      </c>
      <c r="FU54">
        <v>0</v>
      </c>
    </row>
    <row r="55" spans="1:177" x14ac:dyDescent="0.2">
      <c r="A55" t="s">
        <v>1</v>
      </c>
      <c r="B55" t="s">
        <v>224</v>
      </c>
      <c r="C55" t="s">
        <v>202</v>
      </c>
      <c r="D55" t="s">
        <v>251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3</v>
      </c>
      <c r="FT55">
        <v>1</v>
      </c>
      <c r="FU55">
        <v>0</v>
      </c>
    </row>
    <row r="56" spans="1:177" x14ac:dyDescent="0.2">
      <c r="A56" t="s">
        <v>1</v>
      </c>
      <c r="B56" t="s">
        <v>224</v>
      </c>
      <c r="C56" t="s">
        <v>202</v>
      </c>
      <c r="D56" t="s">
        <v>252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3</v>
      </c>
      <c r="FT56">
        <v>1</v>
      </c>
      <c r="FU56">
        <v>0</v>
      </c>
    </row>
    <row r="57" spans="1:177" x14ac:dyDescent="0.2">
      <c r="A57" t="s">
        <v>1</v>
      </c>
      <c r="B57" t="s">
        <v>224</v>
      </c>
      <c r="C57" t="s">
        <v>202</v>
      </c>
      <c r="D57" t="s">
        <v>253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3</v>
      </c>
      <c r="FT57">
        <v>1</v>
      </c>
      <c r="FU57">
        <v>0</v>
      </c>
    </row>
    <row r="58" spans="1:177" x14ac:dyDescent="0.2">
      <c r="A58" t="s">
        <v>1</v>
      </c>
      <c r="B58" t="s">
        <v>224</v>
      </c>
      <c r="C58" t="s">
        <v>202</v>
      </c>
      <c r="D58" t="s">
        <v>254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3</v>
      </c>
      <c r="FT58">
        <v>1</v>
      </c>
      <c r="FU58">
        <v>0</v>
      </c>
    </row>
    <row r="59" spans="1:177" x14ac:dyDescent="0.2">
      <c r="A59" t="s">
        <v>1</v>
      </c>
      <c r="B59" t="s">
        <v>224</v>
      </c>
      <c r="C59" t="s">
        <v>202</v>
      </c>
      <c r="D59" t="s">
        <v>255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4</v>
      </c>
      <c r="FT59">
        <v>0.71442168951034546</v>
      </c>
      <c r="FU59">
        <v>0</v>
      </c>
    </row>
    <row r="60" spans="1:177" x14ac:dyDescent="0.2">
      <c r="A60" t="s">
        <v>1</v>
      </c>
      <c r="B60" t="s">
        <v>224</v>
      </c>
      <c r="C60" t="s">
        <v>202</v>
      </c>
      <c r="D60" t="s">
        <v>256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U60">
        <v>0</v>
      </c>
    </row>
    <row r="61" spans="1:177" x14ac:dyDescent="0.2">
      <c r="A61" t="s">
        <v>1</v>
      </c>
      <c r="B61" t="s">
        <v>224</v>
      </c>
      <c r="C61" t="s">
        <v>202</v>
      </c>
      <c r="D61" t="s">
        <v>257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2</v>
      </c>
      <c r="FU61">
        <v>0</v>
      </c>
    </row>
    <row r="62" spans="1:177" x14ac:dyDescent="0.2">
      <c r="A62" t="s">
        <v>1</v>
      </c>
      <c r="B62" t="s">
        <v>224</v>
      </c>
      <c r="C62" t="s">
        <v>202</v>
      </c>
      <c r="D62" t="s">
        <v>258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U62">
        <v>0</v>
      </c>
    </row>
    <row r="63" spans="1:177" x14ac:dyDescent="0.2">
      <c r="A63" t="s">
        <v>1</v>
      </c>
      <c r="B63" t="s">
        <v>224</v>
      </c>
      <c r="C63" t="s">
        <v>202</v>
      </c>
      <c r="D63" t="s">
        <v>259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U63">
        <v>0</v>
      </c>
    </row>
    <row r="64" spans="1:177" x14ac:dyDescent="0.2">
      <c r="A64" t="s">
        <v>1</v>
      </c>
      <c r="B64" t="s">
        <v>224</v>
      </c>
      <c r="C64" t="s">
        <v>202</v>
      </c>
      <c r="D64" t="s">
        <v>260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U64">
        <v>0</v>
      </c>
    </row>
    <row r="65" spans="1:177" x14ac:dyDescent="0.2">
      <c r="A65" t="s">
        <v>1</v>
      </c>
      <c r="B65" t="s">
        <v>224</v>
      </c>
      <c r="C65" t="s">
        <v>202</v>
      </c>
      <c r="D65" t="s">
        <v>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1.6666666666666667</v>
      </c>
      <c r="FT65">
        <v>1</v>
      </c>
      <c r="FU65">
        <v>0</v>
      </c>
    </row>
    <row r="66" spans="1:177" x14ac:dyDescent="0.2">
      <c r="A66" t="s">
        <v>1</v>
      </c>
      <c r="B66" t="s">
        <v>225</v>
      </c>
      <c r="C66" t="s">
        <v>201</v>
      </c>
      <c r="D66" t="s">
        <v>246</v>
      </c>
      <c r="E66">
        <v>108</v>
      </c>
      <c r="F66">
        <v>310</v>
      </c>
      <c r="G66">
        <v>2.9634275436401367</v>
      </c>
      <c r="H66">
        <v>2.7370970249176025</v>
      </c>
      <c r="I66">
        <v>2.6165263652801514</v>
      </c>
      <c r="J66">
        <v>2.6448061466217041</v>
      </c>
      <c r="K66">
        <v>2.7242681980133057</v>
      </c>
      <c r="L66">
        <v>2.9316797256469727</v>
      </c>
      <c r="M66">
        <v>3.1800079345703125</v>
      </c>
      <c r="N66">
        <v>3.7462043762207031</v>
      </c>
      <c r="O66">
        <v>4.7803783416748047</v>
      </c>
      <c r="P66">
        <v>5.5310983657836914</v>
      </c>
      <c r="Q66">
        <v>5.8447203636169434</v>
      </c>
      <c r="R66">
        <v>6.1904759407043457</v>
      </c>
      <c r="S66">
        <v>6.4075508117675781</v>
      </c>
      <c r="T66">
        <v>6.5834741592407227</v>
      </c>
      <c r="U66">
        <v>6.7441287040710449</v>
      </c>
      <c r="V66">
        <v>6.7360310554504395</v>
      </c>
      <c r="W66">
        <v>6.7030353546142578</v>
      </c>
      <c r="X66">
        <v>6.6825113296508789</v>
      </c>
      <c r="Y66">
        <v>6.5876073837280273</v>
      </c>
      <c r="Z66">
        <v>6.4685673713684082</v>
      </c>
      <c r="AA66">
        <v>6.092437744140625</v>
      </c>
      <c r="AB66">
        <v>5.1960091590881348</v>
      </c>
      <c r="AC66">
        <v>4.0325460433959961</v>
      </c>
      <c r="AD66">
        <v>3.4141256809234619</v>
      </c>
      <c r="AE66">
        <v>-0.53450572490692139</v>
      </c>
      <c r="AF66">
        <v>-0.50913721323013306</v>
      </c>
      <c r="AG66">
        <v>-0.41842928528785706</v>
      </c>
      <c r="AH66">
        <v>-0.43445289134979248</v>
      </c>
      <c r="AI66">
        <v>-0.41590970754623413</v>
      </c>
      <c r="AJ66">
        <v>-0.32261490821838379</v>
      </c>
      <c r="AK66">
        <v>-0.30232849717140198</v>
      </c>
      <c r="AL66">
        <v>-0.44581148028373718</v>
      </c>
      <c r="AM66">
        <v>-0.5115736722946167</v>
      </c>
      <c r="AN66">
        <v>-0.48119169473648071</v>
      </c>
      <c r="AO66">
        <v>-0.55644261837005615</v>
      </c>
      <c r="AP66">
        <v>-0.57543689012527466</v>
      </c>
      <c r="AQ66">
        <v>-0.62823927402496338</v>
      </c>
      <c r="AR66">
        <v>-0.75374495983123779</v>
      </c>
      <c r="AS66">
        <v>-1.0748406648635864</v>
      </c>
      <c r="AT66">
        <v>0.35416588187217712</v>
      </c>
      <c r="AU66">
        <v>9.4367101788520813E-2</v>
      </c>
      <c r="AV66">
        <v>0.18651282787322998</v>
      </c>
      <c r="AW66">
        <v>8.0656275153160095E-2</v>
      </c>
      <c r="AX66">
        <v>-0.70084524154663086</v>
      </c>
      <c r="AY66">
        <v>-0.66176283359527588</v>
      </c>
      <c r="AZ66">
        <v>-0.61237096786499023</v>
      </c>
      <c r="BA66">
        <v>-0.56438493728637695</v>
      </c>
      <c r="BB66">
        <v>-0.55227142572402954</v>
      </c>
      <c r="BC66">
        <v>-0.29999068379402161</v>
      </c>
      <c r="BD66">
        <v>-0.27492889761924744</v>
      </c>
      <c r="BE66">
        <v>-0.19559492170810699</v>
      </c>
      <c r="BF66">
        <v>-0.21731072664260864</v>
      </c>
      <c r="BG66">
        <v>-0.19563713669776917</v>
      </c>
      <c r="BH66">
        <v>-8.4135115146636963E-2</v>
      </c>
      <c r="BI66">
        <v>-6.8575605750083923E-2</v>
      </c>
      <c r="BJ66">
        <v>-0.1819760799407959</v>
      </c>
      <c r="BK66">
        <v>-0.2427370697259903</v>
      </c>
      <c r="BL66">
        <v>-0.20649547874927521</v>
      </c>
      <c r="BM66">
        <v>-0.28391823172569275</v>
      </c>
      <c r="BN66">
        <v>-0.29566201567649841</v>
      </c>
      <c r="BO66">
        <v>-0.35502892732620239</v>
      </c>
      <c r="BP66">
        <v>-0.48280030488967896</v>
      </c>
      <c r="BQ66">
        <v>-0.7973865270614624</v>
      </c>
      <c r="BR66">
        <v>0.64049047231674194</v>
      </c>
      <c r="BS66">
        <v>0.37458708882331848</v>
      </c>
      <c r="BT66">
        <v>0.47288241982460022</v>
      </c>
      <c r="BU66">
        <v>0.37741497159004211</v>
      </c>
      <c r="BV66">
        <v>-0.40786823630332947</v>
      </c>
      <c r="BW66">
        <v>-0.39224821329116821</v>
      </c>
      <c r="BX66">
        <v>-0.34381130337715149</v>
      </c>
      <c r="BY66">
        <v>-0.29028418660163879</v>
      </c>
      <c r="BZ66">
        <v>-0.26487088203430176</v>
      </c>
      <c r="CA66">
        <v>-0.13756629824638367</v>
      </c>
      <c r="CB66">
        <v>-0.11271689832210541</v>
      </c>
      <c r="CC66">
        <v>-4.1260506957769394E-2</v>
      </c>
      <c r="CD66">
        <v>-6.6918723285198212E-2</v>
      </c>
      <c r="CE66">
        <v>-4.3077010661363602E-2</v>
      </c>
      <c r="CF66">
        <v>8.103526383638382E-2</v>
      </c>
      <c r="CG66">
        <v>9.3320943415164948E-2</v>
      </c>
      <c r="CH66">
        <v>7.5551727786660194E-4</v>
      </c>
      <c r="CI66">
        <v>-5.6541662663221359E-2</v>
      </c>
      <c r="CJ66">
        <v>-1.6241705045104027E-2</v>
      </c>
      <c r="CK66">
        <v>-9.5168650150299072E-2</v>
      </c>
      <c r="CL66">
        <v>-0.10189075767993927</v>
      </c>
      <c r="CM66">
        <v>-0.16580426692962646</v>
      </c>
      <c r="CN66">
        <v>-0.29514482617378235</v>
      </c>
      <c r="CO66">
        <v>-0.60522258281707764</v>
      </c>
      <c r="CP66">
        <v>0.83879798650741577</v>
      </c>
      <c r="CQ66">
        <v>0.56866657733917236</v>
      </c>
      <c r="CR66">
        <v>0.67122113704681396</v>
      </c>
      <c r="CS66">
        <v>0.58294916152954102</v>
      </c>
      <c r="CT66">
        <v>-0.20495325326919556</v>
      </c>
      <c r="CU66">
        <v>-0.20558322966098785</v>
      </c>
      <c r="CV66">
        <v>-0.15780773758888245</v>
      </c>
      <c r="CW66">
        <v>-0.10044287145137787</v>
      </c>
      <c r="CX66">
        <v>-6.5818138420581818E-2</v>
      </c>
      <c r="CY66">
        <v>2.4858098477125168E-2</v>
      </c>
      <c r="CZ66">
        <v>4.9495093524456024E-2</v>
      </c>
      <c r="DA66">
        <v>0.11307390034198761</v>
      </c>
      <c r="DB66">
        <v>8.3473280072212219E-2</v>
      </c>
      <c r="DC66">
        <v>0.10948311537504196</v>
      </c>
      <c r="DD66">
        <v>0.2462056428194046</v>
      </c>
      <c r="DE66">
        <v>0.25521749258041382</v>
      </c>
      <c r="DF66">
        <v>0.18348711729049683</v>
      </c>
      <c r="DG66">
        <v>0.12965373694896698</v>
      </c>
      <c r="DH66">
        <v>0.17401206493377686</v>
      </c>
      <c r="DI66">
        <v>9.3580923974514008E-2</v>
      </c>
      <c r="DJ66">
        <v>9.1880485415458679E-2</v>
      </c>
      <c r="DK66">
        <v>2.3420378565788269E-2</v>
      </c>
      <c r="DL66">
        <v>-0.10748936235904694</v>
      </c>
      <c r="DM66">
        <v>-0.41305863857269287</v>
      </c>
      <c r="DN66">
        <v>1.0371055603027344</v>
      </c>
      <c r="DO66">
        <v>0.76274609565734863</v>
      </c>
      <c r="DP66">
        <v>0.86955982446670532</v>
      </c>
      <c r="DQ66">
        <v>0.78848332166671753</v>
      </c>
      <c r="DR66">
        <v>-2.038279315456748E-3</v>
      </c>
      <c r="DS66">
        <v>-1.8918242305517197E-2</v>
      </c>
      <c r="DT66">
        <v>2.8195843100547791E-2</v>
      </c>
      <c r="DU66">
        <v>8.9398451149463654E-2</v>
      </c>
      <c r="DV66">
        <v>0.13323460519313812</v>
      </c>
      <c r="DW66">
        <v>0.25937312841415405</v>
      </c>
      <c r="DX66">
        <v>0.28370344638824463</v>
      </c>
      <c r="DY66">
        <v>0.33590829372406006</v>
      </c>
      <c r="DZ66">
        <v>0.30061542987823486</v>
      </c>
      <c r="EA66">
        <v>0.32975569367408752</v>
      </c>
      <c r="EB66">
        <v>0.48468542098999023</v>
      </c>
      <c r="EC66">
        <v>0.48897039890289307</v>
      </c>
      <c r="ED66">
        <v>0.44732251763343811</v>
      </c>
      <c r="EE66">
        <v>0.39849033951759338</v>
      </c>
      <c r="EF66">
        <v>0.44870829582214355</v>
      </c>
      <c r="EG66">
        <v>0.3661053478717804</v>
      </c>
      <c r="EH66">
        <v>0.37165540456771851</v>
      </c>
      <c r="EI66">
        <v>0.29663071036338806</v>
      </c>
      <c r="EJ66">
        <v>0.16345532238483429</v>
      </c>
      <c r="EK66">
        <v>-0.13560445606708527</v>
      </c>
      <c r="EL66">
        <v>1.323430061340332</v>
      </c>
      <c r="EM66">
        <v>1.0429660081863403</v>
      </c>
      <c r="EN66">
        <v>1.1559294462203979</v>
      </c>
      <c r="EO66">
        <v>1.0852420330047607</v>
      </c>
      <c r="EP66">
        <v>0.29093870520591736</v>
      </c>
      <c r="EQ66">
        <v>0.25059634447097778</v>
      </c>
      <c r="ER66">
        <v>0.29675546288490295</v>
      </c>
      <c r="ES66">
        <v>0.36349916458129883</v>
      </c>
      <c r="ET66">
        <v>0.42063513398170471</v>
      </c>
      <c r="EU66">
        <v>67.330902099609375</v>
      </c>
      <c r="EV66">
        <v>66.245857238769531</v>
      </c>
      <c r="EW66">
        <v>64.998970031738281</v>
      </c>
      <c r="EX66">
        <v>64.328933715820313</v>
      </c>
      <c r="EY66">
        <v>63.196487426757813</v>
      </c>
      <c r="EZ66">
        <v>62.993789672851563</v>
      </c>
      <c r="FA66">
        <v>63.337841033935547</v>
      </c>
      <c r="FB66">
        <v>67.080047607421875</v>
      </c>
      <c r="FC66">
        <v>71.469291687011719</v>
      </c>
      <c r="FD66">
        <v>76.2738037109375</v>
      </c>
      <c r="FE66">
        <v>80.174324035644531</v>
      </c>
      <c r="FF66">
        <v>83.672531127929687</v>
      </c>
      <c r="FG66">
        <v>85.935317993164062</v>
      </c>
      <c r="FH66">
        <v>88.460983276367188</v>
      </c>
      <c r="FI66">
        <v>89.726264953613281</v>
      </c>
      <c r="FJ66">
        <v>90.004753112792969</v>
      </c>
      <c r="FK66">
        <v>88.829994201660156</v>
      </c>
      <c r="FL66">
        <v>87.896728515625</v>
      </c>
      <c r="FM66">
        <v>85.521621704101563</v>
      </c>
      <c r="FN66">
        <v>81.034896850585938</v>
      </c>
      <c r="FO66">
        <v>76.968040466308594</v>
      </c>
      <c r="FP66">
        <v>74.438186645507813</v>
      </c>
      <c r="FQ66">
        <v>72.559684753417969</v>
      </c>
      <c r="FR66">
        <v>70.679374694824219</v>
      </c>
      <c r="FS66">
        <v>108</v>
      </c>
      <c r="FT66">
        <v>2.717750146985054E-2</v>
      </c>
      <c r="FU66">
        <v>1</v>
      </c>
    </row>
    <row r="67" spans="1:177" x14ac:dyDescent="0.2">
      <c r="A67" t="s">
        <v>1</v>
      </c>
      <c r="B67" t="s">
        <v>225</v>
      </c>
      <c r="C67" t="s">
        <v>201</v>
      </c>
      <c r="D67" t="s">
        <v>247</v>
      </c>
      <c r="E67">
        <v>310</v>
      </c>
      <c r="F67">
        <v>310</v>
      </c>
      <c r="G67">
        <v>8.670445442199707</v>
      </c>
      <c r="H67">
        <v>7.990297794342041</v>
      </c>
      <c r="I67">
        <v>7.7716817855834961</v>
      </c>
      <c r="J67">
        <v>7.9245524406433105</v>
      </c>
      <c r="K67">
        <v>8.1742916107177734</v>
      </c>
      <c r="L67">
        <v>8.7208976745605469</v>
      </c>
      <c r="M67">
        <v>9.3841133117675781</v>
      </c>
      <c r="N67">
        <v>11.233517646789551</v>
      </c>
      <c r="O67">
        <v>14.532423973083496</v>
      </c>
      <c r="P67">
        <v>16.822208404541016</v>
      </c>
      <c r="Q67">
        <v>17.589521408081055</v>
      </c>
      <c r="R67">
        <v>18.576040267944336</v>
      </c>
      <c r="S67">
        <v>19.260427474975586</v>
      </c>
      <c r="T67">
        <v>19.811929702758789</v>
      </c>
      <c r="U67">
        <v>20.10331916809082</v>
      </c>
      <c r="V67">
        <v>20.271062850952148</v>
      </c>
      <c r="W67">
        <v>20.188455581665039</v>
      </c>
      <c r="X67">
        <v>19.933414459228516</v>
      </c>
      <c r="Y67">
        <v>19.567123413085938</v>
      </c>
      <c r="Z67">
        <v>19.012849807739258</v>
      </c>
      <c r="AA67">
        <v>18.265377044677734</v>
      </c>
      <c r="AB67">
        <v>15.51160717010498</v>
      </c>
      <c r="AC67">
        <v>11.58242130279541</v>
      </c>
      <c r="AD67">
        <v>9.7504043579101562</v>
      </c>
      <c r="AE67">
        <v>-1.0320943593978882</v>
      </c>
      <c r="AF67">
        <v>-0.92878735065460205</v>
      </c>
      <c r="AG67">
        <v>-0.77241700887680054</v>
      </c>
      <c r="AH67">
        <v>-0.63371443748474121</v>
      </c>
      <c r="AI67">
        <v>-0.49472719430923462</v>
      </c>
      <c r="AJ67">
        <v>-0.37667027115821838</v>
      </c>
      <c r="AK67">
        <v>-0.20195873081684113</v>
      </c>
      <c r="AL67">
        <v>-0.75751656293869019</v>
      </c>
      <c r="AM67">
        <v>-0.74730014801025391</v>
      </c>
      <c r="AN67">
        <v>-0.92994725704193115</v>
      </c>
      <c r="AO67">
        <v>-0.92824417352676392</v>
      </c>
      <c r="AP67">
        <v>-1.0024701356887817</v>
      </c>
      <c r="AQ67">
        <v>-1.0193885564804077</v>
      </c>
      <c r="AR67">
        <v>-1.3203136920928955</v>
      </c>
      <c r="AS67">
        <v>-1.2684652805328369</v>
      </c>
      <c r="AT67">
        <v>2.5623822212219238</v>
      </c>
      <c r="AU67">
        <v>1.8809853792190552</v>
      </c>
      <c r="AV67">
        <v>2.0462183952331543</v>
      </c>
      <c r="AW67">
        <v>1.8265444040298462</v>
      </c>
      <c r="AX67">
        <v>-1.6221191883087158</v>
      </c>
      <c r="AY67">
        <v>-1.3034499883651733</v>
      </c>
      <c r="AZ67">
        <v>-0.86140000820159912</v>
      </c>
      <c r="BA67">
        <v>-0.91837471723556519</v>
      </c>
      <c r="BB67">
        <v>-0.84208941459655762</v>
      </c>
      <c r="BC67">
        <v>-0.62454819679260254</v>
      </c>
      <c r="BD67">
        <v>-0.53903359174728394</v>
      </c>
      <c r="BE67">
        <v>-0.40557524561882019</v>
      </c>
      <c r="BF67">
        <v>-0.2859896719455719</v>
      </c>
      <c r="BG67">
        <v>-0.14318780601024628</v>
      </c>
      <c r="BH67">
        <v>-1.890244334936142E-2</v>
      </c>
      <c r="BI67">
        <v>0.17761564254760742</v>
      </c>
      <c r="BJ67">
        <v>-0.32246607542037964</v>
      </c>
      <c r="BK67">
        <v>-0.3035186231136322</v>
      </c>
      <c r="BL67">
        <v>-0.49691858887672424</v>
      </c>
      <c r="BM67">
        <v>-0.50517040491104126</v>
      </c>
      <c r="BN67">
        <v>-0.57905584573745728</v>
      </c>
      <c r="BO67">
        <v>-0.60343486070632935</v>
      </c>
      <c r="BP67">
        <v>-0.90717178583145142</v>
      </c>
      <c r="BQ67">
        <v>-0.85696423053741455</v>
      </c>
      <c r="BR67">
        <v>2.9825928211212158</v>
      </c>
      <c r="BS67">
        <v>2.2894060611724854</v>
      </c>
      <c r="BT67">
        <v>2.451073169708252</v>
      </c>
      <c r="BU67">
        <v>2.2288112640380859</v>
      </c>
      <c r="BV67">
        <v>-1.2214549779891968</v>
      </c>
      <c r="BW67">
        <v>-0.94378906488418579</v>
      </c>
      <c r="BX67">
        <v>-0.50924509763717651</v>
      </c>
      <c r="BY67">
        <v>-0.53801119327545166</v>
      </c>
      <c r="BZ67">
        <v>-0.45153993368148804</v>
      </c>
      <c r="CA67">
        <v>-0.34228295087814331</v>
      </c>
      <c r="CB67">
        <v>-0.26909127831459045</v>
      </c>
      <c r="CC67">
        <v>-0.15150175988674164</v>
      </c>
      <c r="CD67">
        <v>-4.5156575739383698E-2</v>
      </c>
      <c r="CE67">
        <v>0.1002873033285141</v>
      </c>
      <c r="CF67">
        <v>0.22888645529747009</v>
      </c>
      <c r="CG67">
        <v>0.44050770998001099</v>
      </c>
      <c r="CH67">
        <v>-2.1151434630155563E-2</v>
      </c>
      <c r="CI67">
        <v>3.8430946879088879E-3</v>
      </c>
      <c r="CJ67">
        <v>-0.19700424373149872</v>
      </c>
      <c r="CK67">
        <v>-0.21215081214904785</v>
      </c>
      <c r="CL67">
        <v>-0.28580033779144287</v>
      </c>
      <c r="CM67">
        <v>-0.31534659862518311</v>
      </c>
      <c r="CN67">
        <v>-0.62103098630905151</v>
      </c>
      <c r="CO67">
        <v>-0.57195991277694702</v>
      </c>
      <c r="CP67">
        <v>3.2736294269561768</v>
      </c>
      <c r="CQ67">
        <v>2.5722768306732178</v>
      </c>
      <c r="CR67">
        <v>2.7314741611480713</v>
      </c>
      <c r="CS67">
        <v>2.5074200630187988</v>
      </c>
      <c r="CT67">
        <v>-0.94395619630813599</v>
      </c>
      <c r="CU67">
        <v>-0.69468903541564941</v>
      </c>
      <c r="CV67">
        <v>-0.26534366607666016</v>
      </c>
      <c r="CW67">
        <v>-0.27457255125045776</v>
      </c>
      <c r="CX67">
        <v>-0.18104654550552368</v>
      </c>
      <c r="CY67">
        <v>-6.001773476600647E-2</v>
      </c>
      <c r="CZ67">
        <v>8.5101410513743758E-4</v>
      </c>
      <c r="DA67">
        <v>0.10257171839475632</v>
      </c>
      <c r="DB67">
        <v>0.1956765353679657</v>
      </c>
      <c r="DC67">
        <v>0.34376242756843567</v>
      </c>
      <c r="DD67">
        <v>0.4766753613948822</v>
      </c>
      <c r="DE67">
        <v>0.70339977741241455</v>
      </c>
      <c r="DF67">
        <v>0.2801632285118103</v>
      </c>
      <c r="DG67">
        <v>0.31120482087135315</v>
      </c>
      <c r="DH67">
        <v>0.10291010141372681</v>
      </c>
      <c r="DI67">
        <v>8.086877316236496E-2</v>
      </c>
      <c r="DJ67">
        <v>7.455144077539444E-3</v>
      </c>
      <c r="DK67">
        <v>-2.7258319780230522E-2</v>
      </c>
      <c r="DL67">
        <v>-0.33489018678665161</v>
      </c>
      <c r="DM67">
        <v>-0.2869555652141571</v>
      </c>
      <c r="DN67">
        <v>3.5646660327911377</v>
      </c>
      <c r="DO67">
        <v>2.8551476001739502</v>
      </c>
      <c r="DP67">
        <v>3.0118751525878906</v>
      </c>
      <c r="DQ67">
        <v>2.7860288619995117</v>
      </c>
      <c r="DR67">
        <v>-0.6664574146270752</v>
      </c>
      <c r="DS67">
        <v>-0.44558900594711304</v>
      </c>
      <c r="DT67">
        <v>-2.1442241966724396E-2</v>
      </c>
      <c r="DU67">
        <v>-1.1133935302495956E-2</v>
      </c>
      <c r="DV67">
        <v>8.9446835219860077E-2</v>
      </c>
      <c r="DW67">
        <v>0.34752839803695679</v>
      </c>
      <c r="DX67">
        <v>0.39060482382774353</v>
      </c>
      <c r="DY67">
        <v>0.46941348910331726</v>
      </c>
      <c r="DZ67">
        <v>0.54340130090713501</v>
      </c>
      <c r="EA67">
        <v>0.69530183076858521</v>
      </c>
      <c r="EB67">
        <v>0.83444315195083618</v>
      </c>
      <c r="EC67">
        <v>1.0829741954803467</v>
      </c>
      <c r="ED67">
        <v>0.71521371603012085</v>
      </c>
      <c r="EE67">
        <v>0.75498634576797485</v>
      </c>
      <c r="EF67">
        <v>0.5359387993812561</v>
      </c>
      <c r="EG67">
        <v>0.50394254922866821</v>
      </c>
      <c r="EH67">
        <v>0.43086948990821838</v>
      </c>
      <c r="EI67">
        <v>0.38869538903236389</v>
      </c>
      <c r="EJ67">
        <v>7.8251682221889496E-2</v>
      </c>
      <c r="EK67">
        <v>0.12454541772603989</v>
      </c>
      <c r="EL67">
        <v>3.9848766326904297</v>
      </c>
      <c r="EM67">
        <v>3.2635681629180908</v>
      </c>
      <c r="EN67">
        <v>3.4167299270629883</v>
      </c>
      <c r="EO67">
        <v>3.1882956027984619</v>
      </c>
      <c r="EP67">
        <v>-0.26579323410987854</v>
      </c>
      <c r="EQ67">
        <v>-8.5928104817867279E-2</v>
      </c>
      <c r="ER67">
        <v>0.33071267604827881</v>
      </c>
      <c r="ES67">
        <v>0.36922958493232727</v>
      </c>
      <c r="ET67">
        <v>0.47999632358551025</v>
      </c>
      <c r="EU67">
        <v>71.164070129394531</v>
      </c>
      <c r="EV67">
        <v>69.132408142089844</v>
      </c>
      <c r="EW67">
        <v>66.794410705566406</v>
      </c>
      <c r="EX67">
        <v>65.23443603515625</v>
      </c>
      <c r="EY67">
        <v>63.858444213867188</v>
      </c>
      <c r="EZ67">
        <v>62.792850494384766</v>
      </c>
      <c r="FA67">
        <v>63.092575073242188</v>
      </c>
      <c r="FB67">
        <v>68.09735107421875</v>
      </c>
      <c r="FC67">
        <v>73.893890380859375</v>
      </c>
      <c r="FD67">
        <v>78.6414794921875</v>
      </c>
      <c r="FE67">
        <v>82.291709899902344</v>
      </c>
      <c r="FF67">
        <v>85.297569274902344</v>
      </c>
      <c r="FG67">
        <v>87.459083557128906</v>
      </c>
      <c r="FH67">
        <v>89.238044738769531</v>
      </c>
      <c r="FI67">
        <v>89.926124572753906</v>
      </c>
      <c r="FJ67">
        <v>90.199569702148437</v>
      </c>
      <c r="FK67">
        <v>89.159126281738281</v>
      </c>
      <c r="FL67">
        <v>87.207931518554688</v>
      </c>
      <c r="FM67">
        <v>83.965675354003906</v>
      </c>
      <c r="FN67">
        <v>79.711372375488281</v>
      </c>
      <c r="FO67">
        <v>76.168571472167969</v>
      </c>
      <c r="FP67">
        <v>73.804718017578125</v>
      </c>
      <c r="FQ67">
        <v>71.628517150878906</v>
      </c>
      <c r="FR67">
        <v>69.625274658203125</v>
      </c>
      <c r="FS67">
        <v>310</v>
      </c>
      <c r="FT67">
        <v>1.6172250732779503E-2</v>
      </c>
      <c r="FU67">
        <v>1</v>
      </c>
    </row>
    <row r="68" spans="1:177" x14ac:dyDescent="0.2">
      <c r="A68" t="s">
        <v>1</v>
      </c>
      <c r="B68" t="s">
        <v>225</v>
      </c>
      <c r="C68" t="s">
        <v>201</v>
      </c>
      <c r="D68" t="s">
        <v>248</v>
      </c>
      <c r="E68">
        <v>312</v>
      </c>
      <c r="F68">
        <v>312</v>
      </c>
      <c r="G68">
        <v>7.8460178375244141</v>
      </c>
      <c r="H68">
        <v>7.3401641845703125</v>
      </c>
      <c r="I68">
        <v>7.2585687637329102</v>
      </c>
      <c r="J68">
        <v>7.5017008781433105</v>
      </c>
      <c r="K68">
        <v>7.9374198913574219</v>
      </c>
      <c r="L68">
        <v>8.7352113723754883</v>
      </c>
      <c r="M68">
        <v>9.2691431045532227</v>
      </c>
      <c r="N68">
        <v>11.158645629882812</v>
      </c>
      <c r="O68">
        <v>14.365602493286133</v>
      </c>
      <c r="P68">
        <v>16.925634384155273</v>
      </c>
      <c r="Q68">
        <v>17.810462951660156</v>
      </c>
      <c r="R68">
        <v>18.954254150390625</v>
      </c>
      <c r="S68">
        <v>19.62980842590332</v>
      </c>
      <c r="T68">
        <v>20.218124389648438</v>
      </c>
      <c r="U68">
        <v>20.620412826538086</v>
      </c>
      <c r="V68">
        <v>20.775091171264648</v>
      </c>
      <c r="W68">
        <v>20.755270004272461</v>
      </c>
      <c r="X68">
        <v>20.56132698059082</v>
      </c>
      <c r="Y68">
        <v>20.004610061645508</v>
      </c>
      <c r="Z68">
        <v>19.351835250854492</v>
      </c>
      <c r="AA68">
        <v>18.191318511962891</v>
      </c>
      <c r="AB68">
        <v>14.590700149536133</v>
      </c>
      <c r="AC68">
        <v>10.535429000854492</v>
      </c>
      <c r="AD68">
        <v>8.8087491989135742</v>
      </c>
      <c r="AE68">
        <v>-0.99673813581466675</v>
      </c>
      <c r="AF68">
        <v>-0.99918997287750244</v>
      </c>
      <c r="AG68">
        <v>-0.75507885217666626</v>
      </c>
      <c r="AH68">
        <v>-0.92595767974853516</v>
      </c>
      <c r="AI68">
        <v>-0.80434387922286987</v>
      </c>
      <c r="AJ68">
        <v>-0.58342659473419189</v>
      </c>
      <c r="AK68">
        <v>-0.84586143493652344</v>
      </c>
      <c r="AL68">
        <v>-1.1412309408187866</v>
      </c>
      <c r="AM68">
        <v>-1.1019899845123291</v>
      </c>
      <c r="AN68">
        <v>-1.1084223985671997</v>
      </c>
      <c r="AO68">
        <v>-1.2254483699798584</v>
      </c>
      <c r="AP68">
        <v>-1.1412444114685059</v>
      </c>
      <c r="AQ68">
        <v>-1.2997318506240845</v>
      </c>
      <c r="AR68">
        <v>-1.6387004852294922</v>
      </c>
      <c r="AS68">
        <v>-2.3996009826660156</v>
      </c>
      <c r="AT68">
        <v>2.9749064445495605</v>
      </c>
      <c r="AU68">
        <v>2.160036563873291</v>
      </c>
      <c r="AV68">
        <v>2.2427034378051758</v>
      </c>
      <c r="AW68">
        <v>1.6648904085159302</v>
      </c>
      <c r="AX68">
        <v>-1.75871741771698</v>
      </c>
      <c r="AY68">
        <v>-1.1861879825592041</v>
      </c>
      <c r="AZ68">
        <v>-1.3611844778060913</v>
      </c>
      <c r="BA68">
        <v>-1.3519861698150635</v>
      </c>
      <c r="BB68">
        <v>-1.2521613836288452</v>
      </c>
      <c r="BC68">
        <v>-0.53337383270263672</v>
      </c>
      <c r="BD68">
        <v>-0.54684305191040039</v>
      </c>
      <c r="BE68">
        <v>-0.31619128584861755</v>
      </c>
      <c r="BF68">
        <v>-0.49094387888908386</v>
      </c>
      <c r="BG68">
        <v>-0.35242927074432373</v>
      </c>
      <c r="BH68">
        <v>-0.14412274956703186</v>
      </c>
      <c r="BI68">
        <v>-0.37141802906990051</v>
      </c>
      <c r="BJ68">
        <v>-0.64420980215072632</v>
      </c>
      <c r="BK68">
        <v>-0.61962741613388062</v>
      </c>
      <c r="BL68">
        <v>-0.63259994983673096</v>
      </c>
      <c r="BM68">
        <v>-0.74362987279891968</v>
      </c>
      <c r="BN68">
        <v>-0.64512383937835693</v>
      </c>
      <c r="BO68">
        <v>-0.80629295110702515</v>
      </c>
      <c r="BP68">
        <v>-1.1487444639205933</v>
      </c>
      <c r="BQ68">
        <v>-1.9082252979278564</v>
      </c>
      <c r="BR68">
        <v>3.4754552841186523</v>
      </c>
      <c r="BS68">
        <v>2.651409387588501</v>
      </c>
      <c r="BT68">
        <v>2.7310609817504883</v>
      </c>
      <c r="BU68">
        <v>2.1632452011108398</v>
      </c>
      <c r="BV68">
        <v>-1.2621630430221558</v>
      </c>
      <c r="BW68">
        <v>-0.74612420797348022</v>
      </c>
      <c r="BX68">
        <v>-0.91954940557479858</v>
      </c>
      <c r="BY68">
        <v>-0.86730074882507324</v>
      </c>
      <c r="BZ68">
        <v>-0.74407482147216797</v>
      </c>
      <c r="CA68">
        <v>-0.21244911849498749</v>
      </c>
      <c r="CB68">
        <v>-0.23354896903038025</v>
      </c>
      <c r="CC68">
        <v>-1.2219101190567017E-2</v>
      </c>
      <c r="CD68">
        <v>-0.1896546334028244</v>
      </c>
      <c r="CE68">
        <v>-3.9434626698493958E-2</v>
      </c>
      <c r="CF68">
        <v>0.16013774275779724</v>
      </c>
      <c r="CG68">
        <v>-4.2819969356060028E-2</v>
      </c>
      <c r="CH68">
        <v>-0.29997444152832031</v>
      </c>
      <c r="CI68">
        <v>-0.28554463386535645</v>
      </c>
      <c r="CJ68">
        <v>-0.3030468225479126</v>
      </c>
      <c r="CK68">
        <v>-0.40992385149002075</v>
      </c>
      <c r="CL68">
        <v>-0.30151230096817017</v>
      </c>
      <c r="CM68">
        <v>-0.46453866362571716</v>
      </c>
      <c r="CN68">
        <v>-0.80940252542495728</v>
      </c>
      <c r="CO68">
        <v>-1.5679000616073608</v>
      </c>
      <c r="CP68">
        <v>3.8221337795257568</v>
      </c>
      <c r="CQ68">
        <v>2.9917328357696533</v>
      </c>
      <c r="CR68">
        <v>3.0692958831787109</v>
      </c>
      <c r="CS68">
        <v>2.5084042549133301</v>
      </c>
      <c r="CT68">
        <v>-0.9182509183883667</v>
      </c>
      <c r="CU68">
        <v>-0.44133737683296204</v>
      </c>
      <c r="CV68">
        <v>-0.61367422342300415</v>
      </c>
      <c r="CW68">
        <v>-0.53160911798477173</v>
      </c>
      <c r="CX68">
        <v>-0.39217561483383179</v>
      </c>
      <c r="CY68">
        <v>0.10847558081150055</v>
      </c>
      <c r="CZ68">
        <v>7.974512130022049E-2</v>
      </c>
      <c r="DA68">
        <v>0.29175308346748352</v>
      </c>
      <c r="DB68">
        <v>0.11163460463285446</v>
      </c>
      <c r="DC68">
        <v>0.27356001734733582</v>
      </c>
      <c r="DD68">
        <v>0.46439823508262634</v>
      </c>
      <c r="DE68">
        <v>0.28577810525894165</v>
      </c>
      <c r="DF68">
        <v>4.4260915368795395E-2</v>
      </c>
      <c r="DG68">
        <v>4.8538170754909515E-2</v>
      </c>
      <c r="DH68">
        <v>2.6506321504712105E-2</v>
      </c>
      <c r="DI68">
        <v>-7.621784508228302E-2</v>
      </c>
      <c r="DJ68">
        <v>4.2099267244338989E-2</v>
      </c>
      <c r="DK68">
        <v>-0.12278439849615097</v>
      </c>
      <c r="DL68">
        <v>-0.47006052732467651</v>
      </c>
      <c r="DM68">
        <v>-1.2275748252868652</v>
      </c>
      <c r="DN68">
        <v>4.1688122749328613</v>
      </c>
      <c r="DO68">
        <v>3.3320562839508057</v>
      </c>
      <c r="DP68">
        <v>3.4075307846069336</v>
      </c>
      <c r="DQ68">
        <v>2.8535633087158203</v>
      </c>
      <c r="DR68">
        <v>-0.57433879375457764</v>
      </c>
      <c r="DS68">
        <v>-0.13655054569244385</v>
      </c>
      <c r="DT68">
        <v>-0.3077990710735321</v>
      </c>
      <c r="DU68">
        <v>-0.19591750204563141</v>
      </c>
      <c r="DV68">
        <v>-4.0276393294334412E-2</v>
      </c>
      <c r="DW68">
        <v>0.57183986902236938</v>
      </c>
      <c r="DX68">
        <v>0.53209203481674194</v>
      </c>
      <c r="DY68">
        <v>0.73064064979553223</v>
      </c>
      <c r="DZ68">
        <v>0.54664838314056396</v>
      </c>
      <c r="EA68">
        <v>0.72547459602355957</v>
      </c>
      <c r="EB68">
        <v>0.90370208024978638</v>
      </c>
      <c r="EC68">
        <v>0.76022154092788696</v>
      </c>
      <c r="ED68">
        <v>0.54128211736679077</v>
      </c>
      <c r="EE68">
        <v>0.53090065717697144</v>
      </c>
      <c r="EF68">
        <v>0.50232869386672974</v>
      </c>
      <c r="EG68">
        <v>0.40560063719749451</v>
      </c>
      <c r="EH68">
        <v>0.53821980953216553</v>
      </c>
      <c r="EI68">
        <v>0.37065446376800537</v>
      </c>
      <c r="EJ68">
        <v>1.9895413890480995E-2</v>
      </c>
      <c r="EK68">
        <v>-0.73619925975799561</v>
      </c>
      <c r="EL68">
        <v>4.6693611145019531</v>
      </c>
      <c r="EM68">
        <v>3.8234291076660156</v>
      </c>
      <c r="EN68">
        <v>3.8958883285522461</v>
      </c>
      <c r="EO68">
        <v>3.3519179821014404</v>
      </c>
      <c r="EP68">
        <v>-7.778436690568924E-2</v>
      </c>
      <c r="EQ68">
        <v>0.30351322889328003</v>
      </c>
      <c r="ER68">
        <v>0.13383607566356659</v>
      </c>
      <c r="ES68">
        <v>0.28876787424087524</v>
      </c>
      <c r="ET68">
        <v>0.46781018376350403</v>
      </c>
      <c r="EU68">
        <v>72.151214599609375</v>
      </c>
      <c r="EV68">
        <v>70.659011840820313</v>
      </c>
      <c r="EW68">
        <v>69.268486022949219</v>
      </c>
      <c r="EX68">
        <v>67.836380004882813</v>
      </c>
      <c r="EY68">
        <v>66.897903442382812</v>
      </c>
      <c r="EZ68">
        <v>65.8736572265625</v>
      </c>
      <c r="FA68">
        <v>66.566085815429688</v>
      </c>
      <c r="FB68">
        <v>69.765541076660156</v>
      </c>
      <c r="FC68">
        <v>74.620819091796875</v>
      </c>
      <c r="FD68">
        <v>78.910079956054687</v>
      </c>
      <c r="FE68">
        <v>83.245208740234375</v>
      </c>
      <c r="FF68">
        <v>87.169578552246094</v>
      </c>
      <c r="FG68">
        <v>89.373641967773438</v>
      </c>
      <c r="FH68">
        <v>91.0428466796875</v>
      </c>
      <c r="FI68">
        <v>92.565467834472656</v>
      </c>
      <c r="FJ68">
        <v>93.6136474609375</v>
      </c>
      <c r="FK68">
        <v>93.299667358398438</v>
      </c>
      <c r="FL68">
        <v>92.215431213378906</v>
      </c>
      <c r="FM68">
        <v>89.592529296875</v>
      </c>
      <c r="FN68">
        <v>85.111518859863281</v>
      </c>
      <c r="FO68">
        <v>80.708343505859375</v>
      </c>
      <c r="FP68">
        <v>77.087982177734375</v>
      </c>
      <c r="FQ68">
        <v>74.266944885253906</v>
      </c>
      <c r="FR68">
        <v>71.680023193359375</v>
      </c>
      <c r="FS68">
        <v>312</v>
      </c>
      <c r="FT68">
        <v>9.4000278040766716E-3</v>
      </c>
      <c r="FU68">
        <v>1</v>
      </c>
    </row>
    <row r="69" spans="1:177" x14ac:dyDescent="0.2">
      <c r="A69" t="s">
        <v>1</v>
      </c>
      <c r="B69" t="s">
        <v>225</v>
      </c>
      <c r="C69" t="s">
        <v>201</v>
      </c>
      <c r="D69" t="s">
        <v>249</v>
      </c>
      <c r="E69">
        <v>312</v>
      </c>
      <c r="F69">
        <v>312</v>
      </c>
      <c r="G69">
        <v>7.6318740844726563</v>
      </c>
      <c r="H69">
        <v>7.0868105888366699</v>
      </c>
      <c r="I69">
        <v>6.9527239799499512</v>
      </c>
      <c r="J69">
        <v>7.2027463912963867</v>
      </c>
      <c r="K69">
        <v>7.5968055725097656</v>
      </c>
      <c r="L69">
        <v>8.3976964950561523</v>
      </c>
      <c r="M69">
        <v>8.9564361572265625</v>
      </c>
      <c r="N69">
        <v>10.747977256774902</v>
      </c>
      <c r="O69">
        <v>13.954282760620117</v>
      </c>
      <c r="P69">
        <v>16.629955291748047</v>
      </c>
      <c r="Q69">
        <v>17.571907043457031</v>
      </c>
      <c r="R69">
        <v>18.692790985107422</v>
      </c>
      <c r="S69">
        <v>19.480024337768555</v>
      </c>
      <c r="T69">
        <v>19.988912582397461</v>
      </c>
      <c r="U69">
        <v>20.298503875732422</v>
      </c>
      <c r="V69">
        <v>20.256141662597656</v>
      </c>
      <c r="W69">
        <v>20.199857711791992</v>
      </c>
      <c r="X69">
        <v>20.026556015014648</v>
      </c>
      <c r="Y69">
        <v>19.540857315063477</v>
      </c>
      <c r="Z69">
        <v>18.984029769897461</v>
      </c>
      <c r="AA69">
        <v>17.944526672363281</v>
      </c>
      <c r="AB69">
        <v>14.450055122375488</v>
      </c>
      <c r="AC69">
        <v>10.348566055297852</v>
      </c>
      <c r="AD69">
        <v>8.6366806030273437</v>
      </c>
      <c r="AE69">
        <v>-0.66233354806900024</v>
      </c>
      <c r="AF69">
        <v>-0.59047919511795044</v>
      </c>
      <c r="AG69">
        <v>-0.57616060972213745</v>
      </c>
      <c r="AH69">
        <v>-0.68633371591567993</v>
      </c>
      <c r="AI69">
        <v>-0.74825280904769897</v>
      </c>
      <c r="AJ69">
        <v>-0.69555199146270752</v>
      </c>
      <c r="AK69">
        <v>-0.56036072969436646</v>
      </c>
      <c r="AL69">
        <v>-1.0005894899368286</v>
      </c>
      <c r="AM69">
        <v>-0.96685290336608887</v>
      </c>
      <c r="AN69">
        <v>-1.1036392450332642</v>
      </c>
      <c r="AO69">
        <v>-1.2693804502487183</v>
      </c>
      <c r="AP69">
        <v>-1.208202600479126</v>
      </c>
      <c r="AQ69">
        <v>-1.2416106462478638</v>
      </c>
      <c r="AR69">
        <v>-1.6508702039718628</v>
      </c>
      <c r="AS69">
        <v>-2.5770819187164307</v>
      </c>
      <c r="AT69">
        <v>2.8813455104827881</v>
      </c>
      <c r="AU69">
        <v>2.0280683040618896</v>
      </c>
      <c r="AV69">
        <v>2.1689817905426025</v>
      </c>
      <c r="AW69">
        <v>1.6142610311508179</v>
      </c>
      <c r="AX69">
        <v>-2.08970046043396</v>
      </c>
      <c r="AY69">
        <v>-1.3752727508544922</v>
      </c>
      <c r="AZ69">
        <v>-1.3261656761169434</v>
      </c>
      <c r="BA69">
        <v>-1.0478391647338867</v>
      </c>
      <c r="BB69">
        <v>-1.118219256401062</v>
      </c>
      <c r="BC69">
        <v>-0.23888424038887024</v>
      </c>
      <c r="BD69">
        <v>-0.17582643032073975</v>
      </c>
      <c r="BE69">
        <v>-0.17095789313316345</v>
      </c>
      <c r="BF69">
        <v>-0.28016850352287292</v>
      </c>
      <c r="BG69">
        <v>-0.32740899920463562</v>
      </c>
      <c r="BH69">
        <v>-0.28402876853942871</v>
      </c>
      <c r="BI69">
        <v>-0.11450249701738358</v>
      </c>
      <c r="BJ69">
        <v>-0.52639710903167725</v>
      </c>
      <c r="BK69">
        <v>-0.49899417161941528</v>
      </c>
      <c r="BL69">
        <v>-0.63745415210723877</v>
      </c>
      <c r="BM69">
        <v>-0.79539966583251953</v>
      </c>
      <c r="BN69">
        <v>-0.72209787368774414</v>
      </c>
      <c r="BO69">
        <v>-0.75502169132232666</v>
      </c>
      <c r="BP69">
        <v>-1.1739884614944458</v>
      </c>
      <c r="BQ69">
        <v>-2.1044526100158691</v>
      </c>
      <c r="BR69">
        <v>3.3555669784545898</v>
      </c>
      <c r="BS69">
        <v>2.4926893711090088</v>
      </c>
      <c r="BT69">
        <v>2.6327898502349854</v>
      </c>
      <c r="BU69">
        <v>2.0891578197479248</v>
      </c>
      <c r="BV69">
        <v>-1.6124166250228882</v>
      </c>
      <c r="BW69">
        <v>-0.94613885879516602</v>
      </c>
      <c r="BX69">
        <v>-0.89388638734817505</v>
      </c>
      <c r="BY69">
        <v>-0.57148891687393188</v>
      </c>
      <c r="BZ69">
        <v>-0.61934655904769897</v>
      </c>
      <c r="CA69">
        <v>5.4395463317632675E-2</v>
      </c>
      <c r="CB69">
        <v>0.1113608106970787</v>
      </c>
      <c r="CC69">
        <v>0.10968425124883652</v>
      </c>
      <c r="CD69">
        <v>1.1402887757867575E-3</v>
      </c>
      <c r="CE69">
        <v>-3.5933829843997955E-2</v>
      </c>
      <c r="CF69">
        <v>9.909352520480752E-4</v>
      </c>
      <c r="CG69">
        <v>0.19429756700992584</v>
      </c>
      <c r="CH69">
        <v>-0.19797296822071075</v>
      </c>
      <c r="CI69">
        <v>-0.17495663464069366</v>
      </c>
      <c r="CJ69">
        <v>-0.31457573175430298</v>
      </c>
      <c r="CK69">
        <v>-0.46712198853492737</v>
      </c>
      <c r="CL69">
        <v>-0.38542315363883972</v>
      </c>
      <c r="CM69">
        <v>-0.41801169514656067</v>
      </c>
      <c r="CN69">
        <v>-0.84370160102844238</v>
      </c>
      <c r="CO69">
        <v>-1.7771111726760864</v>
      </c>
      <c r="CP69">
        <v>3.6840112209320068</v>
      </c>
      <c r="CQ69">
        <v>2.8144845962524414</v>
      </c>
      <c r="CR69">
        <v>2.9540221691131592</v>
      </c>
      <c r="CS69">
        <v>2.4180698394775391</v>
      </c>
      <c r="CT69">
        <v>-1.2818512916564941</v>
      </c>
      <c r="CU69">
        <v>-0.64892202615737915</v>
      </c>
      <c r="CV69">
        <v>-0.59449106454849243</v>
      </c>
      <c r="CW69">
        <v>-0.24157015979290009</v>
      </c>
      <c r="CX69">
        <v>-0.27382886409759521</v>
      </c>
      <c r="CY69">
        <v>0.34767517447471619</v>
      </c>
      <c r="CZ69">
        <v>0.39854806661605835</v>
      </c>
      <c r="DA69">
        <v>0.39032641053199768</v>
      </c>
      <c r="DB69">
        <v>0.28244909644126892</v>
      </c>
      <c r="DC69">
        <v>0.25554132461547852</v>
      </c>
      <c r="DD69">
        <v>0.28601065278053284</v>
      </c>
      <c r="DE69">
        <v>0.50309765338897705</v>
      </c>
      <c r="DF69">
        <v>0.13045118749141693</v>
      </c>
      <c r="DG69">
        <v>0.14908088743686676</v>
      </c>
      <c r="DH69">
        <v>8.302668109536171E-3</v>
      </c>
      <c r="DI69">
        <v>-0.13884431123733521</v>
      </c>
      <c r="DJ69">
        <v>-4.8748448491096497E-2</v>
      </c>
      <c r="DK69">
        <v>-8.1001698970794678E-2</v>
      </c>
      <c r="DL69">
        <v>-0.51341474056243896</v>
      </c>
      <c r="DM69">
        <v>-1.4497696161270142</v>
      </c>
      <c r="DN69">
        <v>4.0124554634094238</v>
      </c>
      <c r="DO69">
        <v>3.136279821395874</v>
      </c>
      <c r="DP69">
        <v>3.275254487991333</v>
      </c>
      <c r="DQ69">
        <v>2.7469818592071533</v>
      </c>
      <c r="DR69">
        <v>-0.9512859582901001</v>
      </c>
      <c r="DS69">
        <v>-0.35170519351959229</v>
      </c>
      <c r="DT69">
        <v>-0.29509574174880981</v>
      </c>
      <c r="DU69">
        <v>8.8348597288131714E-2</v>
      </c>
      <c r="DV69">
        <v>7.1688830852508545E-2</v>
      </c>
      <c r="DW69">
        <v>0.77112448215484619</v>
      </c>
      <c r="DX69">
        <v>0.81320083141326904</v>
      </c>
      <c r="DY69">
        <v>0.7955290675163269</v>
      </c>
      <c r="DZ69">
        <v>0.68861430883407593</v>
      </c>
      <c r="EA69">
        <v>0.67638516426086426</v>
      </c>
      <c r="EB69">
        <v>0.69753384590148926</v>
      </c>
      <c r="EC69">
        <v>0.94895589351654053</v>
      </c>
      <c r="ED69">
        <v>0.60464352369308472</v>
      </c>
      <c r="EE69">
        <v>0.61693960428237915</v>
      </c>
      <c r="EF69">
        <v>0.47448781132698059</v>
      </c>
      <c r="EG69">
        <v>0.3351365327835083</v>
      </c>
      <c r="EH69">
        <v>0.43735635280609131</v>
      </c>
      <c r="EI69">
        <v>0.40558719635009766</v>
      </c>
      <c r="EJ69">
        <v>-3.6533039063215256E-2</v>
      </c>
      <c r="EK69">
        <v>-0.97714048624038696</v>
      </c>
      <c r="EL69">
        <v>4.4866766929626465</v>
      </c>
      <c r="EM69">
        <v>3.6009008884429932</v>
      </c>
      <c r="EN69">
        <v>3.7390625476837158</v>
      </c>
      <c r="EO69">
        <v>3.2218785285949707</v>
      </c>
      <c r="EP69">
        <v>-0.47400212287902832</v>
      </c>
      <c r="EQ69">
        <v>7.7428705990314484E-2</v>
      </c>
      <c r="ER69">
        <v>0.13718357682228088</v>
      </c>
      <c r="ES69">
        <v>0.56469887495040894</v>
      </c>
      <c r="ET69">
        <v>0.57056152820587158</v>
      </c>
      <c r="EU69">
        <v>70.57415771484375</v>
      </c>
      <c r="EV69">
        <v>69.008949279785156</v>
      </c>
      <c r="EW69">
        <v>67.936767578125</v>
      </c>
      <c r="EX69">
        <v>66.762649536132812</v>
      </c>
      <c r="EY69">
        <v>65.750404357910156</v>
      </c>
      <c r="EZ69">
        <v>64.879547119140625</v>
      </c>
      <c r="FA69">
        <v>65.464279174804688</v>
      </c>
      <c r="FB69">
        <v>69.327804565429688</v>
      </c>
      <c r="FC69">
        <v>74.293838500976563</v>
      </c>
      <c r="FD69">
        <v>78.940643310546875</v>
      </c>
      <c r="FE69">
        <v>83.482505798339844</v>
      </c>
      <c r="FF69">
        <v>87.281448364257813</v>
      </c>
      <c r="FG69">
        <v>89.960289001464844</v>
      </c>
      <c r="FH69">
        <v>91.215240478515625</v>
      </c>
      <c r="FI69">
        <v>91.738998413085937</v>
      </c>
      <c r="FJ69">
        <v>91.761146545410156</v>
      </c>
      <c r="FK69">
        <v>91.308517456054687</v>
      </c>
      <c r="FL69">
        <v>90.287834167480469</v>
      </c>
      <c r="FM69">
        <v>87.623245239257813</v>
      </c>
      <c r="FN69">
        <v>83.499176025390625</v>
      </c>
      <c r="FO69">
        <v>80.140609741210937</v>
      </c>
      <c r="FP69">
        <v>77.174629211425781</v>
      </c>
      <c r="FQ69">
        <v>74.930335998535156</v>
      </c>
      <c r="FR69">
        <v>72.889572143554688</v>
      </c>
      <c r="FS69">
        <v>312</v>
      </c>
      <c r="FT69">
        <v>1.0748443193733692E-2</v>
      </c>
      <c r="FU69">
        <v>1</v>
      </c>
    </row>
    <row r="70" spans="1:177" x14ac:dyDescent="0.2">
      <c r="A70" t="s">
        <v>1</v>
      </c>
      <c r="B70" t="s">
        <v>225</v>
      </c>
      <c r="C70" t="s">
        <v>201</v>
      </c>
      <c r="D70" t="s">
        <v>250</v>
      </c>
      <c r="E70">
        <v>57</v>
      </c>
      <c r="F70">
        <v>300</v>
      </c>
      <c r="G70">
        <v>1.4242236614227295</v>
      </c>
      <c r="H70">
        <v>1.2270227670669556</v>
      </c>
      <c r="I70">
        <v>1.209520697593689</v>
      </c>
      <c r="J70">
        <v>1.2289886474609375</v>
      </c>
      <c r="K70">
        <v>1.3024657964706421</v>
      </c>
      <c r="L70">
        <v>1.4481246471405029</v>
      </c>
      <c r="M70">
        <v>1.6132881641387939</v>
      </c>
      <c r="N70">
        <v>1.9401030540466309</v>
      </c>
      <c r="O70">
        <v>2.7606520652770996</v>
      </c>
      <c r="P70">
        <v>3.1051855087280273</v>
      </c>
      <c r="Q70">
        <v>3.1978836059570313</v>
      </c>
      <c r="R70">
        <v>3.2658946514129639</v>
      </c>
      <c r="S70">
        <v>3.3962135314941406</v>
      </c>
      <c r="T70">
        <v>3.5107853412628174</v>
      </c>
      <c r="U70">
        <v>3.6270415782928467</v>
      </c>
      <c r="V70">
        <v>3.6532852649688721</v>
      </c>
      <c r="W70">
        <v>3.7575533390045166</v>
      </c>
      <c r="X70">
        <v>3.8524589538574219</v>
      </c>
      <c r="Y70">
        <v>3.8290708065032959</v>
      </c>
      <c r="Z70">
        <v>3.847456693649292</v>
      </c>
      <c r="AA70">
        <v>3.8101127147674561</v>
      </c>
      <c r="AB70">
        <v>3.1277930736541748</v>
      </c>
      <c r="AC70">
        <v>2.1898176670074463</v>
      </c>
      <c r="AD70">
        <v>1.7821825742721558</v>
      </c>
      <c r="AE70">
        <v>-0.25051999092102051</v>
      </c>
      <c r="AF70">
        <v>-0.27689269185066223</v>
      </c>
      <c r="AG70">
        <v>-0.28601944446563721</v>
      </c>
      <c r="AH70">
        <v>-0.27247908711433411</v>
      </c>
      <c r="AI70">
        <v>-0.38248690962791443</v>
      </c>
      <c r="AJ70">
        <v>-0.33977311849594116</v>
      </c>
      <c r="AK70">
        <v>-0.3374076783657074</v>
      </c>
      <c r="AL70">
        <v>-0.28042745590209961</v>
      </c>
      <c r="AM70">
        <v>-0.28332212567329407</v>
      </c>
      <c r="AN70">
        <v>-0.31358298659324646</v>
      </c>
      <c r="AO70">
        <v>-0.36148947477340698</v>
      </c>
      <c r="AP70">
        <v>-0.40433204174041748</v>
      </c>
      <c r="AQ70">
        <v>-0.34929046034812927</v>
      </c>
      <c r="AR70">
        <v>-0.37229925394058228</v>
      </c>
      <c r="AS70">
        <v>-0.63685476779937744</v>
      </c>
      <c r="AT70">
        <v>0.53812813758850098</v>
      </c>
      <c r="AU70">
        <v>0.45855942368507385</v>
      </c>
      <c r="AV70">
        <v>0.47445634007453918</v>
      </c>
      <c r="AW70">
        <v>0.34433412551879883</v>
      </c>
      <c r="AX70">
        <v>-0.27368026971817017</v>
      </c>
      <c r="AY70">
        <v>-0.22834080457687378</v>
      </c>
      <c r="AZ70">
        <v>-0.30934563279151917</v>
      </c>
      <c r="BA70">
        <v>-0.3142128586769104</v>
      </c>
      <c r="BB70">
        <v>-0.35284507274627686</v>
      </c>
      <c r="BC70">
        <v>-8.2699999213218689E-2</v>
      </c>
      <c r="BD70">
        <v>-0.11312339454889297</v>
      </c>
      <c r="BE70">
        <v>-0.12145684659481049</v>
      </c>
      <c r="BF70">
        <v>-0.11413320153951645</v>
      </c>
      <c r="BG70">
        <v>-0.19542719423770905</v>
      </c>
      <c r="BH70">
        <v>-0.15656954050064087</v>
      </c>
      <c r="BI70">
        <v>-0.14628724753856659</v>
      </c>
      <c r="BJ70">
        <v>-9.7762316465377808E-2</v>
      </c>
      <c r="BK70">
        <v>-0.10979344695806503</v>
      </c>
      <c r="BL70">
        <v>-0.13208526372909546</v>
      </c>
      <c r="BM70">
        <v>-0.17742730677127838</v>
      </c>
      <c r="BN70">
        <v>-0.21350418031215668</v>
      </c>
      <c r="BO70">
        <v>-0.15471841394901276</v>
      </c>
      <c r="BP70">
        <v>-0.17757923901081085</v>
      </c>
      <c r="BQ70">
        <v>-0.43500730395317078</v>
      </c>
      <c r="BR70">
        <v>0.73336130380630493</v>
      </c>
      <c r="BS70">
        <v>0.66323661804199219</v>
      </c>
      <c r="BT70">
        <v>0.67684745788574219</v>
      </c>
      <c r="BU70">
        <v>0.55298197269439697</v>
      </c>
      <c r="BV70">
        <v>-6.7154534161090851E-2</v>
      </c>
      <c r="BW70">
        <v>-4.5151647180318832E-2</v>
      </c>
      <c r="BX70">
        <v>-0.13052889704704285</v>
      </c>
      <c r="BY70">
        <v>-0.12889254093170166</v>
      </c>
      <c r="BZ70">
        <v>-0.14552243053913116</v>
      </c>
      <c r="CA70">
        <v>3.3531609922647476E-2</v>
      </c>
      <c r="CB70">
        <v>3.0272477306425571E-4</v>
      </c>
      <c r="CC70">
        <v>-7.4812830425798893E-3</v>
      </c>
      <c r="CD70">
        <v>-4.4633271172642708E-3</v>
      </c>
      <c r="CE70">
        <v>-6.5870203077793121E-2</v>
      </c>
      <c r="CF70">
        <v>-2.9683291912078857E-2</v>
      </c>
      <c r="CG70">
        <v>-1.391781959682703E-2</v>
      </c>
      <c r="CH70">
        <v>2.8751008212566376E-2</v>
      </c>
      <c r="CI70">
        <v>1.0391978546977043E-2</v>
      </c>
      <c r="CJ70">
        <v>-6.3804816454648972E-3</v>
      </c>
      <c r="CK70">
        <v>-4.9946397542953491E-2</v>
      </c>
      <c r="CL70">
        <v>-8.1337384879589081E-2</v>
      </c>
      <c r="CM70">
        <v>-1.9958401098847389E-2</v>
      </c>
      <c r="CN70">
        <v>-4.2716734111309052E-2</v>
      </c>
      <c r="CO70">
        <v>-0.2952083945274353</v>
      </c>
      <c r="CP70">
        <v>0.8685792088508606</v>
      </c>
      <c r="CQ70">
        <v>0.80499541759490967</v>
      </c>
      <c r="CR70">
        <v>0.81702297925949097</v>
      </c>
      <c r="CS70">
        <v>0.69749081134796143</v>
      </c>
      <c r="CT70">
        <v>7.5884558260440826E-2</v>
      </c>
      <c r="CU70">
        <v>8.1724606454372406E-2</v>
      </c>
      <c r="CV70">
        <v>-6.6809630952775478E-3</v>
      </c>
      <c r="CW70">
        <v>-5.4026080761104822E-4</v>
      </c>
      <c r="CX70">
        <v>-1.9314008532091975E-3</v>
      </c>
      <c r="CY70">
        <v>0.14976322650909424</v>
      </c>
      <c r="CZ70">
        <v>0.1137288436293602</v>
      </c>
      <c r="DA70">
        <v>0.10649427771568298</v>
      </c>
      <c r="DB70">
        <v>0.10520654916763306</v>
      </c>
      <c r="DC70">
        <v>6.3686788082122803E-2</v>
      </c>
      <c r="DD70">
        <v>9.7202956676483154E-2</v>
      </c>
      <c r="DE70">
        <v>0.11845161020755768</v>
      </c>
      <c r="DF70">
        <v>0.15526433289051056</v>
      </c>
      <c r="DG70">
        <v>0.13057740032672882</v>
      </c>
      <c r="DH70">
        <v>0.11932429671287537</v>
      </c>
      <c r="DI70">
        <v>7.7534511685371399E-2</v>
      </c>
      <c r="DJ70">
        <v>5.0829410552978516E-2</v>
      </c>
      <c r="DK70">
        <v>0.11480160802602768</v>
      </c>
      <c r="DL70">
        <v>9.2145763337612152E-2</v>
      </c>
      <c r="DM70">
        <v>-0.15540948510169983</v>
      </c>
      <c r="DN70">
        <v>1.0037970542907715</v>
      </c>
      <c r="DO70">
        <v>0.94675421714782715</v>
      </c>
      <c r="DP70">
        <v>0.95719850063323975</v>
      </c>
      <c r="DQ70">
        <v>0.84199965000152588</v>
      </c>
      <c r="DR70">
        <v>0.2189236581325531</v>
      </c>
      <c r="DS70">
        <v>0.20860086381435394</v>
      </c>
      <c r="DT70">
        <v>0.11716696619987488</v>
      </c>
      <c r="DU70">
        <v>0.12781201303005219</v>
      </c>
      <c r="DV70">
        <v>0.14165963232517242</v>
      </c>
      <c r="DW70">
        <v>0.31758320331573486</v>
      </c>
      <c r="DX70">
        <v>0.27749812602996826</v>
      </c>
      <c r="DY70">
        <v>0.2710568904876709</v>
      </c>
      <c r="DZ70">
        <v>0.26355242729187012</v>
      </c>
      <c r="EA70">
        <v>0.25074651837348938</v>
      </c>
      <c r="EB70">
        <v>0.28040653467178345</v>
      </c>
      <c r="EC70">
        <v>0.30957204103469849</v>
      </c>
      <c r="ED70">
        <v>0.33792948722839355</v>
      </c>
      <c r="EE70">
        <v>0.30410608649253845</v>
      </c>
      <c r="EF70">
        <v>0.30082201957702637</v>
      </c>
      <c r="EG70">
        <v>0.2615966796875</v>
      </c>
      <c r="EH70">
        <v>0.24165727198123932</v>
      </c>
      <c r="EI70">
        <v>0.3093736469745636</v>
      </c>
      <c r="EJ70">
        <v>0.28686580061912537</v>
      </c>
      <c r="EK70">
        <v>4.6437952667474747E-2</v>
      </c>
      <c r="EL70">
        <v>1.1990302801132202</v>
      </c>
      <c r="EM70">
        <v>1.1514314413070679</v>
      </c>
      <c r="EN70">
        <v>1.1595896482467651</v>
      </c>
      <c r="EO70">
        <v>1.050647497177124</v>
      </c>
      <c r="EP70">
        <v>0.42544940114021301</v>
      </c>
      <c r="EQ70">
        <v>0.39179003238677979</v>
      </c>
      <c r="ER70">
        <v>0.2959837019443512</v>
      </c>
      <c r="ES70">
        <v>0.31313231587409973</v>
      </c>
      <c r="ET70">
        <v>0.34898227453231812</v>
      </c>
      <c r="EU70">
        <v>75.808578491210938</v>
      </c>
      <c r="EV70">
        <v>75.140541076660156</v>
      </c>
      <c r="EW70">
        <v>74.538688659667969</v>
      </c>
      <c r="EX70">
        <v>73.113288879394531</v>
      </c>
      <c r="EY70">
        <v>73.095779418945313</v>
      </c>
      <c r="EZ70">
        <v>71.513076782226563</v>
      </c>
      <c r="FA70">
        <v>70.475051879882813</v>
      </c>
      <c r="FB70">
        <v>69.733619689941406</v>
      </c>
      <c r="FC70">
        <v>71.466545104980469</v>
      </c>
      <c r="FD70">
        <v>74.203292846679688</v>
      </c>
      <c r="FE70">
        <v>76.814964294433594</v>
      </c>
      <c r="FF70">
        <v>77.556800842285156</v>
      </c>
      <c r="FG70">
        <v>80.299468994140625</v>
      </c>
      <c r="FH70">
        <v>82.370292663574219</v>
      </c>
      <c r="FI70">
        <v>85.026412963867188</v>
      </c>
      <c r="FJ70">
        <v>85.440742492675781</v>
      </c>
      <c r="FK70">
        <v>87.69427490234375</v>
      </c>
      <c r="FL70">
        <v>89.797325134277344</v>
      </c>
      <c r="FM70">
        <v>88.293746948242187</v>
      </c>
      <c r="FN70">
        <v>87.787139892578125</v>
      </c>
      <c r="FO70">
        <v>84.545234680175781</v>
      </c>
      <c r="FP70">
        <v>79.298576354980469</v>
      </c>
      <c r="FQ70">
        <v>75.658737182617188</v>
      </c>
      <c r="FR70">
        <v>74.575592041015625</v>
      </c>
      <c r="FS70">
        <v>57</v>
      </c>
      <c r="FT70">
        <v>4.0933176875114441E-2</v>
      </c>
      <c r="FU70">
        <v>1</v>
      </c>
    </row>
    <row r="71" spans="1:177" x14ac:dyDescent="0.2">
      <c r="A71" t="s">
        <v>1</v>
      </c>
      <c r="B71" t="s">
        <v>225</v>
      </c>
      <c r="C71" t="s">
        <v>201</v>
      </c>
      <c r="D71" t="s">
        <v>251</v>
      </c>
      <c r="E71">
        <v>65</v>
      </c>
      <c r="F71">
        <v>300</v>
      </c>
      <c r="G71">
        <v>1.6830215454101562</v>
      </c>
      <c r="H71">
        <v>1.5494911670684814</v>
      </c>
      <c r="I71">
        <v>1.5340237617492676</v>
      </c>
      <c r="J71">
        <v>1.5832822322845459</v>
      </c>
      <c r="K71">
        <v>1.7165375947952271</v>
      </c>
      <c r="L71">
        <v>1.8397687673568726</v>
      </c>
      <c r="M71">
        <v>1.9232155084609985</v>
      </c>
      <c r="N71">
        <v>2.4842381477355957</v>
      </c>
      <c r="O71">
        <v>3.3393099308013916</v>
      </c>
      <c r="P71">
        <v>4.0623106956481934</v>
      </c>
      <c r="Q71">
        <v>4.2047696113586426</v>
      </c>
      <c r="R71">
        <v>4.4652194976806641</v>
      </c>
      <c r="S71">
        <v>4.6638927459716797</v>
      </c>
      <c r="T71">
        <v>4.8237299919128418</v>
      </c>
      <c r="U71">
        <v>4.9423604011535645</v>
      </c>
      <c r="V71">
        <v>5.0259842872619629</v>
      </c>
      <c r="W71">
        <v>5.0113563537597656</v>
      </c>
      <c r="X71">
        <v>4.9420804977416992</v>
      </c>
      <c r="Y71">
        <v>4.7221150398254395</v>
      </c>
      <c r="Z71">
        <v>4.3866662979125977</v>
      </c>
      <c r="AA71">
        <v>3.9889533519744873</v>
      </c>
      <c r="AB71">
        <v>3.1220870018005371</v>
      </c>
      <c r="AC71">
        <v>2.1444849967956543</v>
      </c>
      <c r="AD71">
        <v>1.8141399621963501</v>
      </c>
      <c r="AE71">
        <v>-0.32012218236923218</v>
      </c>
      <c r="AF71">
        <v>-0.34485217928886414</v>
      </c>
      <c r="AG71">
        <v>-0.28443789482116699</v>
      </c>
      <c r="AH71">
        <v>-0.29224479198455811</v>
      </c>
      <c r="AI71">
        <v>-0.37064015865325928</v>
      </c>
      <c r="AJ71">
        <v>-0.36282157897949219</v>
      </c>
      <c r="AK71">
        <v>-0.42203748226165771</v>
      </c>
      <c r="AL71">
        <v>-0.45871683955192566</v>
      </c>
      <c r="AM71">
        <v>-0.46134939789772034</v>
      </c>
      <c r="AN71">
        <v>-0.35696637630462646</v>
      </c>
      <c r="AO71">
        <v>-0.42087286710739136</v>
      </c>
      <c r="AP71">
        <v>-0.45648324489593506</v>
      </c>
      <c r="AQ71">
        <v>-0.46408578753471375</v>
      </c>
      <c r="AR71">
        <v>-0.5657196044921875</v>
      </c>
      <c r="AS71">
        <v>-0.76784121990203857</v>
      </c>
      <c r="AT71">
        <v>0.81588953733444214</v>
      </c>
      <c r="AU71">
        <v>0.49442648887634277</v>
      </c>
      <c r="AV71">
        <v>0.49207803606987</v>
      </c>
      <c r="AW71">
        <v>0.3683675229549408</v>
      </c>
      <c r="AX71">
        <v>-0.66394311189651489</v>
      </c>
      <c r="AY71">
        <v>-0.59177613258361816</v>
      </c>
      <c r="AZ71">
        <v>-0.49954131245613098</v>
      </c>
      <c r="BA71">
        <v>-0.6131441593170166</v>
      </c>
      <c r="BB71">
        <v>-0.56333267688751221</v>
      </c>
      <c r="BC71">
        <v>-0.10043741762638092</v>
      </c>
      <c r="BD71">
        <v>-0.13551254570484161</v>
      </c>
      <c r="BE71">
        <v>-8.4466055035591125E-2</v>
      </c>
      <c r="BF71">
        <v>-8.7865188717842102E-2</v>
      </c>
      <c r="BG71">
        <v>-0.1396934986114502</v>
      </c>
      <c r="BH71">
        <v>-0.13206648826599121</v>
      </c>
      <c r="BI71">
        <v>-0.1635444313287735</v>
      </c>
      <c r="BJ71">
        <v>-0.20297254621982574</v>
      </c>
      <c r="BK71">
        <v>-0.217551589012146</v>
      </c>
      <c r="BL71">
        <v>-0.12460264563560486</v>
      </c>
      <c r="BM71">
        <v>-0.18867254257202148</v>
      </c>
      <c r="BN71">
        <v>-0.22129784524440765</v>
      </c>
      <c r="BO71">
        <v>-0.22559279203414917</v>
      </c>
      <c r="BP71">
        <v>-0.32882341742515564</v>
      </c>
      <c r="BQ71">
        <v>-0.53251457214355469</v>
      </c>
      <c r="BR71">
        <v>1.0556397438049316</v>
      </c>
      <c r="BS71">
        <v>0.72804439067840576</v>
      </c>
      <c r="BT71">
        <v>0.7174953818321228</v>
      </c>
      <c r="BU71">
        <v>0.59722137451171875</v>
      </c>
      <c r="BV71">
        <v>-0.42742884159088135</v>
      </c>
      <c r="BW71">
        <v>-0.37079671025276184</v>
      </c>
      <c r="BX71">
        <v>-0.28035634756088257</v>
      </c>
      <c r="BY71">
        <v>-0.36053484678268433</v>
      </c>
      <c r="BZ71">
        <v>-0.30492490530014038</v>
      </c>
      <c r="CA71">
        <v>5.1715567708015442E-2</v>
      </c>
      <c r="CB71">
        <v>9.4754351302981377E-3</v>
      </c>
      <c r="CC71">
        <v>5.4033830761909485E-2</v>
      </c>
      <c r="CD71">
        <v>5.3687497973442078E-2</v>
      </c>
      <c r="CE71">
        <v>2.0259441807866096E-2</v>
      </c>
      <c r="CF71">
        <v>2.7753785252571106E-2</v>
      </c>
      <c r="CG71">
        <v>1.5487056225538254E-2</v>
      </c>
      <c r="CH71">
        <v>-2.584482915699482E-2</v>
      </c>
      <c r="CI71">
        <v>-4.8697967082262039E-2</v>
      </c>
      <c r="CJ71">
        <v>3.6331761628389359E-2</v>
      </c>
      <c r="CK71">
        <v>-2.785130962729454E-2</v>
      </c>
      <c r="CL71">
        <v>-5.840914323925972E-2</v>
      </c>
      <c r="CM71">
        <v>-6.0413271188735962E-2</v>
      </c>
      <c r="CN71">
        <v>-0.16474984586238861</v>
      </c>
      <c r="CO71">
        <v>-0.36952799558639526</v>
      </c>
      <c r="CP71">
        <v>1.2216899394989014</v>
      </c>
      <c r="CQ71">
        <v>0.88984745740890503</v>
      </c>
      <c r="CR71">
        <v>0.8736187219619751</v>
      </c>
      <c r="CS71">
        <v>0.75572490692138672</v>
      </c>
      <c r="CT71">
        <v>-0.26361975073814392</v>
      </c>
      <c r="CU71">
        <v>-0.2177470326423645</v>
      </c>
      <c r="CV71">
        <v>-0.12854951620101929</v>
      </c>
      <c r="CW71">
        <v>-0.18557842075824738</v>
      </c>
      <c r="CX71">
        <v>-0.12595249712467194</v>
      </c>
      <c r="CY71">
        <v>0.2038685530424118</v>
      </c>
      <c r="CZ71">
        <v>0.15446342527866364</v>
      </c>
      <c r="DA71">
        <v>0.1925337165594101</v>
      </c>
      <c r="DB71">
        <v>0.19524018466472626</v>
      </c>
      <c r="DC71">
        <v>0.18021237850189209</v>
      </c>
      <c r="DD71">
        <v>0.18757405877113342</v>
      </c>
      <c r="DE71">
        <v>0.1945185512304306</v>
      </c>
      <c r="DF71">
        <v>0.1512828916311264</v>
      </c>
      <c r="DG71">
        <v>0.12015565484762192</v>
      </c>
      <c r="DH71">
        <v>0.19726616144180298</v>
      </c>
      <c r="DI71">
        <v>0.132969930768013</v>
      </c>
      <c r="DJ71">
        <v>0.10447955876588821</v>
      </c>
      <c r="DK71">
        <v>0.10476624965667725</v>
      </c>
      <c r="DL71">
        <v>-6.7626807140186429E-4</v>
      </c>
      <c r="DM71">
        <v>-0.20654144883155823</v>
      </c>
      <c r="DN71">
        <v>1.3877401351928711</v>
      </c>
      <c r="DO71">
        <v>1.0516505241394043</v>
      </c>
      <c r="DP71">
        <v>1.0297421216964722</v>
      </c>
      <c r="DQ71">
        <v>0.91422843933105469</v>
      </c>
      <c r="DR71">
        <v>-9.9810667335987091E-2</v>
      </c>
      <c r="DS71">
        <v>-6.4697355031967163E-2</v>
      </c>
      <c r="DT71">
        <v>2.3257320746779442E-2</v>
      </c>
      <c r="DU71">
        <v>-1.0621991939842701E-2</v>
      </c>
      <c r="DV71">
        <v>5.3019918501377106E-2</v>
      </c>
      <c r="DW71">
        <v>0.42355331778526306</v>
      </c>
      <c r="DX71">
        <v>0.36380302906036377</v>
      </c>
      <c r="DY71">
        <v>0.39250555634498596</v>
      </c>
      <c r="DZ71">
        <v>0.39961978793144226</v>
      </c>
      <c r="EA71">
        <v>0.41115903854370117</v>
      </c>
      <c r="EB71">
        <v>0.4183291494846344</v>
      </c>
      <c r="EC71">
        <v>0.45301157236099243</v>
      </c>
      <c r="ED71">
        <v>0.40702718496322632</v>
      </c>
      <c r="EE71">
        <v>0.36395347118377686</v>
      </c>
      <c r="EF71">
        <v>0.42962989211082458</v>
      </c>
      <c r="EG71">
        <v>0.36517027020454407</v>
      </c>
      <c r="EH71">
        <v>0.33966496586799622</v>
      </c>
      <c r="EI71">
        <v>0.34325924515724182</v>
      </c>
      <c r="EJ71">
        <v>0.23621991276741028</v>
      </c>
      <c r="EK71">
        <v>2.8785239905118942E-2</v>
      </c>
      <c r="EL71">
        <v>1.6274904012680054</v>
      </c>
      <c r="EM71">
        <v>1.2852684259414673</v>
      </c>
      <c r="EN71">
        <v>1.2551593780517578</v>
      </c>
      <c r="EO71">
        <v>1.1430822610855103</v>
      </c>
      <c r="EP71">
        <v>0.13670362532138824</v>
      </c>
      <c r="EQ71">
        <v>0.15628208220005035</v>
      </c>
      <c r="ER71">
        <v>0.24244228005409241</v>
      </c>
      <c r="ES71">
        <v>0.24198730289936066</v>
      </c>
      <c r="ET71">
        <v>0.31142765283584595</v>
      </c>
      <c r="EU71">
        <v>77.114402770996094</v>
      </c>
      <c r="EV71">
        <v>75.634185791015625</v>
      </c>
      <c r="EW71">
        <v>73.904579162597656</v>
      </c>
      <c r="EX71">
        <v>73.487289428710937</v>
      </c>
      <c r="EY71">
        <v>72.36944580078125</v>
      </c>
      <c r="EZ71">
        <v>71.571968078613281</v>
      </c>
      <c r="FA71">
        <v>71.648231506347656</v>
      </c>
      <c r="FB71">
        <v>75.382171630859375</v>
      </c>
      <c r="FC71">
        <v>80.846763610839844</v>
      </c>
      <c r="FD71">
        <v>85.296539306640625</v>
      </c>
      <c r="FE71">
        <v>88.991950988769531</v>
      </c>
      <c r="FF71">
        <v>92.557212829589844</v>
      </c>
      <c r="FG71">
        <v>95.4459228515625</v>
      </c>
      <c r="FH71">
        <v>98.163078308105469</v>
      </c>
      <c r="FI71">
        <v>99.873809814453125</v>
      </c>
      <c r="FJ71">
        <v>101.23110961914062</v>
      </c>
      <c r="FK71">
        <v>101.14305877685547</v>
      </c>
      <c r="FL71">
        <v>99.8623046875</v>
      </c>
      <c r="FM71">
        <v>95.513587951660156</v>
      </c>
      <c r="FN71">
        <v>89.496635437011719</v>
      </c>
      <c r="FO71">
        <v>85.229728698730469</v>
      </c>
      <c r="FP71">
        <v>81.663063049316406</v>
      </c>
      <c r="FQ71">
        <v>80.122566223144531</v>
      </c>
      <c r="FR71">
        <v>78.770431518554688</v>
      </c>
      <c r="FS71">
        <v>65</v>
      </c>
      <c r="FT71">
        <v>3.0076112598180771E-2</v>
      </c>
      <c r="FU71">
        <v>1</v>
      </c>
    </row>
    <row r="72" spans="1:177" x14ac:dyDescent="0.2">
      <c r="A72" t="s">
        <v>1</v>
      </c>
      <c r="B72" t="s">
        <v>225</v>
      </c>
      <c r="C72" t="s">
        <v>201</v>
      </c>
      <c r="D72" t="s">
        <v>252</v>
      </c>
      <c r="E72">
        <v>70</v>
      </c>
      <c r="F72">
        <v>300</v>
      </c>
      <c r="G72">
        <v>1.9165927171707153</v>
      </c>
      <c r="H72">
        <v>1.7012171745300293</v>
      </c>
      <c r="I72">
        <v>1.6641960144042969</v>
      </c>
      <c r="J72">
        <v>1.6931980848312378</v>
      </c>
      <c r="K72">
        <v>1.8081450462341309</v>
      </c>
      <c r="L72">
        <v>1.9138214588165283</v>
      </c>
      <c r="M72">
        <v>2.0890018939971924</v>
      </c>
      <c r="N72">
        <v>2.5611577033996582</v>
      </c>
      <c r="O72">
        <v>3.4395568370819092</v>
      </c>
      <c r="P72">
        <v>3.8067953586578369</v>
      </c>
      <c r="Q72">
        <v>3.938988208770752</v>
      </c>
      <c r="R72">
        <v>4.1042485237121582</v>
      </c>
      <c r="S72">
        <v>4.2416591644287109</v>
      </c>
      <c r="T72">
        <v>4.3834648132324219</v>
      </c>
      <c r="U72">
        <v>4.4977316856384277</v>
      </c>
      <c r="V72">
        <v>4.5265932083129883</v>
      </c>
      <c r="W72">
        <v>4.539393424987793</v>
      </c>
      <c r="X72">
        <v>4.5259647369384766</v>
      </c>
      <c r="Y72">
        <v>4.5147061347961426</v>
      </c>
      <c r="Z72">
        <v>4.5536370277404785</v>
      </c>
      <c r="AA72">
        <v>4.4834132194519043</v>
      </c>
      <c r="AB72">
        <v>3.8081722259521484</v>
      </c>
      <c r="AC72">
        <v>2.8771874904632568</v>
      </c>
      <c r="AD72">
        <v>2.2690017223358154</v>
      </c>
      <c r="AE72">
        <v>-0.20511949062347412</v>
      </c>
      <c r="AF72">
        <v>-0.23296032845973969</v>
      </c>
      <c r="AG72">
        <v>-0.24648159742355347</v>
      </c>
      <c r="AH72">
        <v>-0.23775316774845123</v>
      </c>
      <c r="AI72">
        <v>-0.31871169805526733</v>
      </c>
      <c r="AJ72">
        <v>-0.27238509058952332</v>
      </c>
      <c r="AK72">
        <v>-0.26651880145072937</v>
      </c>
      <c r="AL72">
        <v>-0.28229483962059021</v>
      </c>
      <c r="AM72">
        <v>-0.30968275666236877</v>
      </c>
      <c r="AN72">
        <v>-0.34001171588897705</v>
      </c>
      <c r="AO72">
        <v>-0.39086872339248657</v>
      </c>
      <c r="AP72">
        <v>-0.42041289806365967</v>
      </c>
      <c r="AQ72">
        <v>-0.40804392099380493</v>
      </c>
      <c r="AR72">
        <v>-0.44766363501548767</v>
      </c>
      <c r="AS72">
        <v>-0.80338835716247559</v>
      </c>
      <c r="AT72">
        <v>0.60427433252334595</v>
      </c>
      <c r="AU72">
        <v>0.36422407627105713</v>
      </c>
      <c r="AV72">
        <v>0.2833789587020874</v>
      </c>
      <c r="AW72">
        <v>0.21156573295593262</v>
      </c>
      <c r="AX72">
        <v>-0.61791408061981201</v>
      </c>
      <c r="AY72">
        <v>-0.46710860729217529</v>
      </c>
      <c r="AZ72">
        <v>-0.40636506676673889</v>
      </c>
      <c r="BA72">
        <v>-0.36004084348678589</v>
      </c>
      <c r="BB72">
        <v>-0.36039051413536072</v>
      </c>
      <c r="BC72">
        <v>-2.7896994724869728E-2</v>
      </c>
      <c r="BD72">
        <v>-6.018347293138504E-2</v>
      </c>
      <c r="BE72">
        <v>-7.2914190590381622E-2</v>
      </c>
      <c r="BF72">
        <v>-7.3760665953159332E-2</v>
      </c>
      <c r="BG72">
        <v>-0.13960066437721252</v>
      </c>
      <c r="BH72">
        <v>-8.7670959532260895E-2</v>
      </c>
      <c r="BI72">
        <v>-8.2313872873783112E-2</v>
      </c>
      <c r="BJ72">
        <v>-8.7838277220726013E-2</v>
      </c>
      <c r="BK72">
        <v>-0.12497632950544357</v>
      </c>
      <c r="BL72">
        <v>-0.15077871084213257</v>
      </c>
      <c r="BM72">
        <v>-0.2059180736541748</v>
      </c>
      <c r="BN72">
        <v>-0.2310333251953125</v>
      </c>
      <c r="BO72">
        <v>-0.21600349247455597</v>
      </c>
      <c r="BP72">
        <v>-0.25151029229164124</v>
      </c>
      <c r="BQ72">
        <v>-0.60379195213317871</v>
      </c>
      <c r="BR72">
        <v>0.80777168273925781</v>
      </c>
      <c r="BS72">
        <v>0.569286048412323</v>
      </c>
      <c r="BT72">
        <v>0.47939231991767883</v>
      </c>
      <c r="BU72">
        <v>0.40920668840408325</v>
      </c>
      <c r="BV72">
        <v>-0.41864094138145447</v>
      </c>
      <c r="BW72">
        <v>-0.2919708788394928</v>
      </c>
      <c r="BX72">
        <v>-0.23102195560932159</v>
      </c>
      <c r="BY72">
        <v>-0.17437571287155151</v>
      </c>
      <c r="BZ72">
        <v>-0.1623089462518692</v>
      </c>
      <c r="CA72">
        <v>9.4846770167350769E-2</v>
      </c>
      <c r="CB72">
        <v>5.9481248259544373E-2</v>
      </c>
      <c r="CC72">
        <v>4.7298062592744827E-2</v>
      </c>
      <c r="CD72">
        <v>3.9820041507482529E-2</v>
      </c>
      <c r="CE72">
        <v>-1.5548895113170147E-2</v>
      </c>
      <c r="CF72">
        <v>4.0261469781398773E-2</v>
      </c>
      <c r="CG72">
        <v>4.5265909284353256E-2</v>
      </c>
      <c r="CH72">
        <v>4.684174433350563E-2</v>
      </c>
      <c r="CI72">
        <v>2.9507763683795929E-3</v>
      </c>
      <c r="CJ72">
        <v>-1.9716525450348854E-2</v>
      </c>
      <c r="CK72">
        <v>-7.7821813523769379E-2</v>
      </c>
      <c r="CL72">
        <v>-9.9869608879089355E-2</v>
      </c>
      <c r="CM72">
        <v>-8.2996882498264313E-2</v>
      </c>
      <c r="CN72">
        <v>-0.11565510183572769</v>
      </c>
      <c r="CO72">
        <v>-0.46555212140083313</v>
      </c>
      <c r="CP72">
        <v>0.94871336221694946</v>
      </c>
      <c r="CQ72">
        <v>0.71131134033203125</v>
      </c>
      <c r="CR72">
        <v>0.6151505708694458</v>
      </c>
      <c r="CS72">
        <v>0.54609221220016479</v>
      </c>
      <c r="CT72">
        <v>-0.28062501549720764</v>
      </c>
      <c r="CU72">
        <v>-0.1706710159778595</v>
      </c>
      <c r="CV72">
        <v>-0.10957984626293182</v>
      </c>
      <c r="CW72">
        <v>-4.5784618705511093E-2</v>
      </c>
      <c r="CX72">
        <v>-2.5118239223957062E-2</v>
      </c>
      <c r="CY72">
        <v>0.21759054064750671</v>
      </c>
      <c r="CZ72">
        <v>0.17914597690105438</v>
      </c>
      <c r="DA72">
        <v>0.16751031577587128</v>
      </c>
      <c r="DB72">
        <v>0.15340074896812439</v>
      </c>
      <c r="DC72">
        <v>0.10850287228822708</v>
      </c>
      <c r="DD72">
        <v>0.16819390654563904</v>
      </c>
      <c r="DE72">
        <v>0.17284569144248962</v>
      </c>
      <c r="DF72">
        <v>0.18152175843715668</v>
      </c>
      <c r="DG72">
        <v>0.13087788224220276</v>
      </c>
      <c r="DH72">
        <v>0.11134566366672516</v>
      </c>
      <c r="DI72">
        <v>5.0274442881345749E-2</v>
      </c>
      <c r="DJ72">
        <v>3.1294111162424088E-2</v>
      </c>
      <c r="DK72">
        <v>5.0009731203317642E-2</v>
      </c>
      <c r="DL72">
        <v>2.02000942081213E-2</v>
      </c>
      <c r="DM72">
        <v>-0.32731226086616516</v>
      </c>
      <c r="DN72">
        <v>1.0896550416946411</v>
      </c>
      <c r="DO72">
        <v>0.8533366322517395</v>
      </c>
      <c r="DP72">
        <v>0.75090885162353516</v>
      </c>
      <c r="DQ72">
        <v>0.68297773599624634</v>
      </c>
      <c r="DR72">
        <v>-0.14260907471179962</v>
      </c>
      <c r="DS72">
        <v>-4.9371160566806793E-2</v>
      </c>
      <c r="DT72">
        <v>1.1862264014780521E-2</v>
      </c>
      <c r="DU72">
        <v>8.2806475460529327E-2</v>
      </c>
      <c r="DV72">
        <v>0.11207246035337448</v>
      </c>
      <c r="DW72">
        <v>0.39481303095817566</v>
      </c>
      <c r="DX72">
        <v>0.35192281007766724</v>
      </c>
      <c r="DY72">
        <v>0.34107771515846252</v>
      </c>
      <c r="DZ72">
        <v>0.31739324331283569</v>
      </c>
      <c r="EA72">
        <v>0.28761392831802368</v>
      </c>
      <c r="EB72">
        <v>0.35290801525115967</v>
      </c>
      <c r="EC72">
        <v>0.35705062747001648</v>
      </c>
      <c r="ED72">
        <v>0.37597832083702087</v>
      </c>
      <c r="EE72">
        <v>0.31558430194854736</v>
      </c>
      <c r="EF72">
        <v>0.30057865381240845</v>
      </c>
      <c r="EG72">
        <v>0.23522509634494781</v>
      </c>
      <c r="EH72">
        <v>0.22067369520664215</v>
      </c>
      <c r="EI72">
        <v>0.24205015599727631</v>
      </c>
      <c r="EJ72">
        <v>0.21635341644287109</v>
      </c>
      <c r="EK72">
        <v>-0.12771588563919067</v>
      </c>
      <c r="EL72">
        <v>1.2931524515151978</v>
      </c>
      <c r="EM72">
        <v>1.0583986043930054</v>
      </c>
      <c r="EN72">
        <v>0.9469221830368042</v>
      </c>
      <c r="EO72">
        <v>0.88061869144439697</v>
      </c>
      <c r="EP72">
        <v>5.6664023548364639E-2</v>
      </c>
      <c r="EQ72">
        <v>0.1257665604352951</v>
      </c>
      <c r="ER72">
        <v>0.18720538914203644</v>
      </c>
      <c r="ES72">
        <v>0.26847159862518311</v>
      </c>
      <c r="ET72">
        <v>0.31015405058860779</v>
      </c>
      <c r="EU72">
        <v>73.153129577636719</v>
      </c>
      <c r="EV72">
        <v>71.531913757324219</v>
      </c>
      <c r="EW72">
        <v>70.468353271484375</v>
      </c>
      <c r="EX72">
        <v>69.192222595214844</v>
      </c>
      <c r="EY72">
        <v>68.351875305175781</v>
      </c>
      <c r="EZ72">
        <v>67.463615417480469</v>
      </c>
      <c r="FA72">
        <v>67.44744873046875</v>
      </c>
      <c r="FB72">
        <v>71.022369384765625</v>
      </c>
      <c r="FC72">
        <v>75.193397521972656</v>
      </c>
      <c r="FD72">
        <v>79.169212341308594</v>
      </c>
      <c r="FE72">
        <v>82.049072265625</v>
      </c>
      <c r="FF72">
        <v>85.404533386230469</v>
      </c>
      <c r="FG72">
        <v>88.550376892089844</v>
      </c>
      <c r="FH72">
        <v>91.837554931640625</v>
      </c>
      <c r="FI72">
        <v>93.89898681640625</v>
      </c>
      <c r="FJ72">
        <v>94.6529541015625</v>
      </c>
      <c r="FK72">
        <v>94.187736511230469</v>
      </c>
      <c r="FL72">
        <v>93.077629089355469</v>
      </c>
      <c r="FM72">
        <v>92.5662841796875</v>
      </c>
      <c r="FN72">
        <v>90.127067565917969</v>
      </c>
      <c r="FO72">
        <v>87.3355712890625</v>
      </c>
      <c r="FP72">
        <v>83.53857421875</v>
      </c>
      <c r="FQ72">
        <v>80.598396301269531</v>
      </c>
      <c r="FR72">
        <v>78.549125671386719</v>
      </c>
      <c r="FS72">
        <v>70</v>
      </c>
      <c r="FT72">
        <v>3.9057806134223938E-2</v>
      </c>
      <c r="FU72">
        <v>1</v>
      </c>
    </row>
    <row r="73" spans="1:177" x14ac:dyDescent="0.2">
      <c r="A73" t="s">
        <v>1</v>
      </c>
      <c r="B73" t="s">
        <v>225</v>
      </c>
      <c r="C73" t="s">
        <v>201</v>
      </c>
      <c r="D73" t="s">
        <v>253</v>
      </c>
      <c r="E73">
        <v>300</v>
      </c>
      <c r="F73">
        <v>300</v>
      </c>
      <c r="G73">
        <v>7.6767487525939941</v>
      </c>
      <c r="H73">
        <v>7.1336727142333984</v>
      </c>
      <c r="I73">
        <v>6.9869685173034668</v>
      </c>
      <c r="J73">
        <v>7.2103133201599121</v>
      </c>
      <c r="K73">
        <v>7.6335625648498535</v>
      </c>
      <c r="L73">
        <v>8.4077844619750977</v>
      </c>
      <c r="M73">
        <v>8.9974069595336914</v>
      </c>
      <c r="N73">
        <v>10.627182960510254</v>
      </c>
      <c r="O73">
        <v>13.456340789794922</v>
      </c>
      <c r="P73">
        <v>15.622997283935547</v>
      </c>
      <c r="Q73">
        <v>16.291162490844727</v>
      </c>
      <c r="R73">
        <v>17.259529113769531</v>
      </c>
      <c r="S73">
        <v>18.023332595825195</v>
      </c>
      <c r="T73">
        <v>18.563030242919922</v>
      </c>
      <c r="U73">
        <v>18.947608947753906</v>
      </c>
      <c r="V73">
        <v>18.993535995483398</v>
      </c>
      <c r="W73">
        <v>18.988189697265625</v>
      </c>
      <c r="X73">
        <v>18.892789840698242</v>
      </c>
      <c r="Y73">
        <v>18.667505264282227</v>
      </c>
      <c r="Z73">
        <v>18.289836883544922</v>
      </c>
      <c r="AA73">
        <v>17.373672485351563</v>
      </c>
      <c r="AB73">
        <v>14.145064353942871</v>
      </c>
      <c r="AC73">
        <v>10.305984497070312</v>
      </c>
      <c r="AD73">
        <v>8.6637239456176758</v>
      </c>
      <c r="AE73">
        <v>-0.49896061420440674</v>
      </c>
      <c r="AF73">
        <v>-0.46604394912719727</v>
      </c>
      <c r="AG73">
        <v>-0.49740874767303467</v>
      </c>
      <c r="AH73">
        <v>-0.48701092600822449</v>
      </c>
      <c r="AI73">
        <v>-0.6290774941444397</v>
      </c>
      <c r="AJ73">
        <v>-0.62186616659164429</v>
      </c>
      <c r="AK73">
        <v>-0.69967043399810791</v>
      </c>
      <c r="AL73">
        <v>-0.77441191673278809</v>
      </c>
      <c r="AM73">
        <v>-0.90390598773956299</v>
      </c>
      <c r="AN73">
        <v>-1.0358824729919434</v>
      </c>
      <c r="AO73">
        <v>-1.0542422533035278</v>
      </c>
      <c r="AP73">
        <v>-0.93477320671081543</v>
      </c>
      <c r="AQ73">
        <v>-0.82649195194244385</v>
      </c>
      <c r="AR73">
        <v>-1.3232475519180298</v>
      </c>
      <c r="AS73">
        <v>-2.1394877433776855</v>
      </c>
      <c r="AT73">
        <v>3.2636175155639648</v>
      </c>
      <c r="AU73">
        <v>2.4604167938232422</v>
      </c>
      <c r="AV73">
        <v>2.5921676158905029</v>
      </c>
      <c r="AW73">
        <v>2.2959825992584229</v>
      </c>
      <c r="AX73">
        <v>-1.4550976753234863</v>
      </c>
      <c r="AY73">
        <v>-0.96962440013885498</v>
      </c>
      <c r="AZ73">
        <v>-0.77346014976501465</v>
      </c>
      <c r="BA73">
        <v>-0.78237622976303101</v>
      </c>
      <c r="BB73">
        <v>-0.70178532600402832</v>
      </c>
      <c r="BC73">
        <v>-8.8820405304431915E-2</v>
      </c>
      <c r="BD73">
        <v>-6.677747517824173E-2</v>
      </c>
      <c r="BE73">
        <v>-0.10192123055458069</v>
      </c>
      <c r="BF73">
        <v>-8.4337949752807617E-2</v>
      </c>
      <c r="BG73">
        <v>-0.20417734980583191</v>
      </c>
      <c r="BH73">
        <v>-0.2081475704908371</v>
      </c>
      <c r="BI73">
        <v>-0.25904706120491028</v>
      </c>
      <c r="BJ73">
        <v>-0.35174661874771118</v>
      </c>
      <c r="BK73">
        <v>-0.49332249164581299</v>
      </c>
      <c r="BL73">
        <v>-0.62733620405197144</v>
      </c>
      <c r="BM73">
        <v>-0.64504200220108032</v>
      </c>
      <c r="BN73">
        <v>-0.51361346244812012</v>
      </c>
      <c r="BO73">
        <v>-0.39687263965606689</v>
      </c>
      <c r="BP73">
        <v>-0.89443540573120117</v>
      </c>
      <c r="BQ73">
        <v>-1.7062408924102783</v>
      </c>
      <c r="BR73">
        <v>3.701913595199585</v>
      </c>
      <c r="BS73">
        <v>2.8934204578399658</v>
      </c>
      <c r="BT73">
        <v>3.0245397090911865</v>
      </c>
      <c r="BU73">
        <v>2.7432522773742676</v>
      </c>
      <c r="BV73">
        <v>-1.0004165172576904</v>
      </c>
      <c r="BW73">
        <v>-0.56426972150802612</v>
      </c>
      <c r="BX73">
        <v>-0.36335510015487671</v>
      </c>
      <c r="BY73">
        <v>-0.32609319686889648</v>
      </c>
      <c r="BZ73">
        <v>-0.2209421694278717</v>
      </c>
      <c r="CA73">
        <v>0.19524145126342773</v>
      </c>
      <c r="CB73">
        <v>0.20975326001644135</v>
      </c>
      <c r="CC73">
        <v>0.171992227435112</v>
      </c>
      <c r="CD73">
        <v>0.19455213844776154</v>
      </c>
      <c r="CE73">
        <v>9.010719507932663E-2</v>
      </c>
      <c r="CF73">
        <v>7.8392691910266876E-2</v>
      </c>
      <c r="CG73">
        <v>4.6127349138259888E-2</v>
      </c>
      <c r="CH73">
        <v>-5.9009898453950882E-2</v>
      </c>
      <c r="CI73">
        <v>-0.20895364880561829</v>
      </c>
      <c r="CJ73">
        <v>-0.344378262758255</v>
      </c>
      <c r="CK73">
        <v>-0.36163115501403809</v>
      </c>
      <c r="CL73">
        <v>-0.22191950678825378</v>
      </c>
      <c r="CM73">
        <v>-9.9319599568843842E-2</v>
      </c>
      <c r="CN73">
        <v>-0.59744143486022949</v>
      </c>
      <c r="CO73">
        <v>-1.4061754941940308</v>
      </c>
      <c r="CP73">
        <v>4.0054759979248047</v>
      </c>
      <c r="CQ73">
        <v>3.1933174133300781</v>
      </c>
      <c r="CR73">
        <v>3.3239994049072266</v>
      </c>
      <c r="CS73">
        <v>3.0530297756195068</v>
      </c>
      <c r="CT73">
        <v>-0.68550568819046021</v>
      </c>
      <c r="CU73">
        <v>-0.28352230787277222</v>
      </c>
      <c r="CV73">
        <v>-7.9317584633827209E-2</v>
      </c>
      <c r="CW73">
        <v>-1.007296796888113E-2</v>
      </c>
      <c r="CX73">
        <v>0.11208830773830414</v>
      </c>
      <c r="CY73">
        <v>0.47930330038070679</v>
      </c>
      <c r="CZ73">
        <v>0.48628398776054382</v>
      </c>
      <c r="DA73">
        <v>0.44590568542480469</v>
      </c>
      <c r="DB73">
        <v>0.47344222664833069</v>
      </c>
      <c r="DC73">
        <v>0.38439175486564636</v>
      </c>
      <c r="DD73">
        <v>0.36493295431137085</v>
      </c>
      <c r="DE73">
        <v>0.35130175948143005</v>
      </c>
      <c r="DF73">
        <v>0.23372681438922882</v>
      </c>
      <c r="DG73">
        <v>7.541520893573761E-2</v>
      </c>
      <c r="DH73">
        <v>-6.142033264040947E-2</v>
      </c>
      <c r="DI73">
        <v>-7.8220285475254059E-2</v>
      </c>
      <c r="DJ73">
        <v>6.9774448871612549E-2</v>
      </c>
      <c r="DK73">
        <v>0.19823342561721802</v>
      </c>
      <c r="DL73">
        <v>-0.30044746398925781</v>
      </c>
      <c r="DM73">
        <v>-1.1061100959777832</v>
      </c>
      <c r="DN73">
        <v>4.3090386390686035</v>
      </c>
      <c r="DO73">
        <v>3.4932143688201904</v>
      </c>
      <c r="DP73">
        <v>3.6234591007232666</v>
      </c>
      <c r="DQ73">
        <v>3.3628072738647461</v>
      </c>
      <c r="DR73">
        <v>-0.37059488892555237</v>
      </c>
      <c r="DS73">
        <v>-2.7748846914619207E-3</v>
      </c>
      <c r="DT73">
        <v>0.2047199159860611</v>
      </c>
      <c r="DU73">
        <v>0.30594727396965027</v>
      </c>
      <c r="DV73">
        <v>0.44511878490447998</v>
      </c>
      <c r="DW73">
        <v>0.88944351673126221</v>
      </c>
      <c r="DX73">
        <v>0.88555043935775757</v>
      </c>
      <c r="DY73">
        <v>0.84139323234558105</v>
      </c>
      <c r="DZ73">
        <v>0.87611520290374756</v>
      </c>
      <c r="EA73">
        <v>0.80929189920425415</v>
      </c>
      <c r="EB73">
        <v>0.77865159511566162</v>
      </c>
      <c r="EC73">
        <v>0.79192513227462769</v>
      </c>
      <c r="ED73">
        <v>0.65639215707778931</v>
      </c>
      <c r="EE73">
        <v>0.48599866032600403</v>
      </c>
      <c r="EF73">
        <v>0.34712597727775574</v>
      </c>
      <c r="EG73">
        <v>0.33098000288009644</v>
      </c>
      <c r="EH73">
        <v>0.49093419313430786</v>
      </c>
      <c r="EI73">
        <v>0.62785273790359497</v>
      </c>
      <c r="EJ73">
        <v>0.12836466729640961</v>
      </c>
      <c r="EK73">
        <v>-0.67286336421966553</v>
      </c>
      <c r="EL73">
        <v>4.7473344802856445</v>
      </c>
      <c r="EM73">
        <v>3.9262180328369141</v>
      </c>
      <c r="EN73">
        <v>4.0558314323425293</v>
      </c>
      <c r="EO73">
        <v>3.8100769519805908</v>
      </c>
      <c r="EP73">
        <v>8.4086254239082336E-2</v>
      </c>
      <c r="EQ73">
        <v>0.40257981419563293</v>
      </c>
      <c r="ER73">
        <v>0.61482495069503784</v>
      </c>
      <c r="ES73">
        <v>0.76223033666610718</v>
      </c>
      <c r="ET73">
        <v>0.92596191167831421</v>
      </c>
      <c r="EU73">
        <v>71.3697509765625</v>
      </c>
      <c r="EV73">
        <v>70.332870483398438</v>
      </c>
      <c r="EW73">
        <v>69.5120849609375</v>
      </c>
      <c r="EX73">
        <v>68.496597290039063</v>
      </c>
      <c r="EY73">
        <v>67.783134460449219</v>
      </c>
      <c r="EZ73">
        <v>67.3236083984375</v>
      </c>
      <c r="FA73">
        <v>66.733139038085938</v>
      </c>
      <c r="FB73">
        <v>67.52581787109375</v>
      </c>
      <c r="FC73">
        <v>70.664962768554688</v>
      </c>
      <c r="FD73">
        <v>73.743576049804688</v>
      </c>
      <c r="FE73">
        <v>77.105636596679688</v>
      </c>
      <c r="FF73">
        <v>80.5325927734375</v>
      </c>
      <c r="FG73">
        <v>83.156982421875</v>
      </c>
      <c r="FH73">
        <v>85.011184692382813</v>
      </c>
      <c r="FI73">
        <v>86.183029174804688</v>
      </c>
      <c r="FJ73">
        <v>86.355415344238281</v>
      </c>
      <c r="FK73">
        <v>85.885482788085938</v>
      </c>
      <c r="FL73">
        <v>85.191734313964844</v>
      </c>
      <c r="FM73">
        <v>83.465171813964844</v>
      </c>
      <c r="FN73">
        <v>80.189987182617188</v>
      </c>
      <c r="FO73">
        <v>77.549697875976563</v>
      </c>
      <c r="FP73">
        <v>75.302978515625</v>
      </c>
      <c r="FQ73">
        <v>73.604080200195313</v>
      </c>
      <c r="FR73">
        <v>71.937385559082031</v>
      </c>
      <c r="FS73">
        <v>300</v>
      </c>
      <c r="FT73">
        <v>1.0285533964633942E-2</v>
      </c>
      <c r="FU73">
        <v>1</v>
      </c>
    </row>
    <row r="74" spans="1:177" x14ac:dyDescent="0.2">
      <c r="A74" t="s">
        <v>1</v>
      </c>
      <c r="B74" t="s">
        <v>225</v>
      </c>
      <c r="C74" t="s">
        <v>201</v>
      </c>
      <c r="D74" t="s">
        <v>254</v>
      </c>
      <c r="E74">
        <v>300</v>
      </c>
      <c r="F74">
        <v>300</v>
      </c>
      <c r="G74">
        <v>7.9440321922302246</v>
      </c>
      <c r="H74">
        <v>7.3547687530517578</v>
      </c>
      <c r="I74">
        <v>7.1689400672912598</v>
      </c>
      <c r="J74">
        <v>7.4215168952941895</v>
      </c>
      <c r="K74">
        <v>7.7834553718566895</v>
      </c>
      <c r="L74">
        <v>8.497736930847168</v>
      </c>
      <c r="M74">
        <v>9.2184057235717773</v>
      </c>
      <c r="N74">
        <v>10.886994361877441</v>
      </c>
      <c r="O74">
        <v>13.619824409484863</v>
      </c>
      <c r="P74">
        <v>15.778984069824219</v>
      </c>
      <c r="Q74">
        <v>16.546546936035156</v>
      </c>
      <c r="R74">
        <v>17.572208404541016</v>
      </c>
      <c r="S74">
        <v>18.333959579467773</v>
      </c>
      <c r="T74">
        <v>19.008476257324219</v>
      </c>
      <c r="U74">
        <v>19.431221008300781</v>
      </c>
      <c r="V74">
        <v>19.664981842041016</v>
      </c>
      <c r="W74">
        <v>19.7388916015625</v>
      </c>
      <c r="X74">
        <v>19.647792816162109</v>
      </c>
      <c r="Y74">
        <v>19.318405151367188</v>
      </c>
      <c r="Z74">
        <v>18.827587127685547</v>
      </c>
      <c r="AA74">
        <v>17.739566802978516</v>
      </c>
      <c r="AB74">
        <v>14.358379364013672</v>
      </c>
      <c r="AC74">
        <v>10.48710823059082</v>
      </c>
      <c r="AD74">
        <v>8.7586021423339844</v>
      </c>
      <c r="AE74">
        <v>-0.41502949595451355</v>
      </c>
      <c r="AF74">
        <v>-0.48152685165405273</v>
      </c>
      <c r="AG74">
        <v>-0.50779879093170166</v>
      </c>
      <c r="AH74">
        <v>-0.53898686170578003</v>
      </c>
      <c r="AI74">
        <v>-0.60217595100402832</v>
      </c>
      <c r="AJ74">
        <v>-0.58359390497207642</v>
      </c>
      <c r="AK74">
        <v>-0.70889145135879517</v>
      </c>
      <c r="AL74">
        <v>-0.67643141746520996</v>
      </c>
      <c r="AM74">
        <v>-0.78462529182434082</v>
      </c>
      <c r="AN74">
        <v>-0.85926109552383423</v>
      </c>
      <c r="AO74">
        <v>-0.95650136470794678</v>
      </c>
      <c r="AP74">
        <v>-0.89475023746490479</v>
      </c>
      <c r="AQ74">
        <v>-0.86577844619750977</v>
      </c>
      <c r="AR74">
        <v>-0.73614799976348877</v>
      </c>
      <c r="AS74">
        <v>-1.1343430280685425</v>
      </c>
      <c r="AT74">
        <v>-1.9330294132232666</v>
      </c>
      <c r="AU74">
        <v>3.5236942768096924</v>
      </c>
      <c r="AV74">
        <v>2.7911841869354248</v>
      </c>
      <c r="AW74">
        <v>2.6678352355957031</v>
      </c>
      <c r="AX74">
        <v>-1.3403419256210327</v>
      </c>
      <c r="AY74">
        <v>-0.97134900093078613</v>
      </c>
      <c r="AZ74">
        <v>-0.68262052536010742</v>
      </c>
      <c r="BA74">
        <v>-0.67311745882034302</v>
      </c>
      <c r="BB74">
        <v>-0.77492338418960571</v>
      </c>
      <c r="BC74">
        <v>-3.7123117595911026E-2</v>
      </c>
      <c r="BD74">
        <v>-0.11269484460353851</v>
      </c>
      <c r="BE74">
        <v>-0.1434473991394043</v>
      </c>
      <c r="BF74">
        <v>-0.17197383940219879</v>
      </c>
      <c r="BG74">
        <v>-0.22177214920520782</v>
      </c>
      <c r="BH74">
        <v>-0.21272443234920502</v>
      </c>
      <c r="BI74">
        <v>-0.32045301795005798</v>
      </c>
      <c r="BJ74">
        <v>-0.28914335370063782</v>
      </c>
      <c r="BK74">
        <v>-0.4169030487537384</v>
      </c>
      <c r="BL74">
        <v>-0.50533396005630493</v>
      </c>
      <c r="BM74">
        <v>-0.60288023948669434</v>
      </c>
      <c r="BN74">
        <v>-0.53444492816925049</v>
      </c>
      <c r="BO74">
        <v>-0.50667285919189453</v>
      </c>
      <c r="BP74">
        <v>-0.36834147572517395</v>
      </c>
      <c r="BQ74">
        <v>-0.76626074314117432</v>
      </c>
      <c r="BR74">
        <v>-1.5562392473220825</v>
      </c>
      <c r="BS74">
        <v>3.9013838768005371</v>
      </c>
      <c r="BT74">
        <v>3.172440767288208</v>
      </c>
      <c r="BU74">
        <v>3.0523502826690674</v>
      </c>
      <c r="BV74">
        <v>-0.9501381516456604</v>
      </c>
      <c r="BW74">
        <v>-0.61576759815216064</v>
      </c>
      <c r="BX74">
        <v>-0.31321218609809875</v>
      </c>
      <c r="BY74">
        <v>-0.24954895675182343</v>
      </c>
      <c r="BZ74">
        <v>-0.33239898085594177</v>
      </c>
      <c r="CA74">
        <v>0.22461368143558502</v>
      </c>
      <c r="CB74">
        <v>0.14275707304477692</v>
      </c>
      <c r="CC74">
        <v>0.10890127718448639</v>
      </c>
      <c r="CD74">
        <v>8.2218274474143982E-2</v>
      </c>
      <c r="CE74">
        <v>4.1694372892379761E-2</v>
      </c>
      <c r="CF74">
        <v>4.4138643890619278E-2</v>
      </c>
      <c r="CG74">
        <v>-5.1421720534563065E-2</v>
      </c>
      <c r="CH74">
        <v>-2.0908843725919724E-2</v>
      </c>
      <c r="CI74">
        <v>-0.16221974790096283</v>
      </c>
      <c r="CJ74">
        <v>-0.26020511984825134</v>
      </c>
      <c r="CK74">
        <v>-0.35796332359313965</v>
      </c>
      <c r="CL74">
        <v>-0.2848985493183136</v>
      </c>
      <c r="CM74">
        <v>-0.25795739889144897</v>
      </c>
      <c r="CN74">
        <v>-0.11359980702400208</v>
      </c>
      <c r="CO74">
        <v>-0.51132810115814209</v>
      </c>
      <c r="CP74">
        <v>-1.2952755689620972</v>
      </c>
      <c r="CQ74">
        <v>4.1629705429077148</v>
      </c>
      <c r="CR74">
        <v>3.4364981651306152</v>
      </c>
      <c r="CS74">
        <v>3.3186640739440918</v>
      </c>
      <c r="CT74">
        <v>-0.67988419532775879</v>
      </c>
      <c r="CU74">
        <v>-0.36949300765991211</v>
      </c>
      <c r="CV74">
        <v>-5.7361125946044922E-2</v>
      </c>
      <c r="CW74">
        <v>4.3813295662403107E-2</v>
      </c>
      <c r="CX74">
        <v>-2.5907894596457481E-2</v>
      </c>
      <c r="CY74">
        <v>0.48635047674179077</v>
      </c>
      <c r="CZ74">
        <v>0.39820900559425354</v>
      </c>
      <c r="DA74">
        <v>0.36124995350837708</v>
      </c>
      <c r="DB74">
        <v>0.33641040325164795</v>
      </c>
      <c r="DC74">
        <v>0.30516090989112854</v>
      </c>
      <c r="DD74">
        <v>0.30100172758102417</v>
      </c>
      <c r="DE74">
        <v>0.21760956943035126</v>
      </c>
      <c r="DF74">
        <v>0.24732567369937897</v>
      </c>
      <c r="DG74">
        <v>9.2463567852973938E-2</v>
      </c>
      <c r="DH74">
        <v>-1.5076261013746262E-2</v>
      </c>
      <c r="DI74">
        <v>-0.11304640024900436</v>
      </c>
      <c r="DJ74">
        <v>-3.5352181643247604E-2</v>
      </c>
      <c r="DK74">
        <v>-9.2419423162937164E-3</v>
      </c>
      <c r="DL74">
        <v>0.1411418616771698</v>
      </c>
      <c r="DM74">
        <v>-0.25639542937278748</v>
      </c>
      <c r="DN74">
        <v>-1.0343118906021118</v>
      </c>
      <c r="DO74">
        <v>4.4245572090148926</v>
      </c>
      <c r="DP74">
        <v>3.7005555629730225</v>
      </c>
      <c r="DQ74">
        <v>3.5849778652191162</v>
      </c>
      <c r="DR74">
        <v>-0.40963023900985718</v>
      </c>
      <c r="DS74">
        <v>-0.12321840226650238</v>
      </c>
      <c r="DT74">
        <v>0.19848993420600891</v>
      </c>
      <c r="DU74">
        <v>0.33717554807662964</v>
      </c>
      <c r="DV74">
        <v>0.28058317303657532</v>
      </c>
      <c r="DW74">
        <v>0.86425685882568359</v>
      </c>
      <c r="DX74">
        <v>0.76704096794128418</v>
      </c>
      <c r="DY74">
        <v>0.72560137510299683</v>
      </c>
      <c r="DZ74">
        <v>0.70342344045639038</v>
      </c>
      <c r="EA74">
        <v>0.68556469678878784</v>
      </c>
      <c r="EB74">
        <v>0.67187124490737915</v>
      </c>
      <c r="EC74">
        <v>0.60604798793792725</v>
      </c>
      <c r="ED74">
        <v>0.63461369276046753</v>
      </c>
      <c r="EE74">
        <v>0.46018582582473755</v>
      </c>
      <c r="EF74">
        <v>0.33885088562965393</v>
      </c>
      <c r="EG74">
        <v>0.24057473242282867</v>
      </c>
      <c r="EH74">
        <v>0.32495313882827759</v>
      </c>
      <c r="EI74">
        <v>0.3498636782169342</v>
      </c>
      <c r="EJ74">
        <v>0.50894838571548462</v>
      </c>
      <c r="EK74">
        <v>0.11168684810400009</v>
      </c>
      <c r="EL74">
        <v>-0.65752172470092773</v>
      </c>
      <c r="EM74">
        <v>4.8022465705871582</v>
      </c>
      <c r="EN74">
        <v>4.0818123817443848</v>
      </c>
      <c r="EO74">
        <v>3.9694929122924805</v>
      </c>
      <c r="EP74">
        <v>-1.9426457583904266E-2</v>
      </c>
      <c r="EQ74">
        <v>0.2323630154132843</v>
      </c>
      <c r="ER74">
        <v>0.56789827346801758</v>
      </c>
      <c r="ES74">
        <v>0.76074403524398804</v>
      </c>
      <c r="ET74">
        <v>0.72310763597488403</v>
      </c>
      <c r="EU74">
        <v>70.655555725097656</v>
      </c>
      <c r="EV74">
        <v>69.631324768066406</v>
      </c>
      <c r="EW74">
        <v>68.849571228027344</v>
      </c>
      <c r="EX74">
        <v>68.191337585449219</v>
      </c>
      <c r="EY74">
        <v>67.205940246582031</v>
      </c>
      <c r="EZ74">
        <v>65.967979431152344</v>
      </c>
      <c r="FA74">
        <v>65.739479064941406</v>
      </c>
      <c r="FB74">
        <v>67.441268920898438</v>
      </c>
      <c r="FC74">
        <v>70.615737915039063</v>
      </c>
      <c r="FD74">
        <v>74.196662902832031</v>
      </c>
      <c r="FE74">
        <v>78.00958251953125</v>
      </c>
      <c r="FF74">
        <v>81.739738464355469</v>
      </c>
      <c r="FG74">
        <v>84.496612548828125</v>
      </c>
      <c r="FH74">
        <v>87.263679504394531</v>
      </c>
      <c r="FI74">
        <v>88.902336120605469</v>
      </c>
      <c r="FJ74">
        <v>89.951087951660156</v>
      </c>
      <c r="FK74">
        <v>89.973129272460938</v>
      </c>
      <c r="FL74">
        <v>89.568611145019531</v>
      </c>
      <c r="FM74">
        <v>87.158935546875</v>
      </c>
      <c r="FN74">
        <v>83.644744873046875</v>
      </c>
      <c r="FO74">
        <v>80.359306335449219</v>
      </c>
      <c r="FP74">
        <v>77.601837158203125</v>
      </c>
      <c r="FQ74">
        <v>75.612937927246094</v>
      </c>
      <c r="FR74">
        <v>74.067756652832031</v>
      </c>
      <c r="FS74">
        <v>300</v>
      </c>
      <c r="FT74">
        <v>9.581688791513443E-3</v>
      </c>
      <c r="FU74">
        <v>1</v>
      </c>
    </row>
    <row r="75" spans="1:177" x14ac:dyDescent="0.2">
      <c r="A75" t="s">
        <v>1</v>
      </c>
      <c r="B75" t="s">
        <v>225</v>
      </c>
      <c r="C75" t="s">
        <v>201</v>
      </c>
      <c r="D75" t="s">
        <v>255</v>
      </c>
      <c r="E75">
        <v>276</v>
      </c>
      <c r="F75">
        <v>297</v>
      </c>
      <c r="G75">
        <v>7.146939754486084</v>
      </c>
      <c r="H75">
        <v>6.585181713104248</v>
      </c>
      <c r="I75">
        <v>6.4332771301269531</v>
      </c>
      <c r="J75">
        <v>6.6323800086975098</v>
      </c>
      <c r="K75">
        <v>6.9629473686218262</v>
      </c>
      <c r="L75">
        <v>7.5995573997497559</v>
      </c>
      <c r="M75">
        <v>8.3019304275512695</v>
      </c>
      <c r="N75">
        <v>10.013843536376953</v>
      </c>
      <c r="O75">
        <v>12.745689392089844</v>
      </c>
      <c r="P75">
        <v>14.755579948425293</v>
      </c>
      <c r="Q75">
        <v>15.495619773864746</v>
      </c>
      <c r="R75">
        <v>16.38587760925293</v>
      </c>
      <c r="S75">
        <v>17.114028930664063</v>
      </c>
      <c r="T75">
        <v>17.686775207519531</v>
      </c>
      <c r="U75">
        <v>18.206188201904297</v>
      </c>
      <c r="V75">
        <v>18.404731750488281</v>
      </c>
      <c r="W75">
        <v>18.50262451171875</v>
      </c>
      <c r="X75">
        <v>18.428369522094727</v>
      </c>
      <c r="Y75">
        <v>18.087486267089844</v>
      </c>
      <c r="Z75">
        <v>17.600067138671875</v>
      </c>
      <c r="AA75">
        <v>16.478422164916992</v>
      </c>
      <c r="AB75">
        <v>13.176918029785156</v>
      </c>
      <c r="AC75">
        <v>9.9621829986572266</v>
      </c>
      <c r="AD75">
        <v>7.9139246940612793</v>
      </c>
      <c r="AE75">
        <v>-0.48997536301612854</v>
      </c>
      <c r="AF75">
        <v>-0.70255774259567261</v>
      </c>
      <c r="AG75">
        <v>-0.61034703254699707</v>
      </c>
      <c r="AH75">
        <v>-0.48651927709579468</v>
      </c>
      <c r="AI75">
        <v>-0.54394787549972534</v>
      </c>
      <c r="AJ75">
        <v>-0.60888117551803589</v>
      </c>
      <c r="AK75">
        <v>-0.80115729570388794</v>
      </c>
      <c r="AL75">
        <v>-0.83963626623153687</v>
      </c>
      <c r="AM75">
        <v>-0.79766362905502319</v>
      </c>
      <c r="AN75">
        <v>-0.85275578498840332</v>
      </c>
      <c r="AO75">
        <v>-0.94240427017211914</v>
      </c>
      <c r="AP75">
        <v>-0.98827546834945679</v>
      </c>
      <c r="AQ75">
        <v>-0.98897433280944824</v>
      </c>
      <c r="AR75">
        <v>-1.3278592824935913</v>
      </c>
      <c r="AS75">
        <v>-1.9679629802703857</v>
      </c>
      <c r="AT75">
        <v>3.1884758472442627</v>
      </c>
      <c r="AU75">
        <v>2.340092658996582</v>
      </c>
      <c r="AV75">
        <v>2.3830318450927734</v>
      </c>
      <c r="AW75">
        <v>2.0085515975952148</v>
      </c>
      <c r="AX75">
        <v>-1.3972597122192383</v>
      </c>
      <c r="AY75">
        <v>-1.2234969139099121</v>
      </c>
      <c r="AZ75">
        <v>-0.94534128904342651</v>
      </c>
      <c r="BA75">
        <v>-0.84291577339172363</v>
      </c>
      <c r="BB75">
        <v>-0.87268513441085815</v>
      </c>
      <c r="BC75">
        <v>-9.1421134769916534E-2</v>
      </c>
      <c r="BD75">
        <v>-0.31511902809143066</v>
      </c>
      <c r="BE75">
        <v>-0.23145675659179688</v>
      </c>
      <c r="BF75">
        <v>-0.10350523144006729</v>
      </c>
      <c r="BG75">
        <v>-0.1427810937166214</v>
      </c>
      <c r="BH75">
        <v>-0.20882123708724976</v>
      </c>
      <c r="BI75">
        <v>-0.3842407763004303</v>
      </c>
      <c r="BJ75">
        <v>-0.41352424025535583</v>
      </c>
      <c r="BK75">
        <v>-0.40138280391693115</v>
      </c>
      <c r="BL75">
        <v>-0.46414324641227722</v>
      </c>
      <c r="BM75">
        <v>-0.55445218086242676</v>
      </c>
      <c r="BN75">
        <v>-0.59445500373840332</v>
      </c>
      <c r="BO75">
        <v>-0.59366816282272339</v>
      </c>
      <c r="BP75">
        <v>-0.92848384380340576</v>
      </c>
      <c r="BQ75">
        <v>-1.5631512403488159</v>
      </c>
      <c r="BR75">
        <v>3.6018438339233398</v>
      </c>
      <c r="BS75">
        <v>2.752887487411499</v>
      </c>
      <c r="BT75">
        <v>2.795285701751709</v>
      </c>
      <c r="BU75">
        <v>2.4289891719818115</v>
      </c>
      <c r="BV75">
        <v>-0.97103643417358398</v>
      </c>
      <c r="BW75">
        <v>-0.83787620067596436</v>
      </c>
      <c r="BX75">
        <v>-0.55791950225830078</v>
      </c>
      <c r="BY75">
        <v>-0.41531640291213989</v>
      </c>
      <c r="BZ75">
        <v>-0.43107980489730835</v>
      </c>
      <c r="CA75">
        <v>0.18461631238460541</v>
      </c>
      <c r="CB75">
        <v>-4.6780180186033249E-2</v>
      </c>
      <c r="CC75">
        <v>3.0961481854319572E-2</v>
      </c>
      <c r="CD75">
        <v>0.16176912188529968</v>
      </c>
      <c r="CE75">
        <v>0.13506579399108887</v>
      </c>
      <c r="CF75">
        <v>6.8259052932262421E-2</v>
      </c>
      <c r="CG75">
        <v>-9.5485679805278778E-2</v>
      </c>
      <c r="CH75">
        <v>-0.11840036511421204</v>
      </c>
      <c r="CI75">
        <v>-0.12691991031169891</v>
      </c>
      <c r="CJ75">
        <v>-0.19499136507511139</v>
      </c>
      <c r="CK75">
        <v>-0.28575769066810608</v>
      </c>
      <c r="CL75">
        <v>-0.32169613242149353</v>
      </c>
      <c r="CM75">
        <v>-0.31988027691841125</v>
      </c>
      <c r="CN75">
        <v>-0.65187764167785645</v>
      </c>
      <c r="CO75">
        <v>-1.2827799320220947</v>
      </c>
      <c r="CP75">
        <v>3.8881411552429199</v>
      </c>
      <c r="CQ75">
        <v>3.038787841796875</v>
      </c>
      <c r="CR75">
        <v>3.0808115005493164</v>
      </c>
      <c r="CS75">
        <v>2.7201828956604004</v>
      </c>
      <c r="CT75">
        <v>-0.67583549022674561</v>
      </c>
      <c r="CU75">
        <v>-0.5707964301109314</v>
      </c>
      <c r="CV75">
        <v>-0.28959232568740845</v>
      </c>
      <c r="CW75">
        <v>-0.11916238069534302</v>
      </c>
      <c r="CX75">
        <v>-0.12522532045841217</v>
      </c>
      <c r="CY75">
        <v>0.46065375208854675</v>
      </c>
      <c r="CZ75">
        <v>0.22155867516994476</v>
      </c>
      <c r="DA75">
        <v>0.29337972402572632</v>
      </c>
      <c r="DB75">
        <v>0.42704346776008606</v>
      </c>
      <c r="DC75">
        <v>0.41291269659996033</v>
      </c>
      <c r="DD75">
        <v>0.34533935785293579</v>
      </c>
      <c r="DE75">
        <v>0.19326943159103394</v>
      </c>
      <c r="DF75">
        <v>0.17672352492809296</v>
      </c>
      <c r="DG75">
        <v>0.14754298329353333</v>
      </c>
      <c r="DH75">
        <v>7.4160508811473846E-2</v>
      </c>
      <c r="DI75">
        <v>-1.7063228413462639E-2</v>
      </c>
      <c r="DJ75">
        <v>-4.8937268555164337E-2</v>
      </c>
      <c r="DK75">
        <v>-4.6092409640550613E-2</v>
      </c>
      <c r="DL75">
        <v>-0.37527140974998474</v>
      </c>
      <c r="DM75">
        <v>-1.0024086236953735</v>
      </c>
      <c r="DN75">
        <v>4.1744384765625</v>
      </c>
      <c r="DO75">
        <v>3.324688196182251</v>
      </c>
      <c r="DP75">
        <v>3.3663372993469238</v>
      </c>
      <c r="DQ75">
        <v>3.0113766193389893</v>
      </c>
      <c r="DR75">
        <v>-0.38063451647758484</v>
      </c>
      <c r="DS75">
        <v>-0.30371668934822083</v>
      </c>
      <c r="DT75">
        <v>-2.1265160292387009E-2</v>
      </c>
      <c r="DU75">
        <v>0.17699162662029266</v>
      </c>
      <c r="DV75">
        <v>0.1806291788816452</v>
      </c>
      <c r="DW75">
        <v>0.85920798778533936</v>
      </c>
      <c r="DX75">
        <v>0.60899734497070313</v>
      </c>
      <c r="DY75">
        <v>0.67226999998092651</v>
      </c>
      <c r="DZ75">
        <v>0.81005752086639404</v>
      </c>
      <c r="EA75">
        <v>0.81407946348190308</v>
      </c>
      <c r="EB75">
        <v>0.74539929628372192</v>
      </c>
      <c r="EC75">
        <v>0.61018592119216919</v>
      </c>
      <c r="ED75">
        <v>0.60283553600311279</v>
      </c>
      <c r="EE75">
        <v>0.54382377862930298</v>
      </c>
      <c r="EF75">
        <v>0.46277305483818054</v>
      </c>
      <c r="EG75">
        <v>0.37088888883590698</v>
      </c>
      <c r="EH75">
        <v>0.34488320350646973</v>
      </c>
      <c r="EI75">
        <v>0.34921377897262573</v>
      </c>
      <c r="EJ75">
        <v>2.4104034528136253E-2</v>
      </c>
      <c r="EK75">
        <v>-0.59759688377380371</v>
      </c>
      <c r="EL75">
        <v>4.587806224822998</v>
      </c>
      <c r="EM75">
        <v>3.737483024597168</v>
      </c>
      <c r="EN75">
        <v>3.7785911560058594</v>
      </c>
      <c r="EO75">
        <v>3.4318141937255859</v>
      </c>
      <c r="EP75">
        <v>4.5588776469230652E-2</v>
      </c>
      <c r="EQ75">
        <v>8.1904038786888123E-2</v>
      </c>
      <c r="ER75">
        <v>0.36615663766860962</v>
      </c>
      <c r="ES75">
        <v>0.6045910120010376</v>
      </c>
      <c r="ET75">
        <v>0.6222345232963562</v>
      </c>
      <c r="EU75">
        <v>72.907737731933594</v>
      </c>
      <c r="EV75">
        <v>71.148277282714844</v>
      </c>
      <c r="EW75">
        <v>70.570610046386719</v>
      </c>
      <c r="EX75">
        <v>69.238578796386719</v>
      </c>
      <c r="EY75">
        <v>68.445465087890625</v>
      </c>
      <c r="EZ75">
        <v>67.408683776855469</v>
      </c>
      <c r="FA75">
        <v>67.073348999023437</v>
      </c>
      <c r="FB75">
        <v>69.690757751464844</v>
      </c>
      <c r="FC75">
        <v>73.604156494140625</v>
      </c>
      <c r="FD75">
        <v>77.222434997558594</v>
      </c>
      <c r="FE75">
        <v>81.214874267578125</v>
      </c>
      <c r="FF75">
        <v>84.62396240234375</v>
      </c>
      <c r="FG75">
        <v>87.530899047851563</v>
      </c>
      <c r="FH75">
        <v>89.895088195800781</v>
      </c>
      <c r="FI75">
        <v>92.446174621582031</v>
      </c>
      <c r="FJ75">
        <v>93.398941040039063</v>
      </c>
      <c r="FK75">
        <v>94.031707763671875</v>
      </c>
      <c r="FL75">
        <v>93.492698669433594</v>
      </c>
      <c r="FM75">
        <v>91.309478759765625</v>
      </c>
      <c r="FN75">
        <v>87.091163635253906</v>
      </c>
      <c r="FO75">
        <v>82.853004455566406</v>
      </c>
      <c r="FP75">
        <v>79.487068176269531</v>
      </c>
      <c r="FQ75">
        <v>76.285751342773437</v>
      </c>
      <c r="FR75">
        <v>74.143463134765625</v>
      </c>
      <c r="FS75">
        <v>276</v>
      </c>
      <c r="FT75">
        <v>1.1535773985087872E-2</v>
      </c>
      <c r="FU75">
        <v>1</v>
      </c>
    </row>
    <row r="76" spans="1:177" x14ac:dyDescent="0.2">
      <c r="A76" t="s">
        <v>1</v>
      </c>
      <c r="B76" t="s">
        <v>225</v>
      </c>
      <c r="C76" t="s">
        <v>201</v>
      </c>
      <c r="D76" t="s">
        <v>256</v>
      </c>
      <c r="E76">
        <v>38</v>
      </c>
      <c r="F76">
        <v>293</v>
      </c>
      <c r="G76">
        <v>0.93644422292709351</v>
      </c>
      <c r="H76">
        <v>0.77316063642501831</v>
      </c>
      <c r="I76">
        <v>0.78030961751937866</v>
      </c>
      <c r="J76">
        <v>0.77725005149841309</v>
      </c>
      <c r="K76">
        <v>0.85932332277297974</v>
      </c>
      <c r="L76">
        <v>0.92820405960083008</v>
      </c>
      <c r="M76">
        <v>1.0624449253082275</v>
      </c>
      <c r="N76">
        <v>1.3314858675003052</v>
      </c>
      <c r="O76">
        <v>2.0145139694213867</v>
      </c>
      <c r="P76">
        <v>2.2054867744445801</v>
      </c>
      <c r="Q76">
        <v>2.3427584171295166</v>
      </c>
      <c r="R76">
        <v>2.457221508026123</v>
      </c>
      <c r="S76">
        <v>2.5745837688446045</v>
      </c>
      <c r="T76">
        <v>2.6745386123657227</v>
      </c>
      <c r="U76">
        <v>2.7477691173553467</v>
      </c>
      <c r="V76">
        <v>2.7840332984924316</v>
      </c>
      <c r="W76">
        <v>2.8435661792755127</v>
      </c>
      <c r="X76">
        <v>2.8471584320068359</v>
      </c>
      <c r="Y76">
        <v>2.8153560161590576</v>
      </c>
      <c r="Z76">
        <v>2.7645106315612793</v>
      </c>
      <c r="AA76">
        <v>2.7578303813934326</v>
      </c>
      <c r="AB76">
        <v>2.2666792869567871</v>
      </c>
      <c r="AC76">
        <v>1.5031516551971436</v>
      </c>
      <c r="AD76">
        <v>1.1932680606842041</v>
      </c>
      <c r="AE76">
        <v>-0.22636350989341736</v>
      </c>
      <c r="AF76">
        <v>-0.23828539252281189</v>
      </c>
      <c r="AG76">
        <v>-0.22476184368133545</v>
      </c>
      <c r="AH76">
        <v>-0.20165155827999115</v>
      </c>
      <c r="AI76">
        <v>-0.19492955505847931</v>
      </c>
      <c r="AJ76">
        <v>-0.16980192065238953</v>
      </c>
      <c r="AK76">
        <v>-0.19275994598865509</v>
      </c>
      <c r="AL76">
        <v>-0.20356124639511108</v>
      </c>
      <c r="AM76">
        <v>-0.23175880312919617</v>
      </c>
      <c r="AN76">
        <v>-0.24620422720909119</v>
      </c>
      <c r="AO76">
        <v>-0.2414424866437912</v>
      </c>
      <c r="AP76">
        <v>-0.24025383591651917</v>
      </c>
      <c r="AQ76">
        <v>-0.2136329710483551</v>
      </c>
      <c r="AR76">
        <v>-0.22386029362678528</v>
      </c>
      <c r="AS76">
        <v>-0.25171244144439697</v>
      </c>
      <c r="AT76">
        <v>-2.2997420281171799E-2</v>
      </c>
      <c r="AU76">
        <v>-2.6035415008664131E-2</v>
      </c>
      <c r="AV76">
        <v>-6.3147701323032379E-2</v>
      </c>
      <c r="AW76">
        <v>-8.5811421275138855E-2</v>
      </c>
      <c r="AX76">
        <v>-0.36445000767707825</v>
      </c>
      <c r="AY76">
        <v>-0.24791020154953003</v>
      </c>
      <c r="AZ76">
        <v>-0.22380922734737396</v>
      </c>
      <c r="BA76">
        <v>-0.20673780143260956</v>
      </c>
      <c r="BB76">
        <v>-0.22477193176746368</v>
      </c>
      <c r="BC76">
        <v>-0.10427908599376678</v>
      </c>
      <c r="BD76">
        <v>-0.11445200443267822</v>
      </c>
      <c r="BE76">
        <v>-0.10258067399263382</v>
      </c>
      <c r="BF76">
        <v>-8.4108151495456696E-2</v>
      </c>
      <c r="BG76">
        <v>-6.0514289885759354E-2</v>
      </c>
      <c r="BH76">
        <v>-4.3891262263059616E-2</v>
      </c>
      <c r="BI76">
        <v>-6.0560185462236404E-2</v>
      </c>
      <c r="BJ76">
        <v>-7.491564005613327E-2</v>
      </c>
      <c r="BK76">
        <v>-9.538443386554718E-2</v>
      </c>
      <c r="BL76">
        <v>-0.11349624395370483</v>
      </c>
      <c r="BM76">
        <v>-0.10907259583473206</v>
      </c>
      <c r="BN76">
        <v>-0.10427034646272659</v>
      </c>
      <c r="BO76">
        <v>-7.3817804455757141E-2</v>
      </c>
      <c r="BP76">
        <v>-7.6588958501815796E-2</v>
      </c>
      <c r="BQ76">
        <v>-0.10410633683204651</v>
      </c>
      <c r="BR76">
        <v>0.11593272536993027</v>
      </c>
      <c r="BS76">
        <v>0.11960570514202118</v>
      </c>
      <c r="BT76">
        <v>7.8866049647331238E-2</v>
      </c>
      <c r="BU76">
        <v>5.1475446671247482E-2</v>
      </c>
      <c r="BV76">
        <v>-0.23286840319633484</v>
      </c>
      <c r="BW76">
        <v>-0.13287480175495148</v>
      </c>
      <c r="BX76">
        <v>-0.10998967289924622</v>
      </c>
      <c r="BY76">
        <v>-8.7224707007408142E-2</v>
      </c>
      <c r="BZ76">
        <v>-9.0659663081169128E-2</v>
      </c>
      <c r="CA76">
        <v>-1.9723778590559959E-2</v>
      </c>
      <c r="CB76">
        <v>-2.8685377910733223E-2</v>
      </c>
      <c r="CC76">
        <v>-1.7958372831344604E-2</v>
      </c>
      <c r="CD76">
        <v>-2.6979506947100163E-3</v>
      </c>
      <c r="CE76">
        <v>3.258131816983223E-2</v>
      </c>
      <c r="CF76">
        <v>4.3314080685377121E-2</v>
      </c>
      <c r="CG76">
        <v>3.100096620619297E-2</v>
      </c>
      <c r="CH76">
        <v>1.4183912426233292E-2</v>
      </c>
      <c r="CI76">
        <v>-9.3196443049237132E-4</v>
      </c>
      <c r="CJ76">
        <v>-2.1583098918199539E-2</v>
      </c>
      <c r="CK76">
        <v>-1.7393613234162331E-2</v>
      </c>
      <c r="CL76">
        <v>-1.008858997374773E-2</v>
      </c>
      <c r="CM76">
        <v>2.3017764091491699E-2</v>
      </c>
      <c r="CN76">
        <v>2.5410724803805351E-2</v>
      </c>
      <c r="CO76">
        <v>-1.8747979775071144E-3</v>
      </c>
      <c r="CP76">
        <v>0.21215532720088959</v>
      </c>
      <c r="CQ76">
        <v>0.22047629952430725</v>
      </c>
      <c r="CR76">
        <v>0.17722433805465698</v>
      </c>
      <c r="CS76">
        <v>0.14655990898609161</v>
      </c>
      <c r="CT76">
        <v>-0.14173537492752075</v>
      </c>
      <c r="CU76">
        <v>-5.3201638162136078E-2</v>
      </c>
      <c r="CV76">
        <v>-3.1158598139882088E-2</v>
      </c>
      <c r="CW76">
        <v>-4.4502969831228256E-3</v>
      </c>
      <c r="CX76">
        <v>2.226085402071476E-3</v>
      </c>
      <c r="CY76">
        <v>6.4831525087356567E-2</v>
      </c>
      <c r="CZ76">
        <v>5.7081248611211777E-2</v>
      </c>
      <c r="DA76">
        <v>6.6663928329944611E-2</v>
      </c>
      <c r="DB76">
        <v>7.8712247312068939E-2</v>
      </c>
      <c r="DC76">
        <v>0.12567692995071411</v>
      </c>
      <c r="DD76">
        <v>0.13051941990852356</v>
      </c>
      <c r="DE76">
        <v>0.12256211787462234</v>
      </c>
      <c r="DF76">
        <v>0.10328346490859985</v>
      </c>
      <c r="DG76">
        <v>9.3520507216453552E-2</v>
      </c>
      <c r="DH76">
        <v>7.0330046117305756E-2</v>
      </c>
      <c r="DI76">
        <v>7.4285373091697693E-2</v>
      </c>
      <c r="DJ76">
        <v>8.4093160927295685E-2</v>
      </c>
      <c r="DK76">
        <v>0.11985333263874054</v>
      </c>
      <c r="DL76">
        <v>0.1274104118347168</v>
      </c>
      <c r="DM76">
        <v>0.10035673528909683</v>
      </c>
      <c r="DN76">
        <v>0.30837792158126831</v>
      </c>
      <c r="DO76">
        <v>0.32134690880775452</v>
      </c>
      <c r="DP76">
        <v>0.27558264136314392</v>
      </c>
      <c r="DQ76">
        <v>0.24164436757564545</v>
      </c>
      <c r="DR76">
        <v>-5.0602354109287262E-2</v>
      </c>
      <c r="DS76">
        <v>2.6471527293324471E-2</v>
      </c>
      <c r="DT76">
        <v>4.7672480344772339E-2</v>
      </c>
      <c r="DU76">
        <v>7.8324109315872192E-2</v>
      </c>
      <c r="DV76">
        <v>9.5111832022666931E-2</v>
      </c>
      <c r="DW76">
        <v>0.18691596388816833</v>
      </c>
      <c r="DX76">
        <v>0.18091464042663574</v>
      </c>
      <c r="DY76">
        <v>0.18884509801864624</v>
      </c>
      <c r="DZ76">
        <v>0.19625565409660339</v>
      </c>
      <c r="EA76">
        <v>0.26009219884872437</v>
      </c>
      <c r="EB76">
        <v>0.25643008947372437</v>
      </c>
      <c r="EC76">
        <v>0.25476187467575073</v>
      </c>
      <c r="ED76">
        <v>0.23192907869815826</v>
      </c>
      <c r="EE76">
        <v>0.22989486157894135</v>
      </c>
      <c r="EF76">
        <v>0.20303802192211151</v>
      </c>
      <c r="EG76">
        <v>0.20665526390075684</v>
      </c>
      <c r="EH76">
        <v>0.22007666528224945</v>
      </c>
      <c r="EI76">
        <v>0.2596684992313385</v>
      </c>
      <c r="EJ76">
        <v>0.27468174695968628</v>
      </c>
      <c r="EK76">
        <v>0.2479628324508667</v>
      </c>
      <c r="EL76">
        <v>0.44730806350708008</v>
      </c>
      <c r="EM76">
        <v>0.46698802709579468</v>
      </c>
      <c r="EN76">
        <v>0.41759636998176575</v>
      </c>
      <c r="EO76">
        <v>0.37893122434616089</v>
      </c>
      <c r="EP76">
        <v>8.0979257822036743E-2</v>
      </c>
      <c r="EQ76">
        <v>0.14150692522525787</v>
      </c>
      <c r="ER76">
        <v>0.16149203479290009</v>
      </c>
      <c r="ES76">
        <v>0.19783720374107361</v>
      </c>
      <c r="ET76">
        <v>0.22922410070896149</v>
      </c>
      <c r="EU76">
        <v>81.608489990234375</v>
      </c>
      <c r="EV76">
        <v>79.601348876953125</v>
      </c>
      <c r="EW76">
        <v>76.308174133300781</v>
      </c>
      <c r="EX76">
        <v>74.844123840332031</v>
      </c>
      <c r="EY76">
        <v>72.923500061035156</v>
      </c>
      <c r="EZ76">
        <v>71.337066650390625</v>
      </c>
      <c r="FA76">
        <v>70.754783630371094</v>
      </c>
      <c r="FB76">
        <v>72.150398254394531</v>
      </c>
      <c r="FC76">
        <v>76.127716064453125</v>
      </c>
      <c r="FD76">
        <v>81.034133911132813</v>
      </c>
      <c r="FE76">
        <v>86.341529846191406</v>
      </c>
      <c r="FF76">
        <v>90.834342956542969</v>
      </c>
      <c r="FG76">
        <v>94.768600463867188</v>
      </c>
      <c r="FH76">
        <v>97.265739440917969</v>
      </c>
      <c r="FI76">
        <v>100.11317443847656</v>
      </c>
      <c r="FJ76">
        <v>101.51480102539062</v>
      </c>
      <c r="FK76">
        <v>101.93521881103516</v>
      </c>
      <c r="FL76">
        <v>101.27782440185547</v>
      </c>
      <c r="FM76">
        <v>98.626594543457031</v>
      </c>
      <c r="FN76">
        <v>94.140701293945313</v>
      </c>
      <c r="FO76">
        <v>89.469581604003906</v>
      </c>
      <c r="FP76">
        <v>86.219467163085938</v>
      </c>
      <c r="FQ76">
        <v>83.163673400878906</v>
      </c>
      <c r="FR76">
        <v>80.700027465820312</v>
      </c>
      <c r="FS76">
        <v>38</v>
      </c>
      <c r="FT76">
        <v>4.2949888855218887E-2</v>
      </c>
      <c r="FU76">
        <v>1</v>
      </c>
    </row>
    <row r="77" spans="1:177" x14ac:dyDescent="0.2">
      <c r="A77" t="s">
        <v>1</v>
      </c>
      <c r="B77" t="s">
        <v>225</v>
      </c>
      <c r="C77" t="s">
        <v>201</v>
      </c>
      <c r="D77" t="s">
        <v>257</v>
      </c>
      <c r="E77">
        <v>291</v>
      </c>
      <c r="F77">
        <v>293</v>
      </c>
      <c r="G77">
        <v>7.3164834976196289</v>
      </c>
      <c r="H77">
        <v>6.7700114250183105</v>
      </c>
      <c r="I77">
        <v>6.6144123077392578</v>
      </c>
      <c r="J77">
        <v>6.7574057579040527</v>
      </c>
      <c r="K77">
        <v>7.1965341567993164</v>
      </c>
      <c r="L77">
        <v>7.9267849922180176</v>
      </c>
      <c r="M77">
        <v>8.5168628692626953</v>
      </c>
      <c r="N77">
        <v>10.095149993896484</v>
      </c>
      <c r="O77">
        <v>12.62169075012207</v>
      </c>
      <c r="P77">
        <v>14.553964614868164</v>
      </c>
      <c r="Q77">
        <v>15.193977355957031</v>
      </c>
      <c r="R77">
        <v>16.064186096191406</v>
      </c>
      <c r="S77">
        <v>16.845237731933594</v>
      </c>
      <c r="T77">
        <v>17.540796279907227</v>
      </c>
      <c r="U77">
        <v>17.946910858154297</v>
      </c>
      <c r="V77">
        <v>18.006978988647461</v>
      </c>
      <c r="W77">
        <v>17.982076644897461</v>
      </c>
      <c r="X77">
        <v>17.796298980712891</v>
      </c>
      <c r="Y77">
        <v>17.458761215209961</v>
      </c>
      <c r="Z77">
        <v>17.053592681884766</v>
      </c>
      <c r="AA77">
        <v>16.303028106689453</v>
      </c>
      <c r="AB77">
        <v>13.419991493225098</v>
      </c>
      <c r="AC77">
        <v>9.8253145217895508</v>
      </c>
      <c r="AD77">
        <v>8.272181510925293</v>
      </c>
      <c r="AE77">
        <v>-0.6208956241607666</v>
      </c>
      <c r="AF77">
        <v>-0.61431831121444702</v>
      </c>
      <c r="AG77">
        <v>-0.58126348257064819</v>
      </c>
      <c r="AH77">
        <v>-0.61668336391448975</v>
      </c>
      <c r="AI77">
        <v>-0.68149334192276001</v>
      </c>
      <c r="AJ77">
        <v>-0.63250052928924561</v>
      </c>
      <c r="AK77">
        <v>-0.91788136959075928</v>
      </c>
      <c r="AL77">
        <v>-0.89087677001953125</v>
      </c>
      <c r="AM77">
        <v>-0.83318120241165161</v>
      </c>
      <c r="AN77">
        <v>-0.70349586009979248</v>
      </c>
      <c r="AO77">
        <v>-0.84285670518875122</v>
      </c>
      <c r="AP77">
        <v>-0.75735753774642944</v>
      </c>
      <c r="AQ77">
        <v>-0.72849583625793457</v>
      </c>
      <c r="AR77">
        <v>-1.0876843929290771</v>
      </c>
      <c r="AS77">
        <v>-1.8926490545272827</v>
      </c>
      <c r="AT77">
        <v>3.4048457145690918</v>
      </c>
      <c r="AU77">
        <v>2.5620017051696777</v>
      </c>
      <c r="AV77">
        <v>2.5042309761047363</v>
      </c>
      <c r="AW77">
        <v>1.9529756307601929</v>
      </c>
      <c r="AX77">
        <v>-2.3989708423614502</v>
      </c>
      <c r="AY77">
        <v>-1.1882475614547729</v>
      </c>
      <c r="AZ77">
        <v>-0.90316200256347656</v>
      </c>
      <c r="BA77">
        <v>-0.80735629796981812</v>
      </c>
      <c r="BB77">
        <v>-0.79787135124206543</v>
      </c>
      <c r="BC77">
        <v>-0.21570612490177155</v>
      </c>
      <c r="BD77">
        <v>-0.21823970973491669</v>
      </c>
      <c r="BE77">
        <v>-0.19948802888393402</v>
      </c>
      <c r="BF77">
        <v>-0.23506966233253479</v>
      </c>
      <c r="BG77">
        <v>-0.28165668249130249</v>
      </c>
      <c r="BH77">
        <v>-0.24078980088233948</v>
      </c>
      <c r="BI77">
        <v>-0.50303548574447632</v>
      </c>
      <c r="BJ77">
        <v>-0.48266318440437317</v>
      </c>
      <c r="BK77">
        <v>-0.43202656507492065</v>
      </c>
      <c r="BL77">
        <v>-0.30353823304176331</v>
      </c>
      <c r="BM77">
        <v>-0.44154927134513855</v>
      </c>
      <c r="BN77">
        <v>-0.34571877121925354</v>
      </c>
      <c r="BO77">
        <v>-0.30893576145172119</v>
      </c>
      <c r="BP77">
        <v>-0.66768032312393188</v>
      </c>
      <c r="BQ77">
        <v>-1.4654778242111206</v>
      </c>
      <c r="BR77">
        <v>3.8389019966125488</v>
      </c>
      <c r="BS77">
        <v>2.9886298179626465</v>
      </c>
      <c r="BT77">
        <v>2.9253253936767578</v>
      </c>
      <c r="BU77">
        <v>2.3861293792724609</v>
      </c>
      <c r="BV77">
        <v>-1.9616864919662476</v>
      </c>
      <c r="BW77">
        <v>-0.80292296409606934</v>
      </c>
      <c r="BX77">
        <v>-0.50389176607131958</v>
      </c>
      <c r="BY77">
        <v>-0.36798736453056335</v>
      </c>
      <c r="BZ77">
        <v>-0.34122273325920105</v>
      </c>
      <c r="CA77">
        <v>6.4926862716674805E-2</v>
      </c>
      <c r="CB77">
        <v>5.6083116680383682E-2</v>
      </c>
      <c r="CC77">
        <v>6.4928479492664337E-2</v>
      </c>
      <c r="CD77">
        <v>2.9234824702143669E-2</v>
      </c>
      <c r="CE77">
        <v>-4.7310478985309601E-3</v>
      </c>
      <c r="CF77">
        <v>3.0507879331707954E-2</v>
      </c>
      <c r="CG77">
        <v>-0.21571448445320129</v>
      </c>
      <c r="CH77">
        <v>-0.1999356746673584</v>
      </c>
      <c r="CI77">
        <v>-0.15418806672096252</v>
      </c>
      <c r="CJ77">
        <v>-2.6528799906373024E-2</v>
      </c>
      <c r="CK77">
        <v>-0.16360494494438171</v>
      </c>
      <c r="CL77">
        <v>-6.0618996620178223E-2</v>
      </c>
      <c r="CM77">
        <v>-1.8349714577198029E-2</v>
      </c>
      <c r="CN77">
        <v>-0.37678676843643188</v>
      </c>
      <c r="CO77">
        <v>-1.1696202754974365</v>
      </c>
      <c r="CP77">
        <v>4.1395277976989746</v>
      </c>
      <c r="CQ77">
        <v>3.2841112613677979</v>
      </c>
      <c r="CR77">
        <v>3.2169740200042725</v>
      </c>
      <c r="CS77">
        <v>2.6861302852630615</v>
      </c>
      <c r="CT77">
        <v>-1.6588248014450073</v>
      </c>
      <c r="CU77">
        <v>-0.5360482931137085</v>
      </c>
      <c r="CV77">
        <v>-0.22735846042633057</v>
      </c>
      <c r="CW77">
        <v>-6.3681758940219879E-2</v>
      </c>
      <c r="CX77">
        <v>-2.4949314072728157E-2</v>
      </c>
      <c r="CY77">
        <v>0.34555986523628235</v>
      </c>
      <c r="CZ77">
        <v>0.33040595054626465</v>
      </c>
      <c r="DA77">
        <v>0.3293449878692627</v>
      </c>
      <c r="DB77">
        <v>0.29353931546211243</v>
      </c>
      <c r="DC77">
        <v>0.27219459414482117</v>
      </c>
      <c r="DD77">
        <v>0.30180555582046509</v>
      </c>
      <c r="DE77">
        <v>7.1606501936912537E-2</v>
      </c>
      <c r="DF77">
        <v>8.2791827619075775E-2</v>
      </c>
      <c r="DG77">
        <v>0.12365041673183441</v>
      </c>
      <c r="DH77">
        <v>0.25048062205314636</v>
      </c>
      <c r="DI77">
        <v>0.11433937400579453</v>
      </c>
      <c r="DJ77">
        <v>0.2244807630777359</v>
      </c>
      <c r="DK77">
        <v>0.27223631739616394</v>
      </c>
      <c r="DL77">
        <v>-8.5893228650093079E-2</v>
      </c>
      <c r="DM77">
        <v>-0.87376278638839722</v>
      </c>
      <c r="DN77">
        <v>4.4401535987854004</v>
      </c>
      <c r="DO77">
        <v>3.5795927047729492</v>
      </c>
      <c r="DP77">
        <v>3.5086226463317871</v>
      </c>
      <c r="DQ77">
        <v>2.9861311912536621</v>
      </c>
      <c r="DR77">
        <v>-1.3559631109237671</v>
      </c>
      <c r="DS77">
        <v>-0.26917362213134766</v>
      </c>
      <c r="DT77">
        <v>4.9174871295690536E-2</v>
      </c>
      <c r="DU77">
        <v>0.2406238466501236</v>
      </c>
      <c r="DV77">
        <v>0.29132410883903503</v>
      </c>
      <c r="DW77">
        <v>0.75074934959411621</v>
      </c>
      <c r="DX77">
        <v>0.72648453712463379</v>
      </c>
      <c r="DY77">
        <v>0.71112042665481567</v>
      </c>
      <c r="DZ77">
        <v>0.67515301704406738</v>
      </c>
      <c r="EA77">
        <v>0.6720312237739563</v>
      </c>
      <c r="EB77">
        <v>0.6935163140296936</v>
      </c>
      <c r="EC77">
        <v>0.4864523708820343</v>
      </c>
      <c r="ED77">
        <v>0.49100545048713684</v>
      </c>
      <c r="EE77">
        <v>0.52480506896972656</v>
      </c>
      <c r="EF77">
        <v>0.65043824911117554</v>
      </c>
      <c r="EG77">
        <v>0.51564681529998779</v>
      </c>
      <c r="EH77">
        <v>0.636119544506073</v>
      </c>
      <c r="EI77">
        <v>0.69179642200469971</v>
      </c>
      <c r="EJ77">
        <v>0.33411082625389099</v>
      </c>
      <c r="EK77">
        <v>-0.44659152626991272</v>
      </c>
      <c r="EL77">
        <v>4.8742098808288574</v>
      </c>
      <c r="EM77">
        <v>4.006220817565918</v>
      </c>
      <c r="EN77">
        <v>3.9297170639038086</v>
      </c>
      <c r="EO77">
        <v>3.4192850589752197</v>
      </c>
      <c r="EP77">
        <v>-0.91867882013320923</v>
      </c>
      <c r="EQ77">
        <v>0.11615100502967834</v>
      </c>
      <c r="ER77">
        <v>0.44844508171081543</v>
      </c>
      <c r="ES77">
        <v>0.67999279499053955</v>
      </c>
      <c r="ET77">
        <v>0.74797266721725464</v>
      </c>
      <c r="EU77">
        <v>70.253974914550781</v>
      </c>
      <c r="EV77">
        <v>68.979072570800781</v>
      </c>
      <c r="EW77">
        <v>67.978668212890625</v>
      </c>
      <c r="EX77">
        <v>66.752769470214844</v>
      </c>
      <c r="EY77">
        <v>66.219062805175781</v>
      </c>
      <c r="EZ77">
        <v>65.3775634765625</v>
      </c>
      <c r="FA77">
        <v>64.459259033203125</v>
      </c>
      <c r="FB77">
        <v>65.466697692871094</v>
      </c>
      <c r="FC77">
        <v>68.5023193359375</v>
      </c>
      <c r="FD77">
        <v>71.530059814453125</v>
      </c>
      <c r="FE77">
        <v>74.69476318359375</v>
      </c>
      <c r="FF77">
        <v>78.073280334472656</v>
      </c>
      <c r="FG77">
        <v>81.403640747070312</v>
      </c>
      <c r="FH77">
        <v>84.403823852539062</v>
      </c>
      <c r="FI77">
        <v>86.121437072753906</v>
      </c>
      <c r="FJ77">
        <v>86.351089477539063</v>
      </c>
      <c r="FK77">
        <v>86.217239379882813</v>
      </c>
      <c r="FL77">
        <v>84.746261596679688</v>
      </c>
      <c r="FM77">
        <v>81.626197814941406</v>
      </c>
      <c r="FN77">
        <v>77.508010864257813</v>
      </c>
      <c r="FO77">
        <v>75.020072937011719</v>
      </c>
      <c r="FP77">
        <v>73.252334594726563</v>
      </c>
      <c r="FQ77">
        <v>71.920585632324219</v>
      </c>
      <c r="FR77">
        <v>69.989898681640625</v>
      </c>
      <c r="FS77">
        <v>291</v>
      </c>
      <c r="FT77">
        <v>1.2370847165584564E-2</v>
      </c>
      <c r="FU77">
        <v>1</v>
      </c>
    </row>
    <row r="78" spans="1:177" x14ac:dyDescent="0.2">
      <c r="A78" t="s">
        <v>1</v>
      </c>
      <c r="B78" t="s">
        <v>225</v>
      </c>
      <c r="C78" t="s">
        <v>201</v>
      </c>
      <c r="D78" t="s">
        <v>258</v>
      </c>
      <c r="E78">
        <v>17</v>
      </c>
      <c r="F78">
        <v>296</v>
      </c>
      <c r="G78">
        <v>0.37458822131156921</v>
      </c>
      <c r="H78">
        <v>0.35932531952857971</v>
      </c>
      <c r="I78">
        <v>0.34036082029342651</v>
      </c>
      <c r="J78">
        <v>0.32976385951042175</v>
      </c>
      <c r="K78">
        <v>0.34031307697296143</v>
      </c>
      <c r="L78">
        <v>0.39064016938209534</v>
      </c>
      <c r="M78">
        <v>0.42993956804275513</v>
      </c>
      <c r="N78">
        <v>0.48651257157325745</v>
      </c>
      <c r="O78">
        <v>0.63071298599243164</v>
      </c>
      <c r="P78">
        <v>0.81998282670974731</v>
      </c>
      <c r="Q78">
        <v>0.88182473182678223</v>
      </c>
      <c r="R78">
        <v>0.95496273040771484</v>
      </c>
      <c r="S78">
        <v>1.0264492034912109</v>
      </c>
      <c r="T78">
        <v>1.0510585308074951</v>
      </c>
      <c r="U78">
        <v>1.0718567371368408</v>
      </c>
      <c r="V78">
        <v>1.0574449300765991</v>
      </c>
      <c r="W78">
        <v>1.0428839921951294</v>
      </c>
      <c r="X78">
        <v>1.0485825538635254</v>
      </c>
      <c r="Y78">
        <v>1.0356968641281128</v>
      </c>
      <c r="Z78">
        <v>0.96533912420272827</v>
      </c>
      <c r="AA78">
        <v>0.87353348731994629</v>
      </c>
      <c r="AB78">
        <v>0.73089820146560669</v>
      </c>
      <c r="AC78">
        <v>0.52090072631835938</v>
      </c>
      <c r="AD78">
        <v>0.41791248321533203</v>
      </c>
      <c r="AE78">
        <v>-0.12143942713737488</v>
      </c>
      <c r="AF78">
        <v>-0.128064826130867</v>
      </c>
      <c r="AG78">
        <v>-0.13571543991565704</v>
      </c>
      <c r="AH78">
        <v>-0.12474033236503601</v>
      </c>
      <c r="AI78">
        <v>-0.13845288753509521</v>
      </c>
      <c r="AJ78">
        <v>-0.13370871543884277</v>
      </c>
      <c r="AK78">
        <v>-0.12425120174884796</v>
      </c>
      <c r="AL78">
        <v>-0.11942066252231598</v>
      </c>
      <c r="AM78">
        <v>-0.13611361384391785</v>
      </c>
      <c r="AN78">
        <v>-0.11285711824893951</v>
      </c>
      <c r="AO78">
        <v>-0.13405601680278778</v>
      </c>
      <c r="AP78">
        <v>-0.19135592877864838</v>
      </c>
      <c r="AQ78">
        <v>-0.16060718894004822</v>
      </c>
      <c r="AR78">
        <v>-0.20725524425506592</v>
      </c>
      <c r="AS78">
        <v>-0.25252059102058411</v>
      </c>
      <c r="AT78">
        <v>-1.9638491794466972E-3</v>
      </c>
      <c r="AU78">
        <v>-1.1798321269452572E-2</v>
      </c>
      <c r="AV78">
        <v>3.3821617253124714E-3</v>
      </c>
      <c r="AW78">
        <v>-1.330892089754343E-2</v>
      </c>
      <c r="AX78">
        <v>-0.18619820475578308</v>
      </c>
      <c r="AY78">
        <v>-0.16506977379322052</v>
      </c>
      <c r="AZ78">
        <v>-0.15666963160037994</v>
      </c>
      <c r="BA78">
        <v>-0.17212803661823273</v>
      </c>
      <c r="BB78">
        <v>-0.19632752239704132</v>
      </c>
      <c r="BC78">
        <v>-5.0242532044649124E-2</v>
      </c>
      <c r="BD78">
        <v>-5.8284390717744827E-2</v>
      </c>
      <c r="BE78">
        <v>-6.7959055304527283E-2</v>
      </c>
      <c r="BF78">
        <v>-5.6374263018369675E-2</v>
      </c>
      <c r="BG78">
        <v>-6.7826539278030396E-2</v>
      </c>
      <c r="BH78">
        <v>-5.6784983724355698E-2</v>
      </c>
      <c r="BI78">
        <v>-4.945562407374382E-2</v>
      </c>
      <c r="BJ78">
        <v>-4.5242801308631897E-2</v>
      </c>
      <c r="BK78">
        <v>-5.1158610731363297E-2</v>
      </c>
      <c r="BL78">
        <v>-6.9607077166438103E-3</v>
      </c>
      <c r="BM78">
        <v>-1.219550147652626E-2</v>
      </c>
      <c r="BN78">
        <v>-5.1389560103416443E-2</v>
      </c>
      <c r="BO78">
        <v>-1.9077686592936516E-2</v>
      </c>
      <c r="BP78">
        <v>-6.5410643815994263E-2</v>
      </c>
      <c r="BQ78">
        <v>-0.11470318585634232</v>
      </c>
      <c r="BR78">
        <v>0.13489611446857452</v>
      </c>
      <c r="BS78">
        <v>0.11338822543621063</v>
      </c>
      <c r="BT78">
        <v>0.13260863721370697</v>
      </c>
      <c r="BU78">
        <v>0.11903548985719681</v>
      </c>
      <c r="BV78">
        <v>-6.6991247236728668E-2</v>
      </c>
      <c r="BW78">
        <v>-5.5286269634962082E-2</v>
      </c>
      <c r="BX78">
        <v>-5.4467007517814636E-2</v>
      </c>
      <c r="BY78">
        <v>-8.2617774605751038E-2</v>
      </c>
      <c r="BZ78">
        <v>-0.10322090238332748</v>
      </c>
      <c r="CA78">
        <v>-9.3178090173751116E-4</v>
      </c>
      <c r="CB78">
        <v>-9.9546695128083229E-3</v>
      </c>
      <c r="CC78">
        <v>-2.1031185984611511E-2</v>
      </c>
      <c r="CD78">
        <v>-9.0241320431232452E-3</v>
      </c>
      <c r="CE78">
        <v>-1.8910935148596764E-2</v>
      </c>
      <c r="CF78">
        <v>-3.5078434739261866E-3</v>
      </c>
      <c r="CG78">
        <v>2.3475652560591698E-3</v>
      </c>
      <c r="CH78">
        <v>6.1325570568442345E-3</v>
      </c>
      <c r="CI78">
        <v>7.6809674501419067E-3</v>
      </c>
      <c r="CJ78">
        <v>6.6382825374603271E-2</v>
      </c>
      <c r="CK78">
        <v>7.2204716503620148E-2</v>
      </c>
      <c r="CL78">
        <v>4.5550715178251266E-2</v>
      </c>
      <c r="CM78">
        <v>7.894521951675415E-2</v>
      </c>
      <c r="CN78">
        <v>3.283049538731575E-2</v>
      </c>
      <c r="CO78">
        <v>-1.9251270219683647E-2</v>
      </c>
      <c r="CP78">
        <v>0.22968491911888123</v>
      </c>
      <c r="CQ78">
        <v>0.20009204745292664</v>
      </c>
      <c r="CR78">
        <v>0.22211050987243652</v>
      </c>
      <c r="CS78">
        <v>0.21069683134555817</v>
      </c>
      <c r="CT78">
        <v>1.5571120195090771E-2</v>
      </c>
      <c r="CU78">
        <v>2.0749451592564583E-2</v>
      </c>
      <c r="CV78">
        <v>1.6318218782544136E-2</v>
      </c>
      <c r="CW78">
        <v>-2.0623242482542992E-2</v>
      </c>
      <c r="CX78">
        <v>-3.8735538721084595E-2</v>
      </c>
      <c r="CY78">
        <v>4.8378970474004745E-2</v>
      </c>
      <c r="CZ78">
        <v>3.8375049829483032E-2</v>
      </c>
      <c r="DA78">
        <v>2.589668333530426E-2</v>
      </c>
      <c r="DB78">
        <v>3.8325998932123184E-2</v>
      </c>
      <c r="DC78">
        <v>3.000466525554657E-2</v>
      </c>
      <c r="DD78">
        <v>4.9769297242164612E-2</v>
      </c>
      <c r="DE78">
        <v>5.415075272321701E-2</v>
      </c>
      <c r="DF78">
        <v>5.7507917284965515E-2</v>
      </c>
      <c r="DG78">
        <v>6.6520541906356812E-2</v>
      </c>
      <c r="DH78">
        <v>0.13972635567188263</v>
      </c>
      <c r="DI78">
        <v>0.15660493075847626</v>
      </c>
      <c r="DJ78">
        <v>0.14249099791049957</v>
      </c>
      <c r="DK78">
        <v>0.17696812748908997</v>
      </c>
      <c r="DL78">
        <v>0.13107164204120636</v>
      </c>
      <c r="DM78">
        <v>7.620064914226532E-2</v>
      </c>
      <c r="DN78">
        <v>0.32447370886802673</v>
      </c>
      <c r="DO78">
        <v>0.28679585456848145</v>
      </c>
      <c r="DP78">
        <v>0.31161236763000488</v>
      </c>
      <c r="DQ78">
        <v>0.30235818028450012</v>
      </c>
      <c r="DR78">
        <v>9.8133489489555359E-2</v>
      </c>
      <c r="DS78">
        <v>9.6785172820091248E-2</v>
      </c>
      <c r="DT78">
        <v>8.7103448808193207E-2</v>
      </c>
      <c r="DU78">
        <v>4.1371293365955353E-2</v>
      </c>
      <c r="DV78">
        <v>2.5749824941158295E-2</v>
      </c>
      <c r="DW78">
        <v>0.1195758655667305</v>
      </c>
      <c r="DX78">
        <v>0.10815548896789551</v>
      </c>
      <c r="DY78">
        <v>9.3653075397014618E-2</v>
      </c>
      <c r="DZ78">
        <v>0.10669206827878952</v>
      </c>
      <c r="EA78">
        <v>0.10063102096319199</v>
      </c>
      <c r="EB78">
        <v>0.12669302523136139</v>
      </c>
      <c r="EC78">
        <v>0.12894633412361145</v>
      </c>
      <c r="ED78">
        <v>0.1316857784986496</v>
      </c>
      <c r="EE78">
        <v>0.15147554874420166</v>
      </c>
      <c r="EF78">
        <v>0.24562276899814606</v>
      </c>
      <c r="EG78">
        <v>0.27846544981002808</v>
      </c>
      <c r="EH78">
        <v>0.28245735168457031</v>
      </c>
      <c r="EI78">
        <v>0.31849762797355652</v>
      </c>
      <c r="EJ78">
        <v>0.27291622757911682</v>
      </c>
      <c r="EK78">
        <v>0.21401806175708771</v>
      </c>
      <c r="EL78">
        <v>0.46133369207382202</v>
      </c>
      <c r="EM78">
        <v>0.41198241710662842</v>
      </c>
      <c r="EN78">
        <v>0.44083884358406067</v>
      </c>
      <c r="EO78">
        <v>0.43470257520675659</v>
      </c>
      <c r="EP78">
        <v>0.21734043955802917</v>
      </c>
      <c r="EQ78">
        <v>0.20656867325305939</v>
      </c>
      <c r="ER78">
        <v>0.18930606544017792</v>
      </c>
      <c r="ES78">
        <v>0.13088156282901764</v>
      </c>
      <c r="ET78">
        <v>0.11885644495487213</v>
      </c>
      <c r="EU78">
        <v>57.820568084716797</v>
      </c>
      <c r="EV78">
        <v>56.555133819580078</v>
      </c>
      <c r="EW78">
        <v>56.096683502197266</v>
      </c>
      <c r="EX78">
        <v>55.481552124023438</v>
      </c>
      <c r="EY78">
        <v>55.069950103759766</v>
      </c>
      <c r="EZ78">
        <v>55.434562683105469</v>
      </c>
      <c r="FA78">
        <v>55.446807861328125</v>
      </c>
      <c r="FB78">
        <v>56.302738189697266</v>
      </c>
      <c r="FC78">
        <v>62.145706176757813</v>
      </c>
      <c r="FD78">
        <v>69.616958618164063</v>
      </c>
      <c r="FE78">
        <v>77.690635681152344</v>
      </c>
      <c r="FF78">
        <v>83.652801513671875</v>
      </c>
      <c r="FG78">
        <v>88.789627075195313</v>
      </c>
      <c r="FH78">
        <v>90.808113098144531</v>
      </c>
      <c r="FI78">
        <v>91.141593933105469</v>
      </c>
      <c r="FJ78">
        <v>89.794677734375</v>
      </c>
      <c r="FK78">
        <v>86.411811828613281</v>
      </c>
      <c r="FL78">
        <v>85.705657958984375</v>
      </c>
      <c r="FM78">
        <v>80.786399841308594</v>
      </c>
      <c r="FN78">
        <v>73.239128112792969</v>
      </c>
      <c r="FO78">
        <v>69.359237670898437</v>
      </c>
      <c r="FP78">
        <v>66.609710693359375</v>
      </c>
      <c r="FQ78">
        <v>63.62725830078125</v>
      </c>
      <c r="FR78">
        <v>61.160972595214844</v>
      </c>
      <c r="FS78">
        <v>17</v>
      </c>
      <c r="FT78">
        <v>0.10253652930259705</v>
      </c>
      <c r="FU78">
        <v>1</v>
      </c>
    </row>
    <row r="79" spans="1:177" x14ac:dyDescent="0.2">
      <c r="A79" t="s">
        <v>1</v>
      </c>
      <c r="B79" t="s">
        <v>225</v>
      </c>
      <c r="C79" t="s">
        <v>201</v>
      </c>
      <c r="D79" t="s">
        <v>259</v>
      </c>
      <c r="E79">
        <v>17</v>
      </c>
      <c r="F79">
        <v>296</v>
      </c>
      <c r="G79">
        <v>0.4116700291633606</v>
      </c>
      <c r="H79">
        <v>0.39223864674568176</v>
      </c>
      <c r="I79">
        <v>0.37136039137840271</v>
      </c>
      <c r="J79">
        <v>0.35626623034477234</v>
      </c>
      <c r="K79">
        <v>0.36219802498817444</v>
      </c>
      <c r="L79">
        <v>0.40567192435264587</v>
      </c>
      <c r="M79">
        <v>0.43783643841743469</v>
      </c>
      <c r="N79">
        <v>0.49212267994880676</v>
      </c>
      <c r="O79">
        <v>0.64504075050354004</v>
      </c>
      <c r="P79">
        <v>0.85523545742034912</v>
      </c>
      <c r="Q79">
        <v>0.89050173759460449</v>
      </c>
      <c r="R79">
        <v>0.96316337585449219</v>
      </c>
      <c r="S79">
        <v>1.0399361848831177</v>
      </c>
      <c r="T79">
        <v>1.0804764032363892</v>
      </c>
      <c r="U79">
        <v>1.1013160943984985</v>
      </c>
      <c r="V79">
        <v>1.0758217573165894</v>
      </c>
      <c r="W79">
        <v>1.0788464546203613</v>
      </c>
      <c r="X79">
        <v>1.0815334320068359</v>
      </c>
      <c r="Y79">
        <v>1.0470707416534424</v>
      </c>
      <c r="Z79">
        <v>0.98408210277557373</v>
      </c>
      <c r="AA79">
        <v>0.88985729217529297</v>
      </c>
      <c r="AB79">
        <v>0.74042814970016479</v>
      </c>
      <c r="AC79">
        <v>0.59224814176559448</v>
      </c>
      <c r="AD79">
        <v>0.44386160373687744</v>
      </c>
      <c r="AE79">
        <v>-0.14761611819267273</v>
      </c>
      <c r="AF79">
        <v>-0.14091463387012482</v>
      </c>
      <c r="AG79">
        <v>-0.15152858197689056</v>
      </c>
      <c r="AH79">
        <v>-0.14401428401470184</v>
      </c>
      <c r="AI79">
        <v>-0.13710226118564606</v>
      </c>
      <c r="AJ79">
        <v>-0.1650552898645401</v>
      </c>
      <c r="AK79">
        <v>-0.12997998297214508</v>
      </c>
      <c r="AL79">
        <v>-0.13859875500202179</v>
      </c>
      <c r="AM79">
        <v>-0.15642787516117096</v>
      </c>
      <c r="AN79">
        <v>-0.14671710133552551</v>
      </c>
      <c r="AO79">
        <v>-0.16849137842655182</v>
      </c>
      <c r="AP79">
        <v>-0.18910638988018036</v>
      </c>
      <c r="AQ79">
        <v>-0.1550775021314621</v>
      </c>
      <c r="AR79">
        <v>-0.19596341252326965</v>
      </c>
      <c r="AS79">
        <v>-0.22469976544380188</v>
      </c>
      <c r="AT79">
        <v>-2.8499698266386986E-2</v>
      </c>
      <c r="AU79">
        <v>-4.7639910131692886E-2</v>
      </c>
      <c r="AV79">
        <v>-3.5408131778240204E-2</v>
      </c>
      <c r="AW79">
        <v>-5.5360220372676849E-2</v>
      </c>
      <c r="AX79">
        <v>-0.25852963328361511</v>
      </c>
      <c r="AY79">
        <v>-0.21995292603969574</v>
      </c>
      <c r="AZ79">
        <v>-0.21358692646026611</v>
      </c>
      <c r="BA79">
        <v>-0.2104821652173996</v>
      </c>
      <c r="BB79">
        <v>-0.17824587225914001</v>
      </c>
      <c r="BC79">
        <v>-6.2543205916881561E-2</v>
      </c>
      <c r="BD79">
        <v>-5.9836097061634064E-2</v>
      </c>
      <c r="BE79">
        <v>-7.2437703609466553E-2</v>
      </c>
      <c r="BF79">
        <v>-6.1922375112771988E-2</v>
      </c>
      <c r="BG79">
        <v>-5.6738018989562988E-2</v>
      </c>
      <c r="BH79">
        <v>-8.0626919865608215E-2</v>
      </c>
      <c r="BI79">
        <v>-5.3682774305343628E-2</v>
      </c>
      <c r="BJ79">
        <v>-6.1142962425947189E-2</v>
      </c>
      <c r="BK79">
        <v>-6.5506882965564728E-2</v>
      </c>
      <c r="BL79">
        <v>-2.5570396333932877E-2</v>
      </c>
      <c r="BM79">
        <v>-4.6824410557746887E-2</v>
      </c>
      <c r="BN79">
        <v>-5.2295472472906113E-2</v>
      </c>
      <c r="BO79">
        <v>-1.5678845345973969E-2</v>
      </c>
      <c r="BP79">
        <v>-4.5366525650024414E-2</v>
      </c>
      <c r="BQ79">
        <v>-7.6811157166957855E-2</v>
      </c>
      <c r="BR79">
        <v>0.12003973871469498</v>
      </c>
      <c r="BS79">
        <v>9.5091275870800018E-2</v>
      </c>
      <c r="BT79">
        <v>0.10867198556661606</v>
      </c>
      <c r="BU79">
        <v>8.5372015833854675E-2</v>
      </c>
      <c r="BV79">
        <v>-0.1290624588727951</v>
      </c>
      <c r="BW79">
        <v>-9.8450750112533569E-2</v>
      </c>
      <c r="BX79">
        <v>-9.8954163491725922E-2</v>
      </c>
      <c r="BY79">
        <v>-0.10285918414592743</v>
      </c>
      <c r="BZ79">
        <v>-7.9694673418998718E-2</v>
      </c>
      <c r="CA79">
        <v>-3.6219714675098658E-3</v>
      </c>
      <c r="CB79">
        <v>-3.6813525948673487E-3</v>
      </c>
      <c r="CC79">
        <v>-1.765960268676281E-2</v>
      </c>
      <c r="CD79">
        <v>-5.0657647661864758E-3</v>
      </c>
      <c r="CE79">
        <v>-1.0779878357425332E-3</v>
      </c>
      <c r="CF79">
        <v>-2.2152096033096313E-2</v>
      </c>
      <c r="CG79">
        <v>-8.3956308662891388E-4</v>
      </c>
      <c r="CH79">
        <v>-7.4973101727664471E-3</v>
      </c>
      <c r="CI79">
        <v>-2.5352796074002981E-3</v>
      </c>
      <c r="CJ79">
        <v>5.8335442095994949E-2</v>
      </c>
      <c r="CK79">
        <v>3.7441764026880264E-2</v>
      </c>
      <c r="CL79">
        <v>4.2459350079298019E-2</v>
      </c>
      <c r="CM79">
        <v>8.0868236720561981E-2</v>
      </c>
      <c r="CN79">
        <v>5.8936424553394318E-2</v>
      </c>
      <c r="CO79">
        <v>2.5616047903895378E-2</v>
      </c>
      <c r="CP79">
        <v>0.22291770577430725</v>
      </c>
      <c r="CQ79">
        <v>0.1939464658498764</v>
      </c>
      <c r="CR79">
        <v>0.20846143364906311</v>
      </c>
      <c r="CS79">
        <v>0.18284273147583008</v>
      </c>
      <c r="CT79">
        <v>-3.9393890649080276E-2</v>
      </c>
      <c r="CU79">
        <v>-1.429872028529644E-2</v>
      </c>
      <c r="CV79">
        <v>-1.9559860229492188E-2</v>
      </c>
      <c r="CW79">
        <v>-2.8319841250777245E-2</v>
      </c>
      <c r="CX79">
        <v>-1.1438410729169846E-2</v>
      </c>
      <c r="CY79">
        <v>5.5299263447523117E-2</v>
      </c>
      <c r="CZ79">
        <v>5.2473392337560654E-2</v>
      </c>
      <c r="DA79">
        <v>3.7118498235940933E-2</v>
      </c>
      <c r="DB79">
        <v>5.1790844649076462E-2</v>
      </c>
      <c r="DC79">
        <v>5.458204448223114E-2</v>
      </c>
      <c r="DD79">
        <v>3.6322731524705887E-2</v>
      </c>
      <c r="DE79">
        <v>5.20036481320858E-2</v>
      </c>
      <c r="DF79">
        <v>4.6148341149091721E-2</v>
      </c>
      <c r="DG79">
        <v>6.0436323285102844E-2</v>
      </c>
      <c r="DH79">
        <v>0.14224128425121307</v>
      </c>
      <c r="DI79">
        <v>0.12170793861150742</v>
      </c>
      <c r="DJ79">
        <v>0.13721416890621185</v>
      </c>
      <c r="DK79">
        <v>0.17741531133651733</v>
      </c>
      <c r="DL79">
        <v>0.16323937475681305</v>
      </c>
      <c r="DM79">
        <v>0.12804324924945831</v>
      </c>
      <c r="DN79">
        <v>0.32579568028450012</v>
      </c>
      <c r="DO79">
        <v>0.29280164837837219</v>
      </c>
      <c r="DP79">
        <v>0.30825087428092957</v>
      </c>
      <c r="DQ79">
        <v>0.28031346201896667</v>
      </c>
      <c r="DR79">
        <v>5.0274685025215149E-2</v>
      </c>
      <c r="DS79">
        <v>6.9853313267230988E-2</v>
      </c>
      <c r="DT79">
        <v>5.9834439307451248E-2</v>
      </c>
      <c r="DU79">
        <v>4.621950164437294E-2</v>
      </c>
      <c r="DV79">
        <v>5.6817851960659027E-2</v>
      </c>
      <c r="DW79">
        <v>0.14037217199802399</v>
      </c>
      <c r="DX79">
        <v>0.13355192542076111</v>
      </c>
      <c r="DY79">
        <v>0.11620937287807465</v>
      </c>
      <c r="DZ79">
        <v>0.13388276100158691</v>
      </c>
      <c r="EA79">
        <v>0.13494628667831421</v>
      </c>
      <c r="EB79">
        <v>0.12075109779834747</v>
      </c>
      <c r="EC79">
        <v>0.12830086052417755</v>
      </c>
      <c r="ED79">
        <v>0.12360414117574692</v>
      </c>
      <c r="EE79">
        <v>0.15135732293128967</v>
      </c>
      <c r="EF79">
        <v>0.26338797807693481</v>
      </c>
      <c r="EG79">
        <v>0.24337491393089294</v>
      </c>
      <c r="EH79">
        <v>0.2740250825881958</v>
      </c>
      <c r="EI79">
        <v>0.31681397557258606</v>
      </c>
      <c r="EJ79">
        <v>0.31383627653121948</v>
      </c>
      <c r="EK79">
        <v>0.27593186497688293</v>
      </c>
      <c r="EL79">
        <v>0.47433510422706604</v>
      </c>
      <c r="EM79">
        <v>0.4355328381061554</v>
      </c>
      <c r="EN79">
        <v>0.45233100652694702</v>
      </c>
      <c r="EO79">
        <v>0.4210456907749176</v>
      </c>
      <c r="EP79">
        <v>0.17974185943603516</v>
      </c>
      <c r="EQ79">
        <v>0.19135548174381256</v>
      </c>
      <c r="ER79">
        <v>0.17446720600128174</v>
      </c>
      <c r="ES79">
        <v>0.15384247899055481</v>
      </c>
      <c r="ET79">
        <v>0.15536905825138092</v>
      </c>
      <c r="EU79">
        <v>60.650054931640625</v>
      </c>
      <c r="EV79">
        <v>59.686351776123047</v>
      </c>
      <c r="EW79">
        <v>59.838207244873047</v>
      </c>
      <c r="EX79">
        <v>59.636356353759766</v>
      </c>
      <c r="EY79">
        <v>58.699325561523437</v>
      </c>
      <c r="EZ79">
        <v>58.501373291015625</v>
      </c>
      <c r="FA79">
        <v>57.340370178222656</v>
      </c>
      <c r="FB79">
        <v>58.369041442871094</v>
      </c>
      <c r="FC79">
        <v>63.676651000976562</v>
      </c>
      <c r="FD79">
        <v>72.045814514160156</v>
      </c>
      <c r="FE79">
        <v>77.055572509765625</v>
      </c>
      <c r="FF79">
        <v>83.497299194335938</v>
      </c>
      <c r="FG79">
        <v>88.494392395019531</v>
      </c>
      <c r="FH79">
        <v>93.121833801269531</v>
      </c>
      <c r="FI79">
        <v>93.32037353515625</v>
      </c>
      <c r="FJ79">
        <v>91.962654113769531</v>
      </c>
      <c r="FK79">
        <v>90.464889526367188</v>
      </c>
      <c r="FL79">
        <v>88.86846923828125</v>
      </c>
      <c r="FM79">
        <v>81.537689208984375</v>
      </c>
      <c r="FN79">
        <v>74.025680541992188</v>
      </c>
      <c r="FO79">
        <v>70.255668640136719</v>
      </c>
      <c r="FP79">
        <v>67.699676513671875</v>
      </c>
      <c r="FQ79">
        <v>65.85150146484375</v>
      </c>
      <c r="FR79">
        <v>63.575904846191406</v>
      </c>
      <c r="FS79">
        <v>17</v>
      </c>
      <c r="FT79">
        <v>0.10690462589263916</v>
      </c>
      <c r="FU79">
        <v>1</v>
      </c>
    </row>
    <row r="80" spans="1:177" x14ac:dyDescent="0.2">
      <c r="A80" t="s">
        <v>1</v>
      </c>
      <c r="B80" t="s">
        <v>225</v>
      </c>
      <c r="C80" t="s">
        <v>201</v>
      </c>
      <c r="D80" t="s">
        <v>260</v>
      </c>
      <c r="E80">
        <v>88</v>
      </c>
      <c r="F80">
        <v>296</v>
      </c>
      <c r="G80">
        <v>2.2549128532409668</v>
      </c>
      <c r="H80">
        <v>2.0481500625610352</v>
      </c>
      <c r="I80">
        <v>2.0456118583679199</v>
      </c>
      <c r="J80">
        <v>2.1341249942779541</v>
      </c>
      <c r="K80">
        <v>2.3136084079742432</v>
      </c>
      <c r="L80">
        <v>2.4549522399902344</v>
      </c>
      <c r="M80">
        <v>2.5554506778717041</v>
      </c>
      <c r="N80">
        <v>2.9507341384887695</v>
      </c>
      <c r="O80">
        <v>3.832362174987793</v>
      </c>
      <c r="P80">
        <v>4.5598268508911133</v>
      </c>
      <c r="Q80">
        <v>4.853912353515625</v>
      </c>
      <c r="R80">
        <v>5.2344975471496582</v>
      </c>
      <c r="S80">
        <v>5.4677629470825195</v>
      </c>
      <c r="T80">
        <v>5.7058854103088379</v>
      </c>
      <c r="U80">
        <v>5.8801984786987305</v>
      </c>
      <c r="V80">
        <v>5.9301667213439941</v>
      </c>
      <c r="W80">
        <v>5.9990191459655762</v>
      </c>
      <c r="X80">
        <v>5.9471216201782227</v>
      </c>
      <c r="Y80">
        <v>5.8264164924621582</v>
      </c>
      <c r="Z80">
        <v>5.6828961372375488</v>
      </c>
      <c r="AA80">
        <v>5.6043319702148437</v>
      </c>
      <c r="AB80">
        <v>4.6383886337280273</v>
      </c>
      <c r="AC80">
        <v>3.2501983642578125</v>
      </c>
      <c r="AD80">
        <v>2.6556365489959717</v>
      </c>
      <c r="AE80">
        <v>-0.57720953226089478</v>
      </c>
      <c r="AF80">
        <v>-0.58859413862228394</v>
      </c>
      <c r="AG80">
        <v>-0.55307447910308838</v>
      </c>
      <c r="AH80">
        <v>-0.51986432075500488</v>
      </c>
      <c r="AI80">
        <v>-0.41313016414642334</v>
      </c>
      <c r="AJ80">
        <v>-0.3628145158290863</v>
      </c>
      <c r="AK80">
        <v>-0.41426140069961548</v>
      </c>
      <c r="AL80">
        <v>-0.3658677339553833</v>
      </c>
      <c r="AM80">
        <v>-0.32638496160507202</v>
      </c>
      <c r="AN80">
        <v>-0.1944880485534668</v>
      </c>
      <c r="AO80">
        <v>-0.26944625377655029</v>
      </c>
      <c r="AP80">
        <v>-0.2070014625787735</v>
      </c>
      <c r="AQ80">
        <v>-0.2549491822719574</v>
      </c>
      <c r="AR80">
        <v>-0.37125846743583679</v>
      </c>
      <c r="AS80">
        <v>-0.76433658599853516</v>
      </c>
      <c r="AT80">
        <v>1.0698840618133545</v>
      </c>
      <c r="AU80">
        <v>0.75514376163482666</v>
      </c>
      <c r="AV80">
        <v>0.62003391981124878</v>
      </c>
      <c r="AW80">
        <v>0.18953616917133331</v>
      </c>
      <c r="AX80">
        <v>-1.0711671113967896</v>
      </c>
      <c r="AY80">
        <v>-0.59779757261276245</v>
      </c>
      <c r="AZ80">
        <v>-0.42497965693473816</v>
      </c>
      <c r="BA80">
        <v>-0.44346743822097778</v>
      </c>
      <c r="BB80">
        <v>-0.44067287445068359</v>
      </c>
      <c r="BC80">
        <v>-0.3401605486869812</v>
      </c>
      <c r="BD80">
        <v>-0.36013978719711304</v>
      </c>
      <c r="BE80">
        <v>-0.3339550793170929</v>
      </c>
      <c r="BF80">
        <v>-0.30223220586776733</v>
      </c>
      <c r="BG80">
        <v>-0.1791718453168869</v>
      </c>
      <c r="BH80">
        <v>-0.13650061190128326</v>
      </c>
      <c r="BI80">
        <v>-0.1776338517665863</v>
      </c>
      <c r="BJ80">
        <v>-0.1376764178276062</v>
      </c>
      <c r="BK80">
        <v>-9.7229398787021637E-2</v>
      </c>
      <c r="BL80">
        <v>3.5237614065408707E-2</v>
      </c>
      <c r="BM80">
        <v>-3.3899992704391479E-2</v>
      </c>
      <c r="BN80">
        <v>3.4039393067359924E-2</v>
      </c>
      <c r="BO80">
        <v>-1.0986031964421272E-2</v>
      </c>
      <c r="BP80">
        <v>-0.12370911985635757</v>
      </c>
      <c r="BQ80">
        <v>-0.51121741533279419</v>
      </c>
      <c r="BR80">
        <v>1.3215728998184204</v>
      </c>
      <c r="BS80">
        <v>1.0089595317840576</v>
      </c>
      <c r="BT80">
        <v>0.86293548345565796</v>
      </c>
      <c r="BU80">
        <v>0.43893337249755859</v>
      </c>
      <c r="BV80">
        <v>-0.81672734022140503</v>
      </c>
      <c r="BW80">
        <v>-0.37748986482620239</v>
      </c>
      <c r="BX80">
        <v>-0.19419462978839874</v>
      </c>
      <c r="BY80">
        <v>-0.17885491251945496</v>
      </c>
      <c r="BZ80">
        <v>-0.16428488492965698</v>
      </c>
      <c r="CA80">
        <v>-0.17598116397857666</v>
      </c>
      <c r="CB80">
        <v>-0.20191299915313721</v>
      </c>
      <c r="CC80">
        <v>-0.18219362199306488</v>
      </c>
      <c r="CD80">
        <v>-0.1515008956193924</v>
      </c>
      <c r="CE80">
        <v>-1.7133027315139771E-2</v>
      </c>
      <c r="CF80">
        <v>2.0243704319000244E-2</v>
      </c>
      <c r="CG80">
        <v>-1.3746334239840508E-2</v>
      </c>
      <c r="CH80">
        <v>2.0368173718452454E-2</v>
      </c>
      <c r="CI80">
        <v>6.1483047902584076E-2</v>
      </c>
      <c r="CJ80">
        <v>0.1943449079990387</v>
      </c>
      <c r="CK80">
        <v>0.12923863530158997</v>
      </c>
      <c r="CL80">
        <v>0.20098355412483215</v>
      </c>
      <c r="CM80">
        <v>0.15798209607601166</v>
      </c>
      <c r="CN80">
        <v>4.7742806375026703E-2</v>
      </c>
      <c r="CO80">
        <v>-0.33590787649154663</v>
      </c>
      <c r="CP80">
        <v>1.495891809463501</v>
      </c>
      <c r="CQ80">
        <v>1.1847515106201172</v>
      </c>
      <c r="CR80">
        <v>1.0311683416366577</v>
      </c>
      <c r="CS80">
        <v>0.61166512966156006</v>
      </c>
      <c r="CT80">
        <v>-0.64050304889678955</v>
      </c>
      <c r="CU80">
        <v>-0.22490541636943817</v>
      </c>
      <c r="CV80">
        <v>-3.435361385345459E-2</v>
      </c>
      <c r="CW80">
        <v>4.4149104505777359E-3</v>
      </c>
      <c r="CX80">
        <v>2.7140587568283081E-2</v>
      </c>
      <c r="CY80">
        <v>-1.1801766231656075E-2</v>
      </c>
      <c r="CZ80">
        <v>-4.3686207383871078E-2</v>
      </c>
      <c r="DA80">
        <v>-3.0432170256972313E-2</v>
      </c>
      <c r="DB80">
        <v>-7.6957111014053226E-4</v>
      </c>
      <c r="DC80">
        <v>0.14490579068660736</v>
      </c>
      <c r="DD80">
        <v>0.17698802053928375</v>
      </c>
      <c r="DE80">
        <v>0.15014119446277618</v>
      </c>
      <c r="DF80">
        <v>0.17841276526451111</v>
      </c>
      <c r="DG80">
        <v>0.22019548714160919</v>
      </c>
      <c r="DH80">
        <v>0.35345220565795898</v>
      </c>
      <c r="DI80">
        <v>0.29237726330757141</v>
      </c>
      <c r="DJ80">
        <v>0.36792773008346558</v>
      </c>
      <c r="DK80">
        <v>0.32695022225379944</v>
      </c>
      <c r="DL80">
        <v>0.21919474005699158</v>
      </c>
      <c r="DM80">
        <v>-0.16059830784797668</v>
      </c>
      <c r="DN80">
        <v>1.6702107191085815</v>
      </c>
      <c r="DO80">
        <v>1.3605434894561768</v>
      </c>
      <c r="DP80">
        <v>1.1994012594223022</v>
      </c>
      <c r="DQ80">
        <v>0.78439688682556152</v>
      </c>
      <c r="DR80">
        <v>-0.46427878737449646</v>
      </c>
      <c r="DS80">
        <v>-7.2320960462093353E-2</v>
      </c>
      <c r="DT80">
        <v>0.12548740208148956</v>
      </c>
      <c r="DU80">
        <v>0.18768472969532013</v>
      </c>
      <c r="DV80">
        <v>0.21856606006622314</v>
      </c>
      <c r="DW80">
        <v>0.22524720430374146</v>
      </c>
      <c r="DX80">
        <v>0.18476815521717072</v>
      </c>
      <c r="DY80">
        <v>0.18868726491928101</v>
      </c>
      <c r="DZ80">
        <v>0.2168625146150589</v>
      </c>
      <c r="EA80">
        <v>0.3788641095161438</v>
      </c>
      <c r="EB80">
        <v>0.40330192446708679</v>
      </c>
      <c r="EC80">
        <v>0.38676872849464417</v>
      </c>
      <c r="ED80">
        <v>0.40660408139228821</v>
      </c>
      <c r="EE80">
        <v>0.44935104250907898</v>
      </c>
      <c r="EF80">
        <v>0.58317786455154419</v>
      </c>
      <c r="EG80">
        <v>0.52792352437973022</v>
      </c>
      <c r="EH80">
        <v>0.60896855592727661</v>
      </c>
      <c r="EI80">
        <v>0.57091337442398071</v>
      </c>
      <c r="EJ80">
        <v>0.46674409508705139</v>
      </c>
      <c r="EK80">
        <v>9.2520862817764282E-2</v>
      </c>
      <c r="EL80">
        <v>1.9218995571136475</v>
      </c>
      <c r="EM80">
        <v>1.6143592596054077</v>
      </c>
      <c r="EN80">
        <v>1.4423027038574219</v>
      </c>
      <c r="EO80">
        <v>1.0337940454483032</v>
      </c>
      <c r="EP80">
        <v>-0.20983894169330597</v>
      </c>
      <c r="EQ80">
        <v>0.1479867547750473</v>
      </c>
      <c r="ER80">
        <v>0.35627242922782898</v>
      </c>
      <c r="ES80">
        <v>0.45229724049568176</v>
      </c>
      <c r="ET80">
        <v>0.49495404958724976</v>
      </c>
      <c r="EU80">
        <v>70.74810791015625</v>
      </c>
      <c r="EV80">
        <v>68.641433715820313</v>
      </c>
      <c r="EW80">
        <v>66.661415100097656</v>
      </c>
      <c r="EX80">
        <v>65.316963195800781</v>
      </c>
      <c r="EY80">
        <v>64.521766662597656</v>
      </c>
      <c r="EZ80">
        <v>63.201725006103516</v>
      </c>
      <c r="FA80">
        <v>62.677120208740234</v>
      </c>
      <c r="FB80">
        <v>64.019058227539062</v>
      </c>
      <c r="FC80">
        <v>68.4481201171875</v>
      </c>
      <c r="FD80">
        <v>73.986495971679688</v>
      </c>
      <c r="FE80">
        <v>79.237213134765625</v>
      </c>
      <c r="FF80">
        <v>84.064529418945313</v>
      </c>
      <c r="FG80">
        <v>87.512229919433594</v>
      </c>
      <c r="FH80">
        <v>90.218391418457031</v>
      </c>
      <c r="FI80">
        <v>92.432418823242187</v>
      </c>
      <c r="FJ80">
        <v>93.151138305664063</v>
      </c>
      <c r="FK80">
        <v>93.566268920898438</v>
      </c>
      <c r="FL80">
        <v>91.796844482421875</v>
      </c>
      <c r="FM80">
        <v>88.307281494140625</v>
      </c>
      <c r="FN80">
        <v>83.945358276367188</v>
      </c>
      <c r="FO80">
        <v>80.568367004394531</v>
      </c>
      <c r="FP80">
        <v>78.563911437988281</v>
      </c>
      <c r="FQ80">
        <v>75.352912902832031</v>
      </c>
      <c r="FR80">
        <v>73.124282836914063</v>
      </c>
      <c r="FS80">
        <v>88</v>
      </c>
      <c r="FT80">
        <v>3.30633744597435E-2</v>
      </c>
      <c r="FU80">
        <v>1</v>
      </c>
    </row>
    <row r="81" spans="1:177" x14ac:dyDescent="0.2">
      <c r="A81" t="s">
        <v>1</v>
      </c>
      <c r="B81" t="s">
        <v>225</v>
      </c>
      <c r="C81" t="s">
        <v>201</v>
      </c>
      <c r="D81" t="s">
        <v>2</v>
      </c>
      <c r="E81">
        <v>305</v>
      </c>
      <c r="F81">
        <v>305.39999999999998</v>
      </c>
      <c r="G81">
        <v>7.8283138275146484</v>
      </c>
      <c r="H81">
        <v>7.2641916275024414</v>
      </c>
      <c r="I81">
        <v>7.1168713569641113</v>
      </c>
      <c r="J81">
        <v>7.3193435668945313</v>
      </c>
      <c r="K81">
        <v>7.7077226638793945</v>
      </c>
      <c r="L81">
        <v>8.4376745223999023</v>
      </c>
      <c r="M81">
        <v>9.0247926712036133</v>
      </c>
      <c r="N81">
        <v>10.772495269775391</v>
      </c>
      <c r="O81">
        <v>13.786067962646484</v>
      </c>
      <c r="P81">
        <v>16.110952377319336</v>
      </c>
      <c r="Q81">
        <v>16.891407012939453</v>
      </c>
      <c r="R81">
        <v>17.909360885620117</v>
      </c>
      <c r="S81">
        <v>18.64776611328125</v>
      </c>
      <c r="T81">
        <v>19.224557876586914</v>
      </c>
      <c r="U81">
        <v>19.583351135253906</v>
      </c>
      <c r="V81">
        <v>19.660562515258789</v>
      </c>
      <c r="W81">
        <v>19.622770309448242</v>
      </c>
      <c r="X81">
        <v>19.44207763671875</v>
      </c>
      <c r="Y81">
        <v>19.047771453857422</v>
      </c>
      <c r="Z81">
        <v>18.538429260253906</v>
      </c>
      <c r="AA81">
        <v>17.615585327148437</v>
      </c>
      <c r="AB81">
        <v>14.423483848571777</v>
      </c>
      <c r="AC81">
        <v>10.519542694091797</v>
      </c>
      <c r="AD81">
        <v>8.8263483047485352</v>
      </c>
      <c r="AE81">
        <v>-0.76314461231231689</v>
      </c>
      <c r="AF81">
        <v>-0.72080755233764648</v>
      </c>
      <c r="AG81">
        <v>-0.63772594928741455</v>
      </c>
      <c r="AH81">
        <v>-0.6717381477355957</v>
      </c>
      <c r="AI81">
        <v>-0.67389512062072754</v>
      </c>
      <c r="AJ81">
        <v>-0.58354711532592773</v>
      </c>
      <c r="AK81">
        <v>-0.6471487283706665</v>
      </c>
      <c r="AL81">
        <v>-0.91499537229537964</v>
      </c>
      <c r="AM81">
        <v>-0.9125438928604126</v>
      </c>
      <c r="AN81">
        <v>-0.97804117202758789</v>
      </c>
      <c r="AO81">
        <v>-1.0662009716033936</v>
      </c>
      <c r="AP81">
        <v>-1.0112307071685791</v>
      </c>
      <c r="AQ81">
        <v>-1.0252976417541504</v>
      </c>
      <c r="AR81">
        <v>-1.406035304069519</v>
      </c>
      <c r="AS81">
        <v>-2.0571463108062744</v>
      </c>
      <c r="AT81">
        <v>3.0157938003540039</v>
      </c>
      <c r="AU81">
        <v>2.2166464328765869</v>
      </c>
      <c r="AV81">
        <v>2.3091263771057129</v>
      </c>
      <c r="AW81">
        <v>1.8688626289367676</v>
      </c>
      <c r="AX81">
        <v>-1.8669627904891968</v>
      </c>
      <c r="AY81">
        <v>-1.2063347101211548</v>
      </c>
      <c r="AZ81">
        <v>-1.0471154451370239</v>
      </c>
      <c r="BA81">
        <v>-0.98417943716049194</v>
      </c>
      <c r="BB81">
        <v>-0.94562554359436035</v>
      </c>
      <c r="BC81">
        <v>-0.3406512439250946</v>
      </c>
      <c r="BD81">
        <v>-0.30977115035057068</v>
      </c>
      <c r="BE81">
        <v>-0.23934240639209747</v>
      </c>
      <c r="BF81">
        <v>-0.27603772282600403</v>
      </c>
      <c r="BG81">
        <v>-0.2627197802066803</v>
      </c>
      <c r="BH81">
        <v>-0.17983007431030273</v>
      </c>
      <c r="BI81">
        <v>-0.21489675343036652</v>
      </c>
      <c r="BJ81">
        <v>-0.46634370088577271</v>
      </c>
      <c r="BK81">
        <v>-0.47027444839477539</v>
      </c>
      <c r="BL81">
        <v>-0.54029113054275513</v>
      </c>
      <c r="BM81">
        <v>-0.62704479694366455</v>
      </c>
      <c r="BN81">
        <v>-0.56211262941360474</v>
      </c>
      <c r="BO81">
        <v>-0.57499295473098755</v>
      </c>
      <c r="BP81">
        <v>-0.95917016267776489</v>
      </c>
      <c r="BQ81">
        <v>-1.6089634895324707</v>
      </c>
      <c r="BR81">
        <v>3.4702208042144775</v>
      </c>
      <c r="BS81">
        <v>2.6624336242675781</v>
      </c>
      <c r="BT81">
        <v>2.7522482872009277</v>
      </c>
      <c r="BU81">
        <v>2.3212728500366211</v>
      </c>
      <c r="BV81">
        <v>-1.4124630689620972</v>
      </c>
      <c r="BW81">
        <v>-0.8013765811920166</v>
      </c>
      <c r="BX81">
        <v>-0.63882070779800415</v>
      </c>
      <c r="BY81">
        <v>-0.53523725271224976</v>
      </c>
      <c r="BZ81">
        <v>-0.47673475742340088</v>
      </c>
      <c r="CA81">
        <v>-4.8033658415079117E-2</v>
      </c>
      <c r="CB81">
        <v>-2.5088608264923096E-2</v>
      </c>
      <c r="CC81">
        <v>3.657681867480278E-2</v>
      </c>
      <c r="CD81">
        <v>-1.9767906051129103E-3</v>
      </c>
      <c r="CE81">
        <v>2.2058999165892601E-2</v>
      </c>
      <c r="CF81">
        <v>9.9783137440681458E-2</v>
      </c>
      <c r="CG81">
        <v>8.4479637444019318E-2</v>
      </c>
      <c r="CH81">
        <v>-0.1556088924407959</v>
      </c>
      <c r="CI81">
        <v>-0.16395998001098633</v>
      </c>
      <c r="CJ81">
        <v>-0.23710677027702332</v>
      </c>
      <c r="CK81">
        <v>-0.32288655638694763</v>
      </c>
      <c r="CL81">
        <v>-0.25105485320091248</v>
      </c>
      <c r="CM81">
        <v>-0.26311326026916504</v>
      </c>
      <c r="CN81">
        <v>-0.64967268705368042</v>
      </c>
      <c r="CO81">
        <v>-1.2985533475875854</v>
      </c>
      <c r="CP81">
        <v>3.7849557399749756</v>
      </c>
      <c r="CQ81">
        <v>2.9711844921112061</v>
      </c>
      <c r="CR81">
        <v>3.0591530799865723</v>
      </c>
      <c r="CS81">
        <v>2.6346108913421631</v>
      </c>
      <c r="CT81">
        <v>-1.0976778268814087</v>
      </c>
      <c r="CU81">
        <v>-0.5209038257598877</v>
      </c>
      <c r="CV81">
        <v>-0.35603699088096619</v>
      </c>
      <c r="CW81">
        <v>-0.22430130839347839</v>
      </c>
      <c r="CX81">
        <v>-0.15198241174221039</v>
      </c>
      <c r="CY81">
        <v>0.24458393454551697</v>
      </c>
      <c r="CZ81">
        <v>0.25959393382072449</v>
      </c>
      <c r="DA81">
        <v>0.31249603629112244</v>
      </c>
      <c r="DB81">
        <v>0.27208414673805237</v>
      </c>
      <c r="DC81">
        <v>0.30683779716491699</v>
      </c>
      <c r="DD81">
        <v>0.37939634919166565</v>
      </c>
      <c r="DE81">
        <v>0.38385602831840515</v>
      </c>
      <c r="DF81">
        <v>0.15512590110301971</v>
      </c>
      <c r="DG81">
        <v>0.14235448837280273</v>
      </c>
      <c r="DH81">
        <v>6.6077589988708496E-2</v>
      </c>
      <c r="DI81">
        <v>-1.8728328868746758E-2</v>
      </c>
      <c r="DJ81">
        <v>6.0002949088811874E-2</v>
      </c>
      <c r="DK81">
        <v>4.8766404390335083E-2</v>
      </c>
      <c r="DL81">
        <v>-0.34017521142959595</v>
      </c>
      <c r="DM81">
        <v>-0.98814326524734497</v>
      </c>
      <c r="DN81">
        <v>4.0996904373168945</v>
      </c>
      <c r="DO81">
        <v>3.279935359954834</v>
      </c>
      <c r="DP81">
        <v>3.3660578727722168</v>
      </c>
      <c r="DQ81">
        <v>2.9479489326477051</v>
      </c>
      <c r="DR81">
        <v>-0.78289264440536499</v>
      </c>
      <c r="DS81">
        <v>-0.2404310554265976</v>
      </c>
      <c r="DT81">
        <v>-7.3253288865089417E-2</v>
      </c>
      <c r="DU81">
        <v>8.6634650826454163E-2</v>
      </c>
      <c r="DV81">
        <v>0.17276991903781891</v>
      </c>
      <c r="DW81">
        <v>0.66707724332809448</v>
      </c>
      <c r="DX81">
        <v>0.67063033580780029</v>
      </c>
      <c r="DY81">
        <v>0.7108796238899231</v>
      </c>
      <c r="DZ81">
        <v>0.66778457164764404</v>
      </c>
      <c r="EA81">
        <v>0.71801310777664185</v>
      </c>
      <c r="EB81">
        <v>0.78311342000961304</v>
      </c>
      <c r="EC81">
        <v>0.81610798835754395</v>
      </c>
      <c r="ED81">
        <v>0.60377758741378784</v>
      </c>
      <c r="EE81">
        <v>0.58462393283843994</v>
      </c>
      <c r="EF81">
        <v>0.50382763147354126</v>
      </c>
      <c r="EG81">
        <v>0.4204278290271759</v>
      </c>
      <c r="EH81">
        <v>0.50912100076675415</v>
      </c>
      <c r="EI81">
        <v>0.49907112121582031</v>
      </c>
      <c r="EJ81">
        <v>0.10668996721506119</v>
      </c>
      <c r="EK81">
        <v>-0.53996038436889648</v>
      </c>
      <c r="EL81">
        <v>4.5541176795959473</v>
      </c>
      <c r="EM81">
        <v>3.7257225513458252</v>
      </c>
      <c r="EN81">
        <v>3.8091797828674316</v>
      </c>
      <c r="EO81">
        <v>3.4003591537475586</v>
      </c>
      <c r="EP81">
        <v>-0.32839280366897583</v>
      </c>
      <c r="EQ81">
        <v>0.16452707350254059</v>
      </c>
      <c r="ER81">
        <v>0.33504146337509155</v>
      </c>
      <c r="ES81">
        <v>0.53557682037353516</v>
      </c>
      <c r="ET81">
        <v>0.64166069030761719</v>
      </c>
      <c r="EU81">
        <v>71.124053955078125</v>
      </c>
      <c r="EV81">
        <v>69.625823974609375</v>
      </c>
      <c r="EW81">
        <v>68.265617370605469</v>
      </c>
      <c r="EX81">
        <v>66.986038208007812</v>
      </c>
      <c r="EY81">
        <v>66.077934265136719</v>
      </c>
      <c r="EZ81">
        <v>65.241615295410156</v>
      </c>
      <c r="FA81">
        <v>65.27703857421875</v>
      </c>
      <c r="FB81">
        <v>68.086250305175781</v>
      </c>
      <c r="FC81">
        <v>72.507438659667969</v>
      </c>
      <c r="FD81">
        <v>76.534828186035156</v>
      </c>
      <c r="FE81">
        <v>80.384231567382813</v>
      </c>
      <c r="FF81">
        <v>83.911117553710938</v>
      </c>
      <c r="FG81">
        <v>86.487777709960937</v>
      </c>
      <c r="FH81">
        <v>88.347793579101563</v>
      </c>
      <c r="FI81">
        <v>89.444023132324219</v>
      </c>
      <c r="FJ81">
        <v>89.856559753417969</v>
      </c>
      <c r="FK81">
        <v>89.350967407226563</v>
      </c>
      <c r="FL81">
        <v>88.097808837890625</v>
      </c>
      <c r="FM81">
        <v>85.412086486816406</v>
      </c>
      <c r="FN81">
        <v>81.280685424804688</v>
      </c>
      <c r="FO81">
        <v>77.971450805664063</v>
      </c>
      <c r="FP81">
        <v>75.352699279785156</v>
      </c>
      <c r="FQ81">
        <v>73.256141662597656</v>
      </c>
      <c r="FR81">
        <v>71.202178955078125</v>
      </c>
      <c r="FS81">
        <v>300.33333333333331</v>
      </c>
      <c r="FT81">
        <v>1.2942877598106861E-2</v>
      </c>
      <c r="FU81">
        <v>1</v>
      </c>
    </row>
    <row r="82" spans="1:177" x14ac:dyDescent="0.2">
      <c r="A82" t="s">
        <v>1</v>
      </c>
      <c r="B82" t="s">
        <v>225</v>
      </c>
      <c r="C82" t="s">
        <v>203</v>
      </c>
      <c r="D82" t="s">
        <v>246</v>
      </c>
      <c r="E82">
        <v>29</v>
      </c>
      <c r="F82">
        <v>107</v>
      </c>
      <c r="G82">
        <v>6.485257625579834</v>
      </c>
      <c r="H82">
        <v>6.2687826156616211</v>
      </c>
      <c r="I82">
        <v>6.187044620513916</v>
      </c>
      <c r="J82">
        <v>6.1595439910888672</v>
      </c>
      <c r="K82">
        <v>6.3442020416259766</v>
      </c>
      <c r="L82">
        <v>6.8405613899230957</v>
      </c>
      <c r="M82">
        <v>7.7050666809082031</v>
      </c>
      <c r="N82">
        <v>8.3038368225097656</v>
      </c>
      <c r="O82">
        <v>8.4322919845581055</v>
      </c>
      <c r="P82">
        <v>8.7443437576293945</v>
      </c>
      <c r="Q82">
        <v>9.3963518142700195</v>
      </c>
      <c r="R82">
        <v>9.618199348449707</v>
      </c>
      <c r="S82">
        <v>9.8645505905151367</v>
      </c>
      <c r="T82">
        <v>10.201563835144043</v>
      </c>
      <c r="U82">
        <v>10.454778671264648</v>
      </c>
      <c r="V82">
        <v>10.495363235473633</v>
      </c>
      <c r="W82">
        <v>10.716701507568359</v>
      </c>
      <c r="X82">
        <v>11.261698722839355</v>
      </c>
      <c r="Y82">
        <v>11.55991268157959</v>
      </c>
      <c r="Z82">
        <v>11.604991912841797</v>
      </c>
      <c r="AA82">
        <v>10.685165405273438</v>
      </c>
      <c r="AB82">
        <v>9.5858688354492187</v>
      </c>
      <c r="AC82">
        <v>8.0945615768432617</v>
      </c>
      <c r="AD82">
        <v>7.2811784744262695</v>
      </c>
      <c r="AE82">
        <v>-0.73115819692611694</v>
      </c>
      <c r="AF82">
        <v>-0.63222789764404297</v>
      </c>
      <c r="AG82">
        <v>-0.55308622121810913</v>
      </c>
      <c r="AH82">
        <v>-0.46820151805877686</v>
      </c>
      <c r="AI82">
        <v>-0.49519288539886475</v>
      </c>
      <c r="AJ82">
        <v>-0.43920490145683289</v>
      </c>
      <c r="AK82">
        <v>-0.5533708930015564</v>
      </c>
      <c r="AL82">
        <v>-0.57922559976577759</v>
      </c>
      <c r="AM82">
        <v>-0.52975207567214966</v>
      </c>
      <c r="AN82">
        <v>-0.93335235118865967</v>
      </c>
      <c r="AO82">
        <v>-0.99480324983596802</v>
      </c>
      <c r="AP82">
        <v>-1.0241761207580566</v>
      </c>
      <c r="AQ82">
        <v>-1.0069123506546021</v>
      </c>
      <c r="AR82">
        <v>-0.97522306442260742</v>
      </c>
      <c r="AS82">
        <v>-0.83750051259994507</v>
      </c>
      <c r="AT82">
        <v>0.2700495719909668</v>
      </c>
      <c r="AU82">
        <v>3.1598653644323349E-2</v>
      </c>
      <c r="AV82">
        <v>3.6436811089515686E-2</v>
      </c>
      <c r="AW82">
        <v>-0.18223047256469727</v>
      </c>
      <c r="AX82">
        <v>-0.80806726217269897</v>
      </c>
      <c r="AY82">
        <v>-0.7572861909866333</v>
      </c>
      <c r="AZ82">
        <v>-0.65106844902038574</v>
      </c>
      <c r="BA82">
        <v>-0.55128687620162964</v>
      </c>
      <c r="BB82">
        <v>-0.69982624053955078</v>
      </c>
      <c r="BC82">
        <v>-0.4335673451423645</v>
      </c>
      <c r="BD82">
        <v>-0.33310315012931824</v>
      </c>
      <c r="BE82">
        <v>-0.27453330159187317</v>
      </c>
      <c r="BF82">
        <v>-0.19826322793960571</v>
      </c>
      <c r="BG82">
        <v>-0.22812896966934204</v>
      </c>
      <c r="BH82">
        <v>-0.15220406651496887</v>
      </c>
      <c r="BI82">
        <v>-0.27072188258171082</v>
      </c>
      <c r="BJ82">
        <v>-0.25755700469017029</v>
      </c>
      <c r="BK82">
        <v>-0.15528105199337006</v>
      </c>
      <c r="BL82">
        <v>-0.5157427191734314</v>
      </c>
      <c r="BM82">
        <v>-0.59757494926452637</v>
      </c>
      <c r="BN82">
        <v>-0.61689764261245728</v>
      </c>
      <c r="BO82">
        <v>-0.59517014026641846</v>
      </c>
      <c r="BP82">
        <v>-0.55743700265884399</v>
      </c>
      <c r="BQ82">
        <v>-0.39824855327606201</v>
      </c>
      <c r="BR82">
        <v>0.69826757907867432</v>
      </c>
      <c r="BS82">
        <v>0.46545585989952087</v>
      </c>
      <c r="BT82">
        <v>0.47990548610687256</v>
      </c>
      <c r="BU82">
        <v>0.26882007718086243</v>
      </c>
      <c r="BV82">
        <v>-0.37132748961448669</v>
      </c>
      <c r="BW82">
        <v>-0.34785482287406921</v>
      </c>
      <c r="BX82">
        <v>-0.2411782443523407</v>
      </c>
      <c r="BY82">
        <v>-0.15294323861598969</v>
      </c>
      <c r="BZ82">
        <v>-0.32770925760269165</v>
      </c>
      <c r="CA82">
        <v>-0.22745683789253235</v>
      </c>
      <c r="CB82">
        <v>-0.12593024969100952</v>
      </c>
      <c r="CC82">
        <v>-8.1608392298221588E-2</v>
      </c>
      <c r="CD82">
        <v>-1.1304784566164017E-2</v>
      </c>
      <c r="CE82">
        <v>-4.3161317706108093E-2</v>
      </c>
      <c r="CF82">
        <v>4.6571832150220871E-2</v>
      </c>
      <c r="CG82">
        <v>-7.4960052967071533E-2</v>
      </c>
      <c r="CH82">
        <v>-3.4770321100950241E-2</v>
      </c>
      <c r="CI82">
        <v>0.10407646000385284</v>
      </c>
      <c r="CJ82">
        <v>-0.22650755941867828</v>
      </c>
      <c r="CK82">
        <v>-0.32245588302612305</v>
      </c>
      <c r="CL82">
        <v>-0.33481782674789429</v>
      </c>
      <c r="CM82">
        <v>-0.30999875068664551</v>
      </c>
      <c r="CN82">
        <v>-0.26807960867881775</v>
      </c>
      <c r="CO82">
        <v>-9.4023965299129486E-2</v>
      </c>
      <c r="CP82">
        <v>0.9948500394821167</v>
      </c>
      <c r="CQ82">
        <v>0.76594406366348267</v>
      </c>
      <c r="CR82">
        <v>0.78705054521560669</v>
      </c>
      <c r="CS82">
        <v>0.58121633529663086</v>
      </c>
      <c r="CT82">
        <v>-6.8842843174934387E-2</v>
      </c>
      <c r="CU82">
        <v>-6.4283929765224457E-2</v>
      </c>
      <c r="CV82">
        <v>4.2710483074188232E-2</v>
      </c>
      <c r="CW82">
        <v>0.12294835597276688</v>
      </c>
      <c r="CX82">
        <v>-6.9982178509235382E-2</v>
      </c>
      <c r="CY82">
        <v>-2.1346334367990494E-2</v>
      </c>
      <c r="CZ82">
        <v>8.1242635846138E-2</v>
      </c>
      <c r="DA82">
        <v>0.11131651699542999</v>
      </c>
      <c r="DB82">
        <v>0.17565365135669708</v>
      </c>
      <c r="DC82">
        <v>0.14180633425712585</v>
      </c>
      <c r="DD82">
        <v>0.24534772336483002</v>
      </c>
      <c r="DE82">
        <v>0.12080177664756775</v>
      </c>
      <c r="DF82">
        <v>0.18801635503768921</v>
      </c>
      <c r="DG82">
        <v>0.36343395709991455</v>
      </c>
      <c r="DH82">
        <v>6.2727592885494232E-2</v>
      </c>
      <c r="DI82">
        <v>-4.7336790710687637E-2</v>
      </c>
      <c r="DJ82">
        <v>-5.2737992256879807E-2</v>
      </c>
      <c r="DK82">
        <v>-2.4827377870678902E-2</v>
      </c>
      <c r="DL82">
        <v>2.1277755498886108E-2</v>
      </c>
      <c r="DM82">
        <v>0.21020062267780304</v>
      </c>
      <c r="DN82">
        <v>1.2914324998855591</v>
      </c>
      <c r="DO82">
        <v>1.0664322376251221</v>
      </c>
      <c r="DP82">
        <v>1.0941956043243408</v>
      </c>
      <c r="DQ82">
        <v>0.8936125636100769</v>
      </c>
      <c r="DR82">
        <v>0.23364180326461792</v>
      </c>
      <c r="DS82">
        <v>0.21928697824478149</v>
      </c>
      <c r="DT82">
        <v>0.32659921050071716</v>
      </c>
      <c r="DU82">
        <v>0.39883995056152344</v>
      </c>
      <c r="DV82">
        <v>0.18774490058422089</v>
      </c>
      <c r="DW82">
        <v>0.27624449133872986</v>
      </c>
      <c r="DX82">
        <v>0.38036736845970154</v>
      </c>
      <c r="DY82">
        <v>0.38986945152282715</v>
      </c>
      <c r="DZ82">
        <v>0.44559195637702942</v>
      </c>
      <c r="EA82">
        <v>0.40887024998664856</v>
      </c>
      <c r="EB82">
        <v>0.53234857320785522</v>
      </c>
      <c r="EC82">
        <v>0.40345075726509094</v>
      </c>
      <c r="ED82">
        <v>0.50968492031097412</v>
      </c>
      <c r="EE82">
        <v>0.73790502548217773</v>
      </c>
      <c r="EF82">
        <v>0.48033720254898071</v>
      </c>
      <c r="EG82">
        <v>0.34989148378372192</v>
      </c>
      <c r="EH82">
        <v>0.35454049706459045</v>
      </c>
      <c r="EI82">
        <v>0.38691478967666626</v>
      </c>
      <c r="EJ82">
        <v>0.43906384706497192</v>
      </c>
      <c r="EK82">
        <v>0.64945262670516968</v>
      </c>
      <c r="EL82">
        <v>1.7196505069732666</v>
      </c>
      <c r="EM82">
        <v>1.5002894401550293</v>
      </c>
      <c r="EN82">
        <v>1.5376642942428589</v>
      </c>
      <c r="EO82">
        <v>1.344663143157959</v>
      </c>
      <c r="EP82">
        <v>0.67038160562515259</v>
      </c>
      <c r="EQ82">
        <v>0.62871831655502319</v>
      </c>
      <c r="ER82">
        <v>0.73648941516876221</v>
      </c>
      <c r="ES82">
        <v>0.79718363285064697</v>
      </c>
      <c r="ET82">
        <v>0.55986183881759644</v>
      </c>
      <c r="EU82">
        <v>66.446891784667969</v>
      </c>
      <c r="EV82">
        <v>65.51800537109375</v>
      </c>
      <c r="EW82">
        <v>64.476524353027344</v>
      </c>
      <c r="EX82">
        <v>63.939205169677734</v>
      </c>
      <c r="EY82">
        <v>63.464633941650391</v>
      </c>
      <c r="EZ82">
        <v>63.119174957275391</v>
      </c>
      <c r="FA82">
        <v>63.55340576171875</v>
      </c>
      <c r="FB82">
        <v>66.564353942871094</v>
      </c>
      <c r="FC82">
        <v>70.411170959472656</v>
      </c>
      <c r="FD82">
        <v>75.066741943359375</v>
      </c>
      <c r="FE82">
        <v>79.394638061523438</v>
      </c>
      <c r="FF82">
        <v>83.062675476074219</v>
      </c>
      <c r="FG82">
        <v>84.917861938476562</v>
      </c>
      <c r="FH82">
        <v>87.569793701171875</v>
      </c>
      <c r="FI82">
        <v>88.992279052734375</v>
      </c>
      <c r="FJ82">
        <v>89.0263671875</v>
      </c>
      <c r="FK82">
        <v>87.6746826171875</v>
      </c>
      <c r="FL82">
        <v>86.810325622558594</v>
      </c>
      <c r="FM82">
        <v>85.187004089355469</v>
      </c>
      <c r="FN82">
        <v>81.581367492675781</v>
      </c>
      <c r="FO82">
        <v>77.310440063476563</v>
      </c>
      <c r="FP82">
        <v>74.942771911621094</v>
      </c>
      <c r="FQ82">
        <v>72.857765197753906</v>
      </c>
      <c r="FR82">
        <v>70.896339416503906</v>
      </c>
      <c r="FS82">
        <v>29</v>
      </c>
      <c r="FT82">
        <v>9.4469286501407623E-2</v>
      </c>
      <c r="FU82">
        <v>1</v>
      </c>
    </row>
    <row r="83" spans="1:177" x14ac:dyDescent="0.2">
      <c r="A83" t="s">
        <v>1</v>
      </c>
      <c r="B83" t="s">
        <v>225</v>
      </c>
      <c r="C83" t="s">
        <v>203</v>
      </c>
      <c r="D83" t="s">
        <v>247</v>
      </c>
      <c r="E83">
        <v>107</v>
      </c>
      <c r="F83">
        <v>107</v>
      </c>
      <c r="G83">
        <v>22.538242340087891</v>
      </c>
      <c r="H83">
        <v>21.831769943237305</v>
      </c>
      <c r="I83">
        <v>21.415571212768555</v>
      </c>
      <c r="J83">
        <v>21.464565277099609</v>
      </c>
      <c r="K83">
        <v>22.452445983886719</v>
      </c>
      <c r="L83">
        <v>23.778350830078125</v>
      </c>
      <c r="M83">
        <v>25.848384857177734</v>
      </c>
      <c r="N83">
        <v>26.669279098510742</v>
      </c>
      <c r="O83">
        <v>26.346719741821289</v>
      </c>
      <c r="P83">
        <v>26.147361755371094</v>
      </c>
      <c r="Q83">
        <v>27.594728469848633</v>
      </c>
      <c r="R83">
        <v>27.8189697265625</v>
      </c>
      <c r="S83">
        <v>28.230024337768555</v>
      </c>
      <c r="T83">
        <v>28.771392822265625</v>
      </c>
      <c r="U83">
        <v>29.463445663452148</v>
      </c>
      <c r="V83">
        <v>30.31108283996582</v>
      </c>
      <c r="W83">
        <v>31.888851165771484</v>
      </c>
      <c r="X83">
        <v>33.924285888671875</v>
      </c>
      <c r="Y83">
        <v>35.839107513427734</v>
      </c>
      <c r="Z83">
        <v>36.351909637451172</v>
      </c>
      <c r="AA83">
        <v>34.581802368164063</v>
      </c>
      <c r="AB83">
        <v>31.220939636230469</v>
      </c>
      <c r="AC83">
        <v>26.52203369140625</v>
      </c>
      <c r="AD83">
        <v>24.25157356262207</v>
      </c>
      <c r="AE83">
        <v>-1.5295935869216919</v>
      </c>
      <c r="AF83">
        <v>-1.5942810773849487</v>
      </c>
      <c r="AG83">
        <v>-1.2933112382888794</v>
      </c>
      <c r="AH83">
        <v>-1.362700343132019</v>
      </c>
      <c r="AI83">
        <v>-0.89949893951416016</v>
      </c>
      <c r="AJ83">
        <v>-0.50920277833938599</v>
      </c>
      <c r="AK83">
        <v>-0.34608399868011475</v>
      </c>
      <c r="AL83">
        <v>-0.65817415714263916</v>
      </c>
      <c r="AM83">
        <v>-0.58272039890289307</v>
      </c>
      <c r="AN83">
        <v>-1.7482295036315918</v>
      </c>
      <c r="AO83">
        <v>-2.053779125213623</v>
      </c>
      <c r="AP83">
        <v>-1.7370473146438599</v>
      </c>
      <c r="AQ83">
        <v>-1.8553377389907837</v>
      </c>
      <c r="AR83">
        <v>-1.9256550073623657</v>
      </c>
      <c r="AS83">
        <v>-1.7840257883071899</v>
      </c>
      <c r="AT83">
        <v>2.3952815532684326</v>
      </c>
      <c r="AU83">
        <v>2.5888814926147461</v>
      </c>
      <c r="AV83">
        <v>2.1364281177520752</v>
      </c>
      <c r="AW83">
        <v>1.8024955987930298</v>
      </c>
      <c r="AX83">
        <v>-1.6167511940002441</v>
      </c>
      <c r="AY83">
        <v>-2.2587733268737793</v>
      </c>
      <c r="AZ83">
        <v>-1.3432124853134155</v>
      </c>
      <c r="BA83">
        <v>-1.2136520147323608</v>
      </c>
      <c r="BB83">
        <v>-1.4412676095962524</v>
      </c>
      <c r="BC83">
        <v>-0.98601275682449341</v>
      </c>
      <c r="BD83">
        <v>-1.0772033929824829</v>
      </c>
      <c r="BE83">
        <v>-0.8162074089050293</v>
      </c>
      <c r="BF83">
        <v>-0.89807504415512085</v>
      </c>
      <c r="BG83">
        <v>-0.44202643632888794</v>
      </c>
      <c r="BH83">
        <v>-3.7840504199266434E-2</v>
      </c>
      <c r="BI83">
        <v>0.12700235843658447</v>
      </c>
      <c r="BJ83">
        <v>-0.10864142328500748</v>
      </c>
      <c r="BK83">
        <v>6.4162038266658783E-2</v>
      </c>
      <c r="BL83">
        <v>-1.0659081935882568</v>
      </c>
      <c r="BM83">
        <v>-1.3719941377639771</v>
      </c>
      <c r="BN83">
        <v>-1.0506412982940674</v>
      </c>
      <c r="BO83">
        <v>-1.1473166942596436</v>
      </c>
      <c r="BP83">
        <v>-1.2082743644714355</v>
      </c>
      <c r="BQ83">
        <v>-1.0784051418304443</v>
      </c>
      <c r="BR83">
        <v>3.0463829040527344</v>
      </c>
      <c r="BS83">
        <v>3.2253258228302002</v>
      </c>
      <c r="BT83">
        <v>2.755871057510376</v>
      </c>
      <c r="BU83">
        <v>2.3793635368347168</v>
      </c>
      <c r="BV83">
        <v>-1.0617181062698364</v>
      </c>
      <c r="BW83">
        <v>-1.7319788932800293</v>
      </c>
      <c r="BX83">
        <v>-0.8245510458946228</v>
      </c>
      <c r="BY83">
        <v>-0.69742405414581299</v>
      </c>
      <c r="BZ83">
        <v>-0.92800265550613403</v>
      </c>
      <c r="CA83">
        <v>-0.60953027009963989</v>
      </c>
      <c r="CB83">
        <v>-0.71907699108123779</v>
      </c>
      <c r="CC83">
        <v>-0.48576667904853821</v>
      </c>
      <c r="CD83">
        <v>-0.57627695798873901</v>
      </c>
      <c r="CE83">
        <v>-0.12518236041069031</v>
      </c>
      <c r="CF83">
        <v>0.28862357139587402</v>
      </c>
      <c r="CG83">
        <v>0.45466053485870361</v>
      </c>
      <c r="CH83">
        <v>0.27196326851844788</v>
      </c>
      <c r="CI83">
        <v>0.51219081878662109</v>
      </c>
      <c r="CJ83">
        <v>-0.59333449602127075</v>
      </c>
      <c r="CK83">
        <v>-0.89979183673858643</v>
      </c>
      <c r="CL83">
        <v>-0.57523846626281738</v>
      </c>
      <c r="CM83">
        <v>-0.65694338083267212</v>
      </c>
      <c r="CN83">
        <v>-0.7114187479019165</v>
      </c>
      <c r="CO83">
        <v>-0.58969444036483765</v>
      </c>
      <c r="CP83">
        <v>3.4973337650299072</v>
      </c>
      <c r="CQ83">
        <v>3.6661252975463867</v>
      </c>
      <c r="CR83">
        <v>3.1848952770233154</v>
      </c>
      <c r="CS83">
        <v>2.7789006233215332</v>
      </c>
      <c r="CT83">
        <v>-0.67730391025543213</v>
      </c>
      <c r="CU83">
        <v>-1.3671226501464844</v>
      </c>
      <c r="CV83">
        <v>-0.4653276801109314</v>
      </c>
      <c r="CW83">
        <v>-0.33988609910011292</v>
      </c>
      <c r="CX83">
        <v>-0.57251691818237305</v>
      </c>
      <c r="CY83">
        <v>-0.23304781317710876</v>
      </c>
      <c r="CZ83">
        <v>-0.36095055937767029</v>
      </c>
      <c r="DA83">
        <v>-0.15532596409320831</v>
      </c>
      <c r="DB83">
        <v>-0.25447887182235718</v>
      </c>
      <c r="DC83">
        <v>0.19166171550750732</v>
      </c>
      <c r="DD83">
        <v>0.61508762836456299</v>
      </c>
      <c r="DE83">
        <v>0.78231871128082275</v>
      </c>
      <c r="DF83">
        <v>0.65256798267364502</v>
      </c>
      <c r="DG83">
        <v>0.9602196216583252</v>
      </c>
      <c r="DH83">
        <v>-0.12076082080602646</v>
      </c>
      <c r="DI83">
        <v>-0.42758956551551819</v>
      </c>
      <c r="DJ83">
        <v>-9.9835686385631561E-2</v>
      </c>
      <c r="DK83">
        <v>-0.16657011210918427</v>
      </c>
      <c r="DL83">
        <v>-0.21456311643123627</v>
      </c>
      <c r="DM83">
        <v>-0.10098373889923096</v>
      </c>
      <c r="DN83">
        <v>3.9482846260070801</v>
      </c>
      <c r="DO83">
        <v>4.1069245338439941</v>
      </c>
      <c r="DP83">
        <v>3.6139194965362549</v>
      </c>
      <c r="DQ83">
        <v>3.1784377098083496</v>
      </c>
      <c r="DR83">
        <v>-0.29288968443870544</v>
      </c>
      <c r="DS83">
        <v>-1.0022664070129395</v>
      </c>
      <c r="DT83">
        <v>-0.10610432922840118</v>
      </c>
      <c r="DU83">
        <v>1.7651831731200218E-2</v>
      </c>
      <c r="DV83">
        <v>-0.21703118085861206</v>
      </c>
      <c r="DW83">
        <v>0.3105330765247345</v>
      </c>
      <c r="DX83">
        <v>0.15612712502479553</v>
      </c>
      <c r="DY83">
        <v>0.32177793979644775</v>
      </c>
      <c r="DZ83">
        <v>0.21014642715454102</v>
      </c>
      <c r="EA83">
        <v>0.64913421869277954</v>
      </c>
      <c r="EB83">
        <v>1.0864499807357788</v>
      </c>
      <c r="EC83">
        <v>1.255405068397522</v>
      </c>
      <c r="ED83">
        <v>1.2021006345748901</v>
      </c>
      <c r="EE83">
        <v>1.6071020364761353</v>
      </c>
      <c r="EF83">
        <v>0.56156051158905029</v>
      </c>
      <c r="EG83">
        <v>0.25419554114341736</v>
      </c>
      <c r="EH83">
        <v>0.58657044172286987</v>
      </c>
      <c r="EI83">
        <v>0.54145103693008423</v>
      </c>
      <c r="EJ83">
        <v>0.50281751155853271</v>
      </c>
      <c r="EK83">
        <v>0.60463690757751465</v>
      </c>
      <c r="EL83">
        <v>4.5993857383728027</v>
      </c>
      <c r="EM83">
        <v>4.7433691024780273</v>
      </c>
      <c r="EN83">
        <v>4.2333626747131348</v>
      </c>
      <c r="EO83">
        <v>3.7553055286407471</v>
      </c>
      <c r="EP83">
        <v>0.26214340329170227</v>
      </c>
      <c r="EQ83">
        <v>-0.47547206282615662</v>
      </c>
      <c r="ER83">
        <v>0.41255715489387512</v>
      </c>
      <c r="ES83">
        <v>0.53387981653213501</v>
      </c>
      <c r="ET83">
        <v>0.29623377323150635</v>
      </c>
      <c r="EU83">
        <v>71.327552795410156</v>
      </c>
      <c r="EV83">
        <v>69.636817932128906</v>
      </c>
      <c r="EW83">
        <v>67.281707763671875</v>
      </c>
      <c r="EX83">
        <v>65.702339172363281</v>
      </c>
      <c r="EY83">
        <v>64.270782470703125</v>
      </c>
      <c r="EZ83">
        <v>63.19683837890625</v>
      </c>
      <c r="FA83">
        <v>63.429107666015625</v>
      </c>
      <c r="FB83">
        <v>67.851913452148438</v>
      </c>
      <c r="FC83">
        <v>73.306617736816406</v>
      </c>
      <c r="FD83">
        <v>78.200736999511719</v>
      </c>
      <c r="FE83">
        <v>82.0972900390625</v>
      </c>
      <c r="FF83">
        <v>85.225761413574219</v>
      </c>
      <c r="FG83">
        <v>87.540061950683594</v>
      </c>
      <c r="FH83">
        <v>89.108718872070313</v>
      </c>
      <c r="FI83">
        <v>89.985649108886719</v>
      </c>
      <c r="FJ83">
        <v>89.89178466796875</v>
      </c>
      <c r="FK83">
        <v>88.961647033691406</v>
      </c>
      <c r="FL83">
        <v>87.113105773925781</v>
      </c>
      <c r="FM83">
        <v>84.218292236328125</v>
      </c>
      <c r="FN83">
        <v>80.462516784667969</v>
      </c>
      <c r="FO83">
        <v>76.895599365234375</v>
      </c>
      <c r="FP83">
        <v>74.192771911621094</v>
      </c>
      <c r="FQ83">
        <v>71.788726806640625</v>
      </c>
      <c r="FR83">
        <v>70.031791687011719</v>
      </c>
      <c r="FS83">
        <v>107</v>
      </c>
      <c r="FT83">
        <v>4.337618499994278E-2</v>
      </c>
      <c r="FU83">
        <v>1</v>
      </c>
    </row>
    <row r="84" spans="1:177" x14ac:dyDescent="0.2">
      <c r="A84" t="s">
        <v>1</v>
      </c>
      <c r="B84" t="s">
        <v>225</v>
      </c>
      <c r="C84" t="s">
        <v>203</v>
      </c>
      <c r="D84" t="s">
        <v>248</v>
      </c>
      <c r="E84">
        <v>122</v>
      </c>
      <c r="F84">
        <v>122</v>
      </c>
      <c r="G84">
        <v>22.198095321655273</v>
      </c>
      <c r="H84">
        <v>21.465991973876953</v>
      </c>
      <c r="I84">
        <v>21.10798454284668</v>
      </c>
      <c r="J84">
        <v>20.950634002685547</v>
      </c>
      <c r="K84">
        <v>21.547353744506836</v>
      </c>
      <c r="L84">
        <v>22.918996810913086</v>
      </c>
      <c r="M84">
        <v>26.336175918579102</v>
      </c>
      <c r="N84">
        <v>27.72404670715332</v>
      </c>
      <c r="O84">
        <v>27.825279235839844</v>
      </c>
      <c r="P84">
        <v>27.58125114440918</v>
      </c>
      <c r="Q84">
        <v>31.612171173095703</v>
      </c>
      <c r="R84">
        <v>32.709423065185547</v>
      </c>
      <c r="S84">
        <v>33.087688446044922</v>
      </c>
      <c r="T84">
        <v>33.894874572753906</v>
      </c>
      <c r="U84">
        <v>34.733638763427734</v>
      </c>
      <c r="V84">
        <v>35.518508911132812</v>
      </c>
      <c r="W84">
        <v>37.349201202392578</v>
      </c>
      <c r="X84">
        <v>39.662925720214844</v>
      </c>
      <c r="Y84">
        <v>42.071971893310547</v>
      </c>
      <c r="Z84">
        <v>42.774433135986328</v>
      </c>
      <c r="AA84">
        <v>39.602035522460938</v>
      </c>
      <c r="AB84">
        <v>32.745738983154297</v>
      </c>
      <c r="AC84">
        <v>26.616909027099609</v>
      </c>
      <c r="AD84">
        <v>24.163478851318359</v>
      </c>
      <c r="AE84">
        <v>-1.7018038034439087</v>
      </c>
      <c r="AF84">
        <v>-1.7758129835128784</v>
      </c>
      <c r="AG84">
        <v>-1.5474053621292114</v>
      </c>
      <c r="AH84">
        <v>-1.3128222227096558</v>
      </c>
      <c r="AI84">
        <v>-1.2271263599395752</v>
      </c>
      <c r="AJ84">
        <v>-1.1482263803482056</v>
      </c>
      <c r="AK84">
        <v>-0.56576848030090332</v>
      </c>
      <c r="AL84">
        <v>-1.5724289417266846</v>
      </c>
      <c r="AM84">
        <v>-1.8064819574356079</v>
      </c>
      <c r="AN84">
        <v>-2.4903435707092285</v>
      </c>
      <c r="AO84">
        <v>-2.4698338508605957</v>
      </c>
      <c r="AP84">
        <v>-2.208855152130127</v>
      </c>
      <c r="AQ84">
        <v>-2.5451686382293701</v>
      </c>
      <c r="AR84">
        <v>-2.5804383754730225</v>
      </c>
      <c r="AS84">
        <v>-3.0603280067443848</v>
      </c>
      <c r="AT84">
        <v>0.47164022922515869</v>
      </c>
      <c r="AU84">
        <v>1.0549660921096802</v>
      </c>
      <c r="AV84">
        <v>1.2522755861282349</v>
      </c>
      <c r="AW84">
        <v>0.76683461666107178</v>
      </c>
      <c r="AX84">
        <v>-2.6200704574584961</v>
      </c>
      <c r="AY84">
        <v>-4.4321870803833008</v>
      </c>
      <c r="AZ84">
        <v>-8.1452951431274414</v>
      </c>
      <c r="BA84">
        <v>-4.1885743141174316</v>
      </c>
      <c r="BB84">
        <v>-2.4651544094085693</v>
      </c>
      <c r="BC84">
        <v>-1.0402218103408813</v>
      </c>
      <c r="BD84">
        <v>-1.1238746643066406</v>
      </c>
      <c r="BE84">
        <v>-0.91432875394821167</v>
      </c>
      <c r="BF84">
        <v>-0.70487195253372192</v>
      </c>
      <c r="BG84">
        <v>-0.57768040895462036</v>
      </c>
      <c r="BH84">
        <v>-0.48406121134757996</v>
      </c>
      <c r="BI84">
        <v>0.10508701950311661</v>
      </c>
      <c r="BJ84">
        <v>-0.85311931371688843</v>
      </c>
      <c r="BK84">
        <v>-1.0043265819549561</v>
      </c>
      <c r="BL84">
        <v>-1.647533655166626</v>
      </c>
      <c r="BM84">
        <v>-1.6143636703491211</v>
      </c>
      <c r="BN84">
        <v>-1.2967594861984253</v>
      </c>
      <c r="BO84">
        <v>-1.6165162324905396</v>
      </c>
      <c r="BP84">
        <v>-1.6682240962982178</v>
      </c>
      <c r="BQ84">
        <v>-2.126563549041748</v>
      </c>
      <c r="BR84">
        <v>1.3715794086456299</v>
      </c>
      <c r="BS84">
        <v>1.9249985218048096</v>
      </c>
      <c r="BT84">
        <v>2.1012334823608398</v>
      </c>
      <c r="BU84">
        <v>1.5646704435348511</v>
      </c>
      <c r="BV84">
        <v>-1.8564857244491577</v>
      </c>
      <c r="BW84">
        <v>-3.7310826778411865</v>
      </c>
      <c r="BX84">
        <v>-7.421328067779541</v>
      </c>
      <c r="BY84">
        <v>-3.5225343704223633</v>
      </c>
      <c r="BZ84">
        <v>-1.8082456588745117</v>
      </c>
      <c r="CA84">
        <v>-0.5820121169090271</v>
      </c>
      <c r="CB84">
        <v>-0.67234420776367188</v>
      </c>
      <c r="CC84">
        <v>-0.47586178779602051</v>
      </c>
      <c r="CD84">
        <v>-0.28380739688873291</v>
      </c>
      <c r="CE84">
        <v>-0.12787611782550812</v>
      </c>
      <c r="CF84">
        <v>-2.4062382057309151E-2</v>
      </c>
      <c r="CG84">
        <v>0.56971949338912964</v>
      </c>
      <c r="CH84">
        <v>-0.35492762923240662</v>
      </c>
      <c r="CI84">
        <v>-0.44875618815422058</v>
      </c>
      <c r="CJ84">
        <v>-1.0638060569763184</v>
      </c>
      <c r="CK84">
        <v>-1.0218676328659058</v>
      </c>
      <c r="CL84">
        <v>-0.66504472494125366</v>
      </c>
      <c r="CM84">
        <v>-0.97333443164825439</v>
      </c>
      <c r="CN84">
        <v>-1.0364272594451904</v>
      </c>
      <c r="CO84">
        <v>-1.479840874671936</v>
      </c>
      <c r="CP84">
        <v>1.9948744773864746</v>
      </c>
      <c r="CQ84">
        <v>2.5275802612304687</v>
      </c>
      <c r="CR84">
        <v>2.6892189979553223</v>
      </c>
      <c r="CS84">
        <v>2.1172490119934082</v>
      </c>
      <c r="CT84">
        <v>-1.3276292085647583</v>
      </c>
      <c r="CU84">
        <v>-3.245499849319458</v>
      </c>
      <c r="CV84">
        <v>-6.9199109077453613</v>
      </c>
      <c r="CW84">
        <v>-3.061237096786499</v>
      </c>
      <c r="CX84">
        <v>-1.353272557258606</v>
      </c>
      <c r="CY84">
        <v>-0.12380243092775345</v>
      </c>
      <c r="CZ84">
        <v>-0.22081373631954193</v>
      </c>
      <c r="DA84">
        <v>-3.739483654499054E-2</v>
      </c>
      <c r="DB84">
        <v>0.13725712895393372</v>
      </c>
      <c r="DC84">
        <v>0.32192817330360413</v>
      </c>
      <c r="DD84">
        <v>0.43593645095825195</v>
      </c>
      <c r="DE84">
        <v>1.0343519449234009</v>
      </c>
      <c r="DF84">
        <v>0.143264040350914</v>
      </c>
      <c r="DG84">
        <v>0.1068141981959343</v>
      </c>
      <c r="DH84">
        <v>-0.48007842898368835</v>
      </c>
      <c r="DI84">
        <v>-0.42937156558036804</v>
      </c>
      <c r="DJ84">
        <v>-3.3330000936985016E-2</v>
      </c>
      <c r="DK84">
        <v>-0.33015263080596924</v>
      </c>
      <c r="DL84">
        <v>-0.40463045239448547</v>
      </c>
      <c r="DM84">
        <v>-0.83311831951141357</v>
      </c>
      <c r="DN84">
        <v>2.6181695461273193</v>
      </c>
      <c r="DO84">
        <v>3.1301620006561279</v>
      </c>
      <c r="DP84">
        <v>3.2772045135498047</v>
      </c>
      <c r="DQ84">
        <v>2.6698276996612549</v>
      </c>
      <c r="DR84">
        <v>-0.79877269268035889</v>
      </c>
      <c r="DS84">
        <v>-2.7599170207977295</v>
      </c>
      <c r="DT84">
        <v>-6.4184937477111816</v>
      </c>
      <c r="DU84">
        <v>-2.5999398231506348</v>
      </c>
      <c r="DV84">
        <v>-0.8982994556427002</v>
      </c>
      <c r="DW84">
        <v>0.53777956962585449</v>
      </c>
      <c r="DX84">
        <v>0.43112453818321228</v>
      </c>
      <c r="DY84">
        <v>0.59568178653717041</v>
      </c>
      <c r="DZ84">
        <v>0.74520742893218994</v>
      </c>
      <c r="EA84">
        <v>0.97137415409088135</v>
      </c>
      <c r="EB84">
        <v>1.1001017093658447</v>
      </c>
      <c r="EC84">
        <v>1.7052074670791626</v>
      </c>
      <c r="ED84">
        <v>0.86257368326187134</v>
      </c>
      <c r="EE84">
        <v>0.90896958112716675</v>
      </c>
      <c r="EF84">
        <v>0.36273151636123657</v>
      </c>
      <c r="EG84">
        <v>0.42609864473342896</v>
      </c>
      <c r="EH84">
        <v>0.87876570224761963</v>
      </c>
      <c r="EI84">
        <v>0.59849977493286133</v>
      </c>
      <c r="EJ84">
        <v>0.50758379697799683</v>
      </c>
      <c r="EK84">
        <v>0.10064636915922165</v>
      </c>
      <c r="EL84">
        <v>3.518108606338501</v>
      </c>
      <c r="EM84">
        <v>4.0001945495605469</v>
      </c>
      <c r="EN84">
        <v>4.1261625289916992</v>
      </c>
      <c r="EO84">
        <v>3.4676632881164551</v>
      </c>
      <c r="EP84">
        <v>-3.5187840461730957E-2</v>
      </c>
      <c r="EQ84">
        <v>-2.0588128566741943</v>
      </c>
      <c r="ER84">
        <v>-5.6945271492004395</v>
      </c>
      <c r="ES84">
        <v>-1.933899998664856</v>
      </c>
      <c r="ET84">
        <v>-0.24139060080051422</v>
      </c>
      <c r="EU84">
        <v>72.914581298828125</v>
      </c>
      <c r="EV84">
        <v>71.3502197265625</v>
      </c>
      <c r="EW84">
        <v>69.692817687988281</v>
      </c>
      <c r="EX84">
        <v>68.170059204101563</v>
      </c>
      <c r="EY84">
        <v>67.314613342285156</v>
      </c>
      <c r="EZ84">
        <v>66.359695434570313</v>
      </c>
      <c r="FA84">
        <v>66.931388854980469</v>
      </c>
      <c r="FB84">
        <v>69.945274353027344</v>
      </c>
      <c r="FC84">
        <v>74.32147216796875</v>
      </c>
      <c r="FD84">
        <v>78.607757568359375</v>
      </c>
      <c r="FE84">
        <v>82.725761413574219</v>
      </c>
      <c r="FF84">
        <v>86.937690734863281</v>
      </c>
      <c r="FG84">
        <v>89.483062744140625</v>
      </c>
      <c r="FH84">
        <v>90.722480773925781</v>
      </c>
      <c r="FI84">
        <v>92.03131103515625</v>
      </c>
      <c r="FJ84">
        <v>92.75732421875</v>
      </c>
      <c r="FK84">
        <v>92.462692260742188</v>
      </c>
      <c r="FL84">
        <v>91.243721008300781</v>
      </c>
      <c r="FM84">
        <v>88.775856018066406</v>
      </c>
      <c r="FN84">
        <v>84.559272766113281</v>
      </c>
      <c r="FO84">
        <v>79.808059692382812</v>
      </c>
      <c r="FP84">
        <v>76.331619262695312</v>
      </c>
      <c r="FQ84">
        <v>73.89862060546875</v>
      </c>
      <c r="FR84">
        <v>71.983924865722656</v>
      </c>
      <c r="FS84">
        <v>122</v>
      </c>
      <c r="FT84">
        <v>3.8403615355491638E-2</v>
      </c>
      <c r="FU84">
        <v>1</v>
      </c>
    </row>
    <row r="85" spans="1:177" x14ac:dyDescent="0.2">
      <c r="A85" t="s">
        <v>1</v>
      </c>
      <c r="B85" t="s">
        <v>225</v>
      </c>
      <c r="C85" t="s">
        <v>203</v>
      </c>
      <c r="D85" t="s">
        <v>249</v>
      </c>
      <c r="E85">
        <v>122</v>
      </c>
      <c r="F85">
        <v>122</v>
      </c>
      <c r="G85">
        <v>21.958398818969727</v>
      </c>
      <c r="H85">
        <v>21.322288513183594</v>
      </c>
      <c r="I85">
        <v>20.863731384277344</v>
      </c>
      <c r="J85">
        <v>20.910856246948242</v>
      </c>
      <c r="K85">
        <v>21.845310211181641</v>
      </c>
      <c r="L85">
        <v>23.339008331298828</v>
      </c>
      <c r="M85">
        <v>26.675655364990234</v>
      </c>
      <c r="N85">
        <v>28.167913436889648</v>
      </c>
      <c r="O85">
        <v>28.125480651855469</v>
      </c>
      <c r="P85">
        <v>27.884160995483398</v>
      </c>
      <c r="Q85">
        <v>32.036342620849609</v>
      </c>
      <c r="R85">
        <v>32.96563720703125</v>
      </c>
      <c r="S85">
        <v>33.4783935546875</v>
      </c>
      <c r="T85">
        <v>34.102794647216797</v>
      </c>
      <c r="U85">
        <v>34.571140289306641</v>
      </c>
      <c r="V85">
        <v>35.006473541259766</v>
      </c>
      <c r="W85">
        <v>36.691192626953125</v>
      </c>
      <c r="X85">
        <v>39.171169281005859</v>
      </c>
      <c r="Y85">
        <v>41.251590728759766</v>
      </c>
      <c r="Z85">
        <v>42.091327667236328</v>
      </c>
      <c r="AA85">
        <v>39.459400177001953</v>
      </c>
      <c r="AB85">
        <v>32.702919006347656</v>
      </c>
      <c r="AC85">
        <v>26.557260513305664</v>
      </c>
      <c r="AD85">
        <v>24.262676239013672</v>
      </c>
      <c r="AE85">
        <v>-1.0942753553390503</v>
      </c>
      <c r="AF85">
        <v>-1.1991863250732422</v>
      </c>
      <c r="AG85">
        <v>-1.2301321029663086</v>
      </c>
      <c r="AH85">
        <v>-1.0936239957809448</v>
      </c>
      <c r="AI85">
        <v>-1.3032666444778442</v>
      </c>
      <c r="AJ85">
        <v>-1.2452884912490845</v>
      </c>
      <c r="AK85">
        <v>-0.7489999532699585</v>
      </c>
      <c r="AL85">
        <v>-1.3019790649414063</v>
      </c>
      <c r="AM85">
        <v>-1.7794195413589478</v>
      </c>
      <c r="AN85">
        <v>-2.5621728897094727</v>
      </c>
      <c r="AO85">
        <v>-2.7349441051483154</v>
      </c>
      <c r="AP85">
        <v>-2.3931305408477783</v>
      </c>
      <c r="AQ85">
        <v>-3.0092189311981201</v>
      </c>
      <c r="AR85">
        <v>-2.9779837131500244</v>
      </c>
      <c r="AS85">
        <v>-2.772895336151123</v>
      </c>
      <c r="AT85">
        <v>0.38191735744476318</v>
      </c>
      <c r="AU85">
        <v>0.85958206653594971</v>
      </c>
      <c r="AV85">
        <v>1.140375018119812</v>
      </c>
      <c r="AW85">
        <v>0.60532379150390625</v>
      </c>
      <c r="AX85">
        <v>-3.3290495872497559</v>
      </c>
      <c r="AY85">
        <v>-3.5776290893554687</v>
      </c>
      <c r="AZ85">
        <v>-2.7853527069091797</v>
      </c>
      <c r="BA85">
        <v>-2.4392440319061279</v>
      </c>
      <c r="BB85">
        <v>-2.1524429321289062</v>
      </c>
      <c r="BC85">
        <v>-0.46251988410949707</v>
      </c>
      <c r="BD85">
        <v>-0.58245247602462769</v>
      </c>
      <c r="BE85">
        <v>-0.62964165210723877</v>
      </c>
      <c r="BF85">
        <v>-0.510498046875</v>
      </c>
      <c r="BG85">
        <v>-0.69628161191940308</v>
      </c>
      <c r="BH85">
        <v>-0.61717396974563599</v>
      </c>
      <c r="BI85">
        <v>-0.12534898519515991</v>
      </c>
      <c r="BJ85">
        <v>-0.6194114089012146</v>
      </c>
      <c r="BK85">
        <v>-1.0137157440185547</v>
      </c>
      <c r="BL85">
        <v>-1.7571229934692383</v>
      </c>
      <c r="BM85">
        <v>-1.8870937824249268</v>
      </c>
      <c r="BN85">
        <v>-1.4950013160705566</v>
      </c>
      <c r="BO85">
        <v>-2.0866744518280029</v>
      </c>
      <c r="BP85">
        <v>-2.0783317089080811</v>
      </c>
      <c r="BQ85">
        <v>-1.857421875</v>
      </c>
      <c r="BR85">
        <v>1.2482553720474243</v>
      </c>
      <c r="BS85">
        <v>1.6981685161590576</v>
      </c>
      <c r="BT85">
        <v>1.9660271406173706</v>
      </c>
      <c r="BU85">
        <v>1.3757705688476563</v>
      </c>
      <c r="BV85">
        <v>-2.5965442657470703</v>
      </c>
      <c r="BW85">
        <v>-2.8884751796722412</v>
      </c>
      <c r="BX85">
        <v>-2.0767467021942139</v>
      </c>
      <c r="BY85">
        <v>-1.7785645723342896</v>
      </c>
      <c r="BZ85">
        <v>-1.4944477081298828</v>
      </c>
      <c r="CA85">
        <v>-2.4968011304736137E-2</v>
      </c>
      <c r="CB85">
        <v>-0.15530450642108917</v>
      </c>
      <c r="CC85">
        <v>-0.21374382078647614</v>
      </c>
      <c r="CD85">
        <v>-0.10662682354450226</v>
      </c>
      <c r="CE85">
        <v>-0.27588567137718201</v>
      </c>
      <c r="CF85">
        <v>-0.18214376270771027</v>
      </c>
      <c r="CG85">
        <v>0.30658978223800659</v>
      </c>
      <c r="CH85">
        <v>-0.14666713774204254</v>
      </c>
      <c r="CI85">
        <v>-0.48339167237281799</v>
      </c>
      <c r="CJ85">
        <v>-1.1995477676391602</v>
      </c>
      <c r="CK85">
        <v>-1.2998751401901245</v>
      </c>
      <c r="CL85">
        <v>-0.87295979261398315</v>
      </c>
      <c r="CM85">
        <v>-1.4477227926254272</v>
      </c>
      <c r="CN85">
        <v>-1.455235481262207</v>
      </c>
      <c r="CO85">
        <v>-1.2233676910400391</v>
      </c>
      <c r="CP85">
        <v>1.8482784032821655</v>
      </c>
      <c r="CQ85">
        <v>2.2789709568023682</v>
      </c>
      <c r="CR85">
        <v>2.5378713607788086</v>
      </c>
      <c r="CS85">
        <v>1.9093797206878662</v>
      </c>
      <c r="CT85">
        <v>-2.0892131328582764</v>
      </c>
      <c r="CU85">
        <v>-2.4111692905426025</v>
      </c>
      <c r="CV85">
        <v>-1.5859683752059937</v>
      </c>
      <c r="CW85">
        <v>-1.3209799528121948</v>
      </c>
      <c r="CX85">
        <v>-1.0387221574783325</v>
      </c>
      <c r="CY85">
        <v>0.4125838577747345</v>
      </c>
      <c r="CZ85">
        <v>0.27184349298477173</v>
      </c>
      <c r="DA85">
        <v>0.20215404033660889</v>
      </c>
      <c r="DB85">
        <v>0.29724442958831787</v>
      </c>
      <c r="DC85">
        <v>0.14451028406620026</v>
      </c>
      <c r="DD85">
        <v>0.25288641452789307</v>
      </c>
      <c r="DE85">
        <v>0.7385285496711731</v>
      </c>
      <c r="DF85">
        <v>0.32607713341712952</v>
      </c>
      <c r="DG85">
        <v>4.693242534995079E-2</v>
      </c>
      <c r="DH85">
        <v>-0.64197260141372681</v>
      </c>
      <c r="DI85">
        <v>-0.71265649795532227</v>
      </c>
      <c r="DJ85">
        <v>-0.25091826915740967</v>
      </c>
      <c r="DK85">
        <v>-0.80877119302749634</v>
      </c>
      <c r="DL85">
        <v>-0.83213931322097778</v>
      </c>
      <c r="DM85">
        <v>-0.58931350708007813</v>
      </c>
      <c r="DN85">
        <v>2.4483015537261963</v>
      </c>
      <c r="DO85">
        <v>2.8597733974456787</v>
      </c>
      <c r="DP85">
        <v>3.109715461730957</v>
      </c>
      <c r="DQ85">
        <v>2.4429888725280762</v>
      </c>
      <c r="DR85">
        <v>-1.581882119178772</v>
      </c>
      <c r="DS85">
        <v>-1.9338634014129639</v>
      </c>
      <c r="DT85">
        <v>-1.0951900482177734</v>
      </c>
      <c r="DU85">
        <v>-0.86339539289474487</v>
      </c>
      <c r="DV85">
        <v>-0.58299660682678223</v>
      </c>
      <c r="DW85">
        <v>1.0443392992019653</v>
      </c>
      <c r="DX85">
        <v>0.88857734203338623</v>
      </c>
      <c r="DY85">
        <v>0.80264449119567871</v>
      </c>
      <c r="DZ85">
        <v>0.8803703784942627</v>
      </c>
      <c r="EA85">
        <v>0.75149524211883545</v>
      </c>
      <c r="EB85">
        <v>0.88100093603134155</v>
      </c>
      <c r="EC85">
        <v>1.3621795177459717</v>
      </c>
      <c r="ED85">
        <v>1.0086448192596436</v>
      </c>
      <c r="EE85">
        <v>0.81263619661331177</v>
      </c>
      <c r="EF85">
        <v>0.16307744383811951</v>
      </c>
      <c r="EG85">
        <v>0.13519389927387238</v>
      </c>
      <c r="EH85">
        <v>0.64721089601516724</v>
      </c>
      <c r="EI85">
        <v>0.113773413002491</v>
      </c>
      <c r="EJ85">
        <v>6.7512638866901398E-2</v>
      </c>
      <c r="EK85">
        <v>0.32615998387336731</v>
      </c>
      <c r="EL85">
        <v>3.3146393299102783</v>
      </c>
      <c r="EM85">
        <v>3.6983597278594971</v>
      </c>
      <c r="EN85">
        <v>3.9353678226470947</v>
      </c>
      <c r="EO85">
        <v>3.2134356498718262</v>
      </c>
      <c r="EP85">
        <v>-0.84937667846679688</v>
      </c>
      <c r="EQ85">
        <v>-1.2447094917297363</v>
      </c>
      <c r="ER85">
        <v>-0.38658401370048523</v>
      </c>
      <c r="ES85">
        <v>-0.20271590352058411</v>
      </c>
      <c r="ET85">
        <v>7.4998654425144196E-2</v>
      </c>
      <c r="EU85">
        <v>70.954765319824219</v>
      </c>
      <c r="EV85">
        <v>69.420333862304688</v>
      </c>
      <c r="EW85">
        <v>68.344902038574219</v>
      </c>
      <c r="EX85">
        <v>67.255119323730469</v>
      </c>
      <c r="EY85">
        <v>66.253753662109375</v>
      </c>
      <c r="EZ85">
        <v>65.425682067871094</v>
      </c>
      <c r="FA85">
        <v>65.951408386230469</v>
      </c>
      <c r="FB85">
        <v>69.369888305664063</v>
      </c>
      <c r="FC85">
        <v>73.818084716796875</v>
      </c>
      <c r="FD85">
        <v>78.661781311035156</v>
      </c>
      <c r="FE85">
        <v>83.119285583496094</v>
      </c>
      <c r="FF85">
        <v>87.05206298828125</v>
      </c>
      <c r="FG85">
        <v>89.869735717773438</v>
      </c>
      <c r="FH85">
        <v>90.992683410644531</v>
      </c>
      <c r="FI85">
        <v>91.21563720703125</v>
      </c>
      <c r="FJ85">
        <v>90.990913391113281</v>
      </c>
      <c r="FK85">
        <v>90.43560791015625</v>
      </c>
      <c r="FL85">
        <v>89.388282775878906</v>
      </c>
      <c r="FM85">
        <v>86.447441101074219</v>
      </c>
      <c r="FN85">
        <v>83.107391357421875</v>
      </c>
      <c r="FO85">
        <v>79.547904968261719</v>
      </c>
      <c r="FP85">
        <v>76.795761108398438</v>
      </c>
      <c r="FQ85">
        <v>74.863677978515625</v>
      </c>
      <c r="FR85">
        <v>73.280899047851563</v>
      </c>
      <c r="FS85">
        <v>122</v>
      </c>
      <c r="FT85">
        <v>3.6435794085264206E-2</v>
      </c>
      <c r="FU85">
        <v>1</v>
      </c>
    </row>
    <row r="86" spans="1:177" x14ac:dyDescent="0.2">
      <c r="A86" t="s">
        <v>1</v>
      </c>
      <c r="B86" t="s">
        <v>225</v>
      </c>
      <c r="C86" t="s">
        <v>203</v>
      </c>
      <c r="D86" t="s">
        <v>250</v>
      </c>
      <c r="E86">
        <v>23</v>
      </c>
      <c r="F86">
        <v>122</v>
      </c>
      <c r="G86">
        <v>4.1303896903991699</v>
      </c>
      <c r="H86">
        <v>4.0664162635803223</v>
      </c>
      <c r="I86">
        <v>3.9799511432647705</v>
      </c>
      <c r="J86">
        <v>3.9035804271697998</v>
      </c>
      <c r="K86">
        <v>3.8900148868560791</v>
      </c>
      <c r="L86">
        <v>4.0769309997558594</v>
      </c>
      <c r="M86">
        <v>4.6450300216674805</v>
      </c>
      <c r="N86">
        <v>4.8314881324768066</v>
      </c>
      <c r="O86">
        <v>4.6881723403930664</v>
      </c>
      <c r="P86">
        <v>4.9068708419799805</v>
      </c>
      <c r="Q86">
        <v>5.170931339263916</v>
      </c>
      <c r="R86">
        <v>5.0645675659179687</v>
      </c>
      <c r="S86">
        <v>5.1731610298156738</v>
      </c>
      <c r="T86">
        <v>5.4001903533935547</v>
      </c>
      <c r="U86">
        <v>5.6497750282287598</v>
      </c>
      <c r="V86">
        <v>5.6541585922241211</v>
      </c>
      <c r="W86">
        <v>5.9621171951293945</v>
      </c>
      <c r="X86">
        <v>6.425717830657959</v>
      </c>
      <c r="Y86">
        <v>6.7106523513793945</v>
      </c>
      <c r="Z86">
        <v>7.0048141479492188</v>
      </c>
      <c r="AA86">
        <v>6.6810798645019531</v>
      </c>
      <c r="AB86">
        <v>5.6862659454345703</v>
      </c>
      <c r="AC86">
        <v>4.6889729499816895</v>
      </c>
      <c r="AD86">
        <v>4.2747535705566406</v>
      </c>
      <c r="AE86">
        <v>-0.21677897870540619</v>
      </c>
      <c r="AF86">
        <v>-0.1726435124874115</v>
      </c>
      <c r="AG86">
        <v>-0.21010713279247284</v>
      </c>
      <c r="AH86">
        <v>-0.24547617137432098</v>
      </c>
      <c r="AI86">
        <v>-0.37434884905815125</v>
      </c>
      <c r="AJ86">
        <v>-0.50492942333221436</v>
      </c>
      <c r="AK86">
        <v>-0.50200319290161133</v>
      </c>
      <c r="AL86">
        <v>-0.61343103647232056</v>
      </c>
      <c r="AM86">
        <v>-0.54890918731689453</v>
      </c>
      <c r="AN86">
        <v>-0.57542294263839722</v>
      </c>
      <c r="AO86">
        <v>-0.91102004051208496</v>
      </c>
      <c r="AP86">
        <v>-1.2736451625823975</v>
      </c>
      <c r="AQ86">
        <v>-1.202332615852356</v>
      </c>
      <c r="AR86">
        <v>-1.2398583889007568</v>
      </c>
      <c r="AS86">
        <v>-1.3914494514465332</v>
      </c>
      <c r="AT86">
        <v>-0.4741026759147644</v>
      </c>
      <c r="AU86">
        <v>1.4417578466236591E-2</v>
      </c>
      <c r="AV86">
        <v>0.25721174478530884</v>
      </c>
      <c r="AW86">
        <v>0.15081310272216797</v>
      </c>
      <c r="AX86">
        <v>-3.270992636680603E-2</v>
      </c>
      <c r="AY86">
        <v>5.2777398377656937E-2</v>
      </c>
      <c r="AZ86">
        <v>-0.19128936529159546</v>
      </c>
      <c r="BA86">
        <v>-0.17094720900058746</v>
      </c>
      <c r="BB86">
        <v>-0.22308836877346039</v>
      </c>
      <c r="BC86">
        <v>3.8829252123832703E-2</v>
      </c>
      <c r="BD86">
        <v>7.2744995355606079E-2</v>
      </c>
      <c r="BE86">
        <v>3.2764054834842682E-2</v>
      </c>
      <c r="BF86">
        <v>1.2072610668838024E-2</v>
      </c>
      <c r="BG86">
        <v>-0.10808204859495163</v>
      </c>
      <c r="BH86">
        <v>-0.22278882563114166</v>
      </c>
      <c r="BI86">
        <v>-0.23689201474189758</v>
      </c>
      <c r="BJ86">
        <v>-0.35499677062034607</v>
      </c>
      <c r="BK86">
        <v>-0.25652363896369934</v>
      </c>
      <c r="BL86">
        <v>-0.26650634407997131</v>
      </c>
      <c r="BM86">
        <v>-0.58519363403320313</v>
      </c>
      <c r="BN86">
        <v>-0.93250501155853271</v>
      </c>
      <c r="BO86">
        <v>-0.82909077405929565</v>
      </c>
      <c r="BP86">
        <v>-0.87699693441390991</v>
      </c>
      <c r="BQ86">
        <v>-1.0120974779129028</v>
      </c>
      <c r="BR86">
        <v>-0.11769634485244751</v>
      </c>
      <c r="BS86">
        <v>0.35748717188835144</v>
      </c>
      <c r="BT86">
        <v>0.59217429161071777</v>
      </c>
      <c r="BU86">
        <v>0.4583384096622467</v>
      </c>
      <c r="BV86">
        <v>0.2497745007276535</v>
      </c>
      <c r="BW86">
        <v>0.31053224205970764</v>
      </c>
      <c r="BX86">
        <v>7.3082201182842255E-2</v>
      </c>
      <c r="BY86">
        <v>7.9385623335838318E-2</v>
      </c>
      <c r="BZ86">
        <v>2.5719266384840012E-2</v>
      </c>
      <c r="CA86">
        <v>0.21586273610591888</v>
      </c>
      <c r="CB86">
        <v>0.24270033836364746</v>
      </c>
      <c r="CC86">
        <v>0.20097589492797852</v>
      </c>
      <c r="CD86">
        <v>0.19045011699199677</v>
      </c>
      <c r="CE86">
        <v>7.6333515346050262E-2</v>
      </c>
      <c r="CF86">
        <v>-2.7379095554351807E-2</v>
      </c>
      <c r="CG86">
        <v>-5.3276840597391129E-2</v>
      </c>
      <c r="CH86">
        <v>-0.17600598931312561</v>
      </c>
      <c r="CI86">
        <v>-5.4018326103687286E-2</v>
      </c>
      <c r="CJ86">
        <v>-5.255165696144104E-2</v>
      </c>
      <c r="CK86">
        <v>-0.35952726006507874</v>
      </c>
      <c r="CL86">
        <v>-0.6962323784828186</v>
      </c>
      <c r="CM86">
        <v>-0.57058459520339966</v>
      </c>
      <c r="CN86">
        <v>-0.62568026781082153</v>
      </c>
      <c r="CO86">
        <v>-0.74935948848724365</v>
      </c>
      <c r="CP86">
        <v>0.12914958596229553</v>
      </c>
      <c r="CQ86">
        <v>0.59509611129760742</v>
      </c>
      <c r="CR86">
        <v>0.82416832447052002</v>
      </c>
      <c r="CS86">
        <v>0.67132949829101563</v>
      </c>
      <c r="CT86">
        <v>0.44542235136032104</v>
      </c>
      <c r="CU86">
        <v>0.48905247449874878</v>
      </c>
      <c r="CV86">
        <v>0.2561851441860199</v>
      </c>
      <c r="CW86">
        <v>0.25276538729667664</v>
      </c>
      <c r="CX86">
        <v>0.19804267585277557</v>
      </c>
      <c r="CY86">
        <v>0.39289620518684387</v>
      </c>
      <c r="CZ86">
        <v>0.41265568137168884</v>
      </c>
      <c r="DA86">
        <v>0.36918774247169495</v>
      </c>
      <c r="DB86">
        <v>0.36882761120796204</v>
      </c>
      <c r="DC86">
        <v>0.26074907183647156</v>
      </c>
      <c r="DD86">
        <v>0.16803063452243805</v>
      </c>
      <c r="DE86">
        <v>0.13033834099769592</v>
      </c>
      <c r="DF86">
        <v>2.9848045669496059E-3</v>
      </c>
      <c r="DG86">
        <v>0.14848700165748596</v>
      </c>
      <c r="DH86">
        <v>0.16140304505825043</v>
      </c>
      <c r="DI86">
        <v>-0.13386088609695435</v>
      </c>
      <c r="DJ86">
        <v>-0.45995974540710449</v>
      </c>
      <c r="DK86">
        <v>-0.31207844614982605</v>
      </c>
      <c r="DL86">
        <v>-0.37436357140541077</v>
      </c>
      <c r="DM86">
        <v>-0.48662146925926208</v>
      </c>
      <c r="DN86">
        <v>0.37599551677703857</v>
      </c>
      <c r="DO86">
        <v>0.83270508050918579</v>
      </c>
      <c r="DP86">
        <v>1.0561623573303223</v>
      </c>
      <c r="DQ86">
        <v>0.88432061672210693</v>
      </c>
      <c r="DR86">
        <v>0.64107018709182739</v>
      </c>
      <c r="DS86">
        <v>0.66757267713546753</v>
      </c>
      <c r="DT86">
        <v>0.43928807973861694</v>
      </c>
      <c r="DU86">
        <v>0.42614513635635376</v>
      </c>
      <c r="DV86">
        <v>0.37036609649658203</v>
      </c>
      <c r="DW86">
        <v>0.64850443601608276</v>
      </c>
      <c r="DX86">
        <v>0.65804421901702881</v>
      </c>
      <c r="DY86">
        <v>0.61205893754959106</v>
      </c>
      <c r="DZ86">
        <v>0.62637639045715332</v>
      </c>
      <c r="EA86">
        <v>0.52701586484909058</v>
      </c>
      <c r="EB86">
        <v>0.45017123222351074</v>
      </c>
      <c r="EC86">
        <v>0.39544948935508728</v>
      </c>
      <c r="ED86">
        <v>0.26141908764839172</v>
      </c>
      <c r="EE86">
        <v>0.44087252020835876</v>
      </c>
      <c r="EF86">
        <v>0.47031965851783752</v>
      </c>
      <c r="EG86">
        <v>0.1919655054807663</v>
      </c>
      <c r="EH86">
        <v>-0.11881959438323975</v>
      </c>
      <c r="EI86">
        <v>6.1163380742073059E-2</v>
      </c>
      <c r="EJ86">
        <v>-1.1502200737595558E-2</v>
      </c>
      <c r="EK86">
        <v>-0.10726948082447052</v>
      </c>
      <c r="EL86">
        <v>0.73240184783935547</v>
      </c>
      <c r="EM86">
        <v>1.1757746934890747</v>
      </c>
      <c r="EN86">
        <v>1.391124963760376</v>
      </c>
      <c r="EO86">
        <v>1.1918458938598633</v>
      </c>
      <c r="EP86">
        <v>0.92355459928512573</v>
      </c>
      <c r="EQ86">
        <v>0.92532753944396973</v>
      </c>
      <c r="ER86">
        <v>0.70365965366363525</v>
      </c>
      <c r="ES86">
        <v>0.67647796869277954</v>
      </c>
      <c r="ET86">
        <v>0.61917370557785034</v>
      </c>
      <c r="EU86">
        <v>73.363494873046875</v>
      </c>
      <c r="EV86">
        <v>73.2900390625</v>
      </c>
      <c r="EW86">
        <v>72.514717102050781</v>
      </c>
      <c r="EX86">
        <v>70.7369384765625</v>
      </c>
      <c r="EY86">
        <v>70.532310485839844</v>
      </c>
      <c r="EZ86">
        <v>69.75152587890625</v>
      </c>
      <c r="FA86">
        <v>68.479423522949219</v>
      </c>
      <c r="FB86">
        <v>67.78375244140625</v>
      </c>
      <c r="FC86">
        <v>69.502120971679688</v>
      </c>
      <c r="FD86">
        <v>73.578079223632812</v>
      </c>
      <c r="FE86">
        <v>76.379447937011719</v>
      </c>
      <c r="FF86">
        <v>77.174705505371094</v>
      </c>
      <c r="FG86">
        <v>79.666389465332031</v>
      </c>
      <c r="FH86">
        <v>80.856925964355469</v>
      </c>
      <c r="FI86">
        <v>82.912315368652344</v>
      </c>
      <c r="FJ86">
        <v>80.761054992675781</v>
      </c>
      <c r="FK86">
        <v>83.50469970703125</v>
      </c>
      <c r="FL86">
        <v>85.389480590820313</v>
      </c>
      <c r="FM86">
        <v>82.7447509765625</v>
      </c>
      <c r="FN86">
        <v>82.171134948730469</v>
      </c>
      <c r="FO86">
        <v>78.724822998046875</v>
      </c>
      <c r="FP86">
        <v>74.463134765625</v>
      </c>
      <c r="FQ86">
        <v>72.811973571777344</v>
      </c>
      <c r="FR86">
        <v>71.883338928222656</v>
      </c>
      <c r="FS86">
        <v>23</v>
      </c>
      <c r="FT86">
        <v>0.11644372344017029</v>
      </c>
      <c r="FU86">
        <v>1</v>
      </c>
    </row>
    <row r="87" spans="1:177" x14ac:dyDescent="0.2">
      <c r="A87" t="s">
        <v>1</v>
      </c>
      <c r="B87" t="s">
        <v>225</v>
      </c>
      <c r="C87" t="s">
        <v>203</v>
      </c>
      <c r="D87" t="s">
        <v>251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24</v>
      </c>
      <c r="FT87">
        <v>0.15981043875217438</v>
      </c>
      <c r="FU87">
        <v>0</v>
      </c>
    </row>
    <row r="88" spans="1:177" x14ac:dyDescent="0.2">
      <c r="A88" t="s">
        <v>1</v>
      </c>
      <c r="B88" t="s">
        <v>225</v>
      </c>
      <c r="C88" t="s">
        <v>203</v>
      </c>
      <c r="D88" t="s">
        <v>252</v>
      </c>
      <c r="E88">
        <v>23</v>
      </c>
      <c r="F88">
        <v>122</v>
      </c>
      <c r="G88">
        <v>5.1607832908630371</v>
      </c>
      <c r="H88">
        <v>5.0089359283447266</v>
      </c>
      <c r="I88">
        <v>4.878171443939209</v>
      </c>
      <c r="J88">
        <v>4.8053102493286133</v>
      </c>
      <c r="K88">
        <v>4.9719176292419434</v>
      </c>
      <c r="L88">
        <v>5.2252402305603027</v>
      </c>
      <c r="M88">
        <v>5.8396573066711426</v>
      </c>
      <c r="N88">
        <v>6.2437610626220703</v>
      </c>
      <c r="O88">
        <v>6.6338481903076172</v>
      </c>
      <c r="P88">
        <v>7.2815427780151367</v>
      </c>
      <c r="Q88">
        <v>7.9276061058044434</v>
      </c>
      <c r="R88">
        <v>8.0622873306274414</v>
      </c>
      <c r="S88">
        <v>8.2887296676635742</v>
      </c>
      <c r="T88">
        <v>8.691950798034668</v>
      </c>
      <c r="U88">
        <v>9.0398855209350586</v>
      </c>
      <c r="V88">
        <v>9.0446510314941406</v>
      </c>
      <c r="W88">
        <v>9.0824794769287109</v>
      </c>
      <c r="X88">
        <v>9.2316312789916992</v>
      </c>
      <c r="Y88">
        <v>9.3312864303588867</v>
      </c>
      <c r="Z88">
        <v>9.1168270111083984</v>
      </c>
      <c r="AA88">
        <v>8.5161304473876953</v>
      </c>
      <c r="AB88">
        <v>7.4163317680358887</v>
      </c>
      <c r="AC88">
        <v>6.5479555130004883</v>
      </c>
      <c r="AD88">
        <v>5.7883143424987793</v>
      </c>
      <c r="AE88">
        <v>-0.45080813765525818</v>
      </c>
      <c r="AF88">
        <v>-0.44483745098114014</v>
      </c>
      <c r="AG88">
        <v>-0.45347815752029419</v>
      </c>
      <c r="AH88">
        <v>-0.40785479545593262</v>
      </c>
      <c r="AI88">
        <v>-0.37650591135025024</v>
      </c>
      <c r="AJ88">
        <v>-0.37300440669059753</v>
      </c>
      <c r="AK88">
        <v>-0.26317715644836426</v>
      </c>
      <c r="AL88">
        <v>-0.48342370986938477</v>
      </c>
      <c r="AM88">
        <v>-0.47497600317001343</v>
      </c>
      <c r="AN88">
        <v>-0.61538338661193848</v>
      </c>
      <c r="AO88">
        <v>-0.86944311857223511</v>
      </c>
      <c r="AP88">
        <v>-0.88591742515563965</v>
      </c>
      <c r="AQ88">
        <v>-0.9255484938621521</v>
      </c>
      <c r="AR88">
        <v>-0.41931930184364319</v>
      </c>
      <c r="AS88">
        <v>-0.62093937397003174</v>
      </c>
      <c r="AT88">
        <v>9.2222787439823151E-2</v>
      </c>
      <c r="AU88">
        <v>-5.5856883525848389E-2</v>
      </c>
      <c r="AV88">
        <v>-9.6025511622428894E-2</v>
      </c>
      <c r="AW88">
        <v>-0.22768886387348175</v>
      </c>
      <c r="AX88">
        <v>-0.64806318283081055</v>
      </c>
      <c r="AY88">
        <v>-0.44005906581878662</v>
      </c>
      <c r="AZ88">
        <v>-0.38432872295379639</v>
      </c>
      <c r="BA88">
        <v>-0.56390094757080078</v>
      </c>
      <c r="BB88">
        <v>-0.49698281288146973</v>
      </c>
      <c r="BC88">
        <v>-0.20111186802387238</v>
      </c>
      <c r="BD88">
        <v>-0.19523103535175323</v>
      </c>
      <c r="BE88">
        <v>-0.21404127776622772</v>
      </c>
      <c r="BF88">
        <v>-0.16803927719593048</v>
      </c>
      <c r="BG88">
        <v>-0.13248132169246674</v>
      </c>
      <c r="BH88">
        <v>-0.11903562396764755</v>
      </c>
      <c r="BI88">
        <v>-4.1177398525178432E-3</v>
      </c>
      <c r="BJ88">
        <v>-0.19533747434616089</v>
      </c>
      <c r="BK88">
        <v>-0.12836039066314697</v>
      </c>
      <c r="BL88">
        <v>-0.27407020330429077</v>
      </c>
      <c r="BM88">
        <v>-0.52930241823196411</v>
      </c>
      <c r="BN88">
        <v>-0.53716552257537842</v>
      </c>
      <c r="BO88">
        <v>-0.56303709745407104</v>
      </c>
      <c r="BP88">
        <v>-4.9748580902814865E-2</v>
      </c>
      <c r="BQ88">
        <v>-0.22983554005622864</v>
      </c>
      <c r="BR88">
        <v>0.4638010561466217</v>
      </c>
      <c r="BS88">
        <v>0.3035033643245697</v>
      </c>
      <c r="BT88">
        <v>0.25080990791320801</v>
      </c>
      <c r="BU88">
        <v>0.11106342822313309</v>
      </c>
      <c r="BV88">
        <v>-0.31653985381126404</v>
      </c>
      <c r="BW88">
        <v>-0.12113510072231293</v>
      </c>
      <c r="BX88">
        <v>-6.0423057526350021E-2</v>
      </c>
      <c r="BY88">
        <v>-0.27573809027671814</v>
      </c>
      <c r="BZ88">
        <v>-0.21742801368236542</v>
      </c>
      <c r="CA88">
        <v>-2.8172994032502174E-2</v>
      </c>
      <c r="CB88">
        <v>-2.2354399785399437E-2</v>
      </c>
      <c r="CC88">
        <v>-4.8208020627498627E-2</v>
      </c>
      <c r="CD88">
        <v>-1.9437784794718027E-3</v>
      </c>
      <c r="CE88">
        <v>3.6529362201690674E-2</v>
      </c>
      <c r="CF88">
        <v>5.6862384080886841E-2</v>
      </c>
      <c r="CG88">
        <v>0.17530602216720581</v>
      </c>
      <c r="CH88">
        <v>4.190174862742424E-3</v>
      </c>
      <c r="CI88">
        <v>0.11170454323291779</v>
      </c>
      <c r="CJ88">
        <v>-3.7677738815546036E-2</v>
      </c>
      <c r="CK88">
        <v>-0.29372203350067139</v>
      </c>
      <c r="CL88">
        <v>-0.29562103748321533</v>
      </c>
      <c r="CM88">
        <v>-0.3119627833366394</v>
      </c>
      <c r="CN88">
        <v>0.20621497929096222</v>
      </c>
      <c r="CO88">
        <v>4.1041802614927292E-2</v>
      </c>
      <c r="CP88">
        <v>0.72115504741668701</v>
      </c>
      <c r="CQ88">
        <v>0.55239516496658325</v>
      </c>
      <c r="CR88">
        <v>0.49102708697319031</v>
      </c>
      <c r="CS88">
        <v>0.34568223357200623</v>
      </c>
      <c r="CT88">
        <v>-8.6927764117717743E-2</v>
      </c>
      <c r="CU88">
        <v>9.9750667810440063E-2</v>
      </c>
      <c r="CV88">
        <v>0.16391301155090332</v>
      </c>
      <c r="CW88">
        <v>-7.6157383620738983E-2</v>
      </c>
      <c r="CX88">
        <v>-2.3809213191270828E-2</v>
      </c>
      <c r="CY88">
        <v>0.14476588368415833</v>
      </c>
      <c r="CZ88">
        <v>0.15052223205566406</v>
      </c>
      <c r="DA88">
        <v>0.11762522906064987</v>
      </c>
      <c r="DB88">
        <v>0.16415171325206757</v>
      </c>
      <c r="DC88">
        <v>0.20554004609584808</v>
      </c>
      <c r="DD88">
        <v>0.23276038467884064</v>
      </c>
      <c r="DE88">
        <v>0.35472977161407471</v>
      </c>
      <c r="DF88">
        <v>0.20371782779693604</v>
      </c>
      <c r="DG88">
        <v>0.35176947712898254</v>
      </c>
      <c r="DH88">
        <v>0.1987147331237793</v>
      </c>
      <c r="DI88">
        <v>-5.814163014292717E-2</v>
      </c>
      <c r="DJ88">
        <v>-5.4076541215181351E-2</v>
      </c>
      <c r="DK88">
        <v>-6.0888476669788361E-2</v>
      </c>
      <c r="DL88">
        <v>0.46217852830886841</v>
      </c>
      <c r="DM88">
        <v>0.31191915273666382</v>
      </c>
      <c r="DN88">
        <v>0.97850900888442993</v>
      </c>
      <c r="DO88">
        <v>0.80128699541091919</v>
      </c>
      <c r="DP88">
        <v>0.73124426603317261</v>
      </c>
      <c r="DQ88">
        <v>0.58030104637145996</v>
      </c>
      <c r="DR88">
        <v>0.14268431067466736</v>
      </c>
      <c r="DS88">
        <v>0.32063642144203186</v>
      </c>
      <c r="DT88">
        <v>0.38824906945228577</v>
      </c>
      <c r="DU88">
        <v>0.12342333048582077</v>
      </c>
      <c r="DV88">
        <v>0.16980959475040436</v>
      </c>
      <c r="DW88">
        <v>0.39446213841438293</v>
      </c>
      <c r="DX88">
        <v>0.40012863278388977</v>
      </c>
      <c r="DY88">
        <v>0.35706210136413574</v>
      </c>
      <c r="DZ88">
        <v>0.4039672315120697</v>
      </c>
      <c r="EA88">
        <v>0.44956463575363159</v>
      </c>
      <c r="EB88">
        <v>0.48672917485237122</v>
      </c>
      <c r="EC88">
        <v>0.61378920078277588</v>
      </c>
      <c r="ED88">
        <v>0.49180406332015991</v>
      </c>
      <c r="EE88">
        <v>0.69838511943817139</v>
      </c>
      <c r="EF88">
        <v>0.540027916431427</v>
      </c>
      <c r="EG88">
        <v>0.28199905157089233</v>
      </c>
      <c r="EH88">
        <v>0.29467535018920898</v>
      </c>
      <c r="EI88">
        <v>0.30162295699119568</v>
      </c>
      <c r="EJ88">
        <v>0.83174926042556763</v>
      </c>
      <c r="EK88">
        <v>0.70302301645278931</v>
      </c>
      <c r="EL88">
        <v>1.3500872850418091</v>
      </c>
      <c r="EM88">
        <v>1.1606471538543701</v>
      </c>
      <c r="EN88">
        <v>1.0780797004699707</v>
      </c>
      <c r="EO88">
        <v>0.91905331611633301</v>
      </c>
      <c r="EP88">
        <v>0.47420766949653625</v>
      </c>
      <c r="EQ88">
        <v>0.63956040143966675</v>
      </c>
      <c r="ER88">
        <v>0.71215474605560303</v>
      </c>
      <c r="ES88">
        <v>0.41158616542816162</v>
      </c>
      <c r="ET88">
        <v>0.44936439394950867</v>
      </c>
      <c r="EU88">
        <v>73.002120971679688</v>
      </c>
      <c r="EV88">
        <v>71.895339965820312</v>
      </c>
      <c r="EW88">
        <v>70.414573669433594</v>
      </c>
      <c r="EX88">
        <v>68.925888061523438</v>
      </c>
      <c r="EY88">
        <v>67.880813598632813</v>
      </c>
      <c r="EZ88">
        <v>66.925376892089844</v>
      </c>
      <c r="FA88">
        <v>67.033622741699219</v>
      </c>
      <c r="FB88">
        <v>70.579757690429687</v>
      </c>
      <c r="FC88">
        <v>73.609603881835938</v>
      </c>
      <c r="FD88">
        <v>77.020278930664062</v>
      </c>
      <c r="FE88">
        <v>79.157257080078125</v>
      </c>
      <c r="FF88">
        <v>82.735092163085938</v>
      </c>
      <c r="FG88">
        <v>85.842742919921875</v>
      </c>
      <c r="FH88">
        <v>90.964179992675781</v>
      </c>
      <c r="FI88">
        <v>93.535301208496094</v>
      </c>
      <c r="FJ88">
        <v>93.107658386230469</v>
      </c>
      <c r="FK88">
        <v>91.837730407714844</v>
      </c>
      <c r="FL88">
        <v>90.192489624023438</v>
      </c>
      <c r="FM88">
        <v>89.477363586425781</v>
      </c>
      <c r="FN88">
        <v>87.056846618652344</v>
      </c>
      <c r="FO88">
        <v>84.414840698242188</v>
      </c>
      <c r="FP88">
        <v>81.104438781738281</v>
      </c>
      <c r="FQ88">
        <v>79.103263854980469</v>
      </c>
      <c r="FR88">
        <v>77.232711791992188</v>
      </c>
      <c r="FS88">
        <v>23</v>
      </c>
      <c r="FT88">
        <v>9.0003244578838348E-2</v>
      </c>
      <c r="FU88">
        <v>1</v>
      </c>
    </row>
    <row r="89" spans="1:177" x14ac:dyDescent="0.2">
      <c r="A89" t="s">
        <v>1</v>
      </c>
      <c r="B89" t="s">
        <v>225</v>
      </c>
      <c r="C89" t="s">
        <v>203</v>
      </c>
      <c r="D89" t="s">
        <v>253</v>
      </c>
      <c r="E89">
        <v>122</v>
      </c>
      <c r="F89">
        <v>122</v>
      </c>
      <c r="G89">
        <v>23.483633041381836</v>
      </c>
      <c r="H89">
        <v>22.817375183105469</v>
      </c>
      <c r="I89">
        <v>22.379880905151367</v>
      </c>
      <c r="J89">
        <v>22.160985946655273</v>
      </c>
      <c r="K89">
        <v>22.818576812744141</v>
      </c>
      <c r="L89">
        <v>24.256475448608398</v>
      </c>
      <c r="M89">
        <v>27.318979263305664</v>
      </c>
      <c r="N89">
        <v>28.771770477294922</v>
      </c>
      <c r="O89">
        <v>28.804035186767578</v>
      </c>
      <c r="P89">
        <v>28.798622131347656</v>
      </c>
      <c r="Q89">
        <v>31.624731063842773</v>
      </c>
      <c r="R89">
        <v>32.100193023681641</v>
      </c>
      <c r="S89">
        <v>32.658428192138672</v>
      </c>
      <c r="T89">
        <v>33.621726989746094</v>
      </c>
      <c r="U89">
        <v>34.236606597900391</v>
      </c>
      <c r="V89">
        <v>34.749046325683594</v>
      </c>
      <c r="W89">
        <v>36.579048156738281</v>
      </c>
      <c r="X89">
        <v>39.043891906738281</v>
      </c>
      <c r="Y89">
        <v>41.296955108642578</v>
      </c>
      <c r="Z89">
        <v>41.99383544921875</v>
      </c>
      <c r="AA89">
        <v>39.246868133544922</v>
      </c>
      <c r="AB89">
        <v>32.9161376953125</v>
      </c>
      <c r="AC89">
        <v>27.157670974731445</v>
      </c>
      <c r="AD89">
        <v>24.774412155151367</v>
      </c>
      <c r="AE89">
        <v>-0.93227839469909668</v>
      </c>
      <c r="AF89">
        <v>-0.75233012437820435</v>
      </c>
      <c r="AG89">
        <v>-0.91651171445846558</v>
      </c>
      <c r="AH89">
        <v>-1.1135497093200684</v>
      </c>
      <c r="AI89">
        <v>-0.9346122145652771</v>
      </c>
      <c r="AJ89">
        <v>-1.3910629749298096</v>
      </c>
      <c r="AK89">
        <v>-0.94491541385650635</v>
      </c>
      <c r="AL89">
        <v>-1.2412948608398437</v>
      </c>
      <c r="AM89">
        <v>-1.4661744832992554</v>
      </c>
      <c r="AN89">
        <v>-1.9266829490661621</v>
      </c>
      <c r="AO89">
        <v>-2.1627719402313232</v>
      </c>
      <c r="AP89">
        <v>-1.8945897817611694</v>
      </c>
      <c r="AQ89">
        <v>-2.0029573440551758</v>
      </c>
      <c r="AR89">
        <v>-3.6408300399780273</v>
      </c>
      <c r="AS89">
        <v>-4.334876537322998</v>
      </c>
      <c r="AT89">
        <v>0.11307951062917709</v>
      </c>
      <c r="AU89">
        <v>1.3655033111572266</v>
      </c>
      <c r="AV89">
        <v>2.5491619110107422</v>
      </c>
      <c r="AW89">
        <v>1.3188649415969849</v>
      </c>
      <c r="AX89">
        <v>-2.6384222507476807</v>
      </c>
      <c r="AY89">
        <v>-2.5166220664978027</v>
      </c>
      <c r="AZ89">
        <v>-1.5536291599273682</v>
      </c>
      <c r="BA89">
        <v>-1.440840482711792</v>
      </c>
      <c r="BB89">
        <v>-1.5688537359237671</v>
      </c>
      <c r="BC89">
        <v>-0.25682359933853149</v>
      </c>
      <c r="BD89">
        <v>-9.1905713081359863E-2</v>
      </c>
      <c r="BE89">
        <v>-0.26809117197990417</v>
      </c>
      <c r="BF89">
        <v>-0.49080145359039307</v>
      </c>
      <c r="BG89">
        <v>-0.29435208439826965</v>
      </c>
      <c r="BH89">
        <v>-0.73391479253768921</v>
      </c>
      <c r="BI89">
        <v>-0.31493052840232849</v>
      </c>
      <c r="BJ89">
        <v>-0.5826757550239563</v>
      </c>
      <c r="BK89">
        <v>-0.71628522872924805</v>
      </c>
      <c r="BL89">
        <v>-1.1197086572647095</v>
      </c>
      <c r="BM89">
        <v>-1.3670275211334229</v>
      </c>
      <c r="BN89">
        <v>-1.0536290407180786</v>
      </c>
      <c r="BO89">
        <v>-1.1524317264556885</v>
      </c>
      <c r="BP89">
        <v>-2.7991223335266113</v>
      </c>
      <c r="BQ89">
        <v>-3.4640293121337891</v>
      </c>
      <c r="BR89">
        <v>0.94707989692687988</v>
      </c>
      <c r="BS89">
        <v>2.1742417812347412</v>
      </c>
      <c r="BT89">
        <v>3.3429322242736816</v>
      </c>
      <c r="BU89">
        <v>2.0689072608947754</v>
      </c>
      <c r="BV89">
        <v>-1.9207519292831421</v>
      </c>
      <c r="BW89">
        <v>-1.8488755226135254</v>
      </c>
      <c r="BX89">
        <v>-0.86316961050033569</v>
      </c>
      <c r="BY89">
        <v>-0.77106988430023193</v>
      </c>
      <c r="BZ89">
        <v>-0.89997404813766479</v>
      </c>
      <c r="CA89">
        <v>0.21099434792995453</v>
      </c>
      <c r="CB89">
        <v>0.36550220847129822</v>
      </c>
      <c r="CC89">
        <v>0.1810029000043869</v>
      </c>
      <c r="CD89">
        <v>-5.9487905353307724E-2</v>
      </c>
      <c r="CE89">
        <v>0.14909011125564575</v>
      </c>
      <c r="CF89">
        <v>-0.27877596020698547</v>
      </c>
      <c r="CG89">
        <v>0.12139508873224258</v>
      </c>
      <c r="CH89">
        <v>-0.1265181303024292</v>
      </c>
      <c r="CI89">
        <v>-0.19691428542137146</v>
      </c>
      <c r="CJ89">
        <v>-0.56080079078674316</v>
      </c>
      <c r="CK89">
        <v>-0.81589734554290771</v>
      </c>
      <c r="CL89">
        <v>-0.47118210792541504</v>
      </c>
      <c r="CM89">
        <v>-0.56336027383804321</v>
      </c>
      <c r="CN89">
        <v>-2.2161579132080078</v>
      </c>
      <c r="CO89">
        <v>-2.8608829975128174</v>
      </c>
      <c r="CP89">
        <v>1.5247060060501099</v>
      </c>
      <c r="CQ89">
        <v>2.7343714237213135</v>
      </c>
      <c r="CR89">
        <v>3.8926951885223389</v>
      </c>
      <c r="CS89">
        <v>2.5883841514587402</v>
      </c>
      <c r="CT89">
        <v>-1.4236956834793091</v>
      </c>
      <c r="CU89">
        <v>-1.3863964080810547</v>
      </c>
      <c r="CV89">
        <v>-0.38495942950248718</v>
      </c>
      <c r="CW89">
        <v>-0.30718877911567688</v>
      </c>
      <c r="CX89">
        <v>-0.4367099404335022</v>
      </c>
      <c r="CY89">
        <v>0.67881226539611816</v>
      </c>
      <c r="CZ89">
        <v>0.8229101300239563</v>
      </c>
      <c r="DA89">
        <v>0.63009697198867798</v>
      </c>
      <c r="DB89">
        <v>0.37182563543319702</v>
      </c>
      <c r="DC89">
        <v>0.59253233671188354</v>
      </c>
      <c r="DD89">
        <v>0.17636284232139587</v>
      </c>
      <c r="DE89">
        <v>0.55772072076797485</v>
      </c>
      <c r="DF89">
        <v>0.3296394944190979</v>
      </c>
      <c r="DG89">
        <v>0.32245668768882751</v>
      </c>
      <c r="DH89">
        <v>-1.8928743666037917E-3</v>
      </c>
      <c r="DI89">
        <v>-0.26476716995239258</v>
      </c>
      <c r="DJ89">
        <v>0.11126479506492615</v>
      </c>
      <c r="DK89">
        <v>2.5711176916956902E-2</v>
      </c>
      <c r="DL89">
        <v>-1.6331936120986938</v>
      </c>
      <c r="DM89">
        <v>-2.2577366828918457</v>
      </c>
      <c r="DN89">
        <v>2.1023321151733398</v>
      </c>
      <c r="DO89">
        <v>3.2945010662078857</v>
      </c>
      <c r="DP89">
        <v>4.4424581527709961</v>
      </c>
      <c r="DQ89">
        <v>3.1078610420227051</v>
      </c>
      <c r="DR89">
        <v>-0.92663943767547607</v>
      </c>
      <c r="DS89">
        <v>-0.92391729354858398</v>
      </c>
      <c r="DT89">
        <v>9.3250766396522522E-2</v>
      </c>
      <c r="DU89">
        <v>0.15669231116771698</v>
      </c>
      <c r="DV89">
        <v>2.655414305627346E-2</v>
      </c>
      <c r="DW89">
        <v>1.3542671203613281</v>
      </c>
      <c r="DX89">
        <v>1.4833345413208008</v>
      </c>
      <c r="DY89">
        <v>1.278517484664917</v>
      </c>
      <c r="DZ89">
        <v>0.99457389116287231</v>
      </c>
      <c r="EA89">
        <v>1.2327923774719238</v>
      </c>
      <c r="EB89">
        <v>0.83351099491119385</v>
      </c>
      <c r="EC89">
        <v>1.1877056360244751</v>
      </c>
      <c r="ED89">
        <v>0.98825865983963013</v>
      </c>
      <c r="EE89">
        <v>1.0723458528518677</v>
      </c>
      <c r="EF89">
        <v>0.80508136749267578</v>
      </c>
      <c r="EG89">
        <v>0.53097730875015259</v>
      </c>
      <c r="EH89">
        <v>0.95222562551498413</v>
      </c>
      <c r="EI89">
        <v>0.87623679637908936</v>
      </c>
      <c r="EJ89">
        <v>-0.79148566722869873</v>
      </c>
      <c r="EK89">
        <v>-1.3868894577026367</v>
      </c>
      <c r="EL89">
        <v>2.9363324642181396</v>
      </c>
      <c r="EM89">
        <v>4.1032395362854004</v>
      </c>
      <c r="EN89">
        <v>5.2362284660339355</v>
      </c>
      <c r="EO89">
        <v>3.8579032421112061</v>
      </c>
      <c r="EP89">
        <v>-0.20896917581558228</v>
      </c>
      <c r="EQ89">
        <v>-0.25617086887359619</v>
      </c>
      <c r="ER89">
        <v>0.78371036052703857</v>
      </c>
      <c r="ES89">
        <v>0.82646292448043823</v>
      </c>
      <c r="ET89">
        <v>0.69543391466140747</v>
      </c>
      <c r="EU89">
        <v>70.936508178710937</v>
      </c>
      <c r="EV89">
        <v>70.132392883300781</v>
      </c>
      <c r="EW89">
        <v>69.206214904785156</v>
      </c>
      <c r="EX89">
        <v>68.15875244140625</v>
      </c>
      <c r="EY89">
        <v>67.212333679199219</v>
      </c>
      <c r="EZ89">
        <v>66.513435363769531</v>
      </c>
      <c r="FA89">
        <v>66.251998901367188</v>
      </c>
      <c r="FB89">
        <v>66.959312438964844</v>
      </c>
      <c r="FC89">
        <v>69.268768310546875</v>
      </c>
      <c r="FD89">
        <v>72.479820251464844</v>
      </c>
      <c r="FE89">
        <v>75.564140319824219</v>
      </c>
      <c r="FF89">
        <v>79.153953552246094</v>
      </c>
      <c r="FG89">
        <v>81.717796325683594</v>
      </c>
      <c r="FH89">
        <v>83.684646606445312</v>
      </c>
      <c r="FI89">
        <v>84.501358032226563</v>
      </c>
      <c r="FJ89">
        <v>84.383743286132813</v>
      </c>
      <c r="FK89">
        <v>84.211372375488281</v>
      </c>
      <c r="FL89">
        <v>83.739364624023438</v>
      </c>
      <c r="FM89">
        <v>81.978950500488281</v>
      </c>
      <c r="FN89">
        <v>78.998367309570313</v>
      </c>
      <c r="FO89">
        <v>76.381118774414062</v>
      </c>
      <c r="FP89">
        <v>74.571540832519531</v>
      </c>
      <c r="FQ89">
        <v>73.313461303710938</v>
      </c>
      <c r="FR89">
        <v>71.954177856445312</v>
      </c>
      <c r="FS89">
        <v>122</v>
      </c>
      <c r="FT89">
        <v>3.8778703659772873E-2</v>
      </c>
      <c r="FU89">
        <v>1</v>
      </c>
    </row>
    <row r="90" spans="1:177" x14ac:dyDescent="0.2">
      <c r="A90" t="s">
        <v>1</v>
      </c>
      <c r="B90" t="s">
        <v>225</v>
      </c>
      <c r="C90" t="s">
        <v>203</v>
      </c>
      <c r="D90" t="s">
        <v>254</v>
      </c>
      <c r="E90">
        <v>122</v>
      </c>
      <c r="F90">
        <v>122</v>
      </c>
      <c r="G90">
        <v>23.670793533325195</v>
      </c>
      <c r="H90">
        <v>22.937076568603516</v>
      </c>
      <c r="I90">
        <v>22.514181137084961</v>
      </c>
      <c r="J90">
        <v>22.409027099609375</v>
      </c>
      <c r="K90">
        <v>23.386325836181641</v>
      </c>
      <c r="L90">
        <v>24.96015739440918</v>
      </c>
      <c r="M90">
        <v>28.135135650634766</v>
      </c>
      <c r="N90">
        <v>29.855232238769531</v>
      </c>
      <c r="O90">
        <v>29.981512069702148</v>
      </c>
      <c r="P90">
        <v>30.015098571777344</v>
      </c>
      <c r="Q90">
        <v>32.975154876708984</v>
      </c>
      <c r="R90">
        <v>33.105976104736328</v>
      </c>
      <c r="S90">
        <v>33.516929626464844</v>
      </c>
      <c r="T90">
        <v>34.597888946533203</v>
      </c>
      <c r="U90">
        <v>35.401302337646484</v>
      </c>
      <c r="V90">
        <v>36.497817993164063</v>
      </c>
      <c r="W90">
        <v>38.492591857910156</v>
      </c>
      <c r="X90">
        <v>40.949714660644531</v>
      </c>
      <c r="Y90">
        <v>43.026439666748047</v>
      </c>
      <c r="Z90">
        <v>43.599422454833984</v>
      </c>
      <c r="AA90">
        <v>40.470371246337891</v>
      </c>
      <c r="AB90">
        <v>33.566505432128906</v>
      </c>
      <c r="AC90">
        <v>27.47589111328125</v>
      </c>
      <c r="AD90">
        <v>24.999656677246094</v>
      </c>
      <c r="AE90">
        <v>-1.0676726102828979</v>
      </c>
      <c r="AF90">
        <v>-1.0350116491317749</v>
      </c>
      <c r="AG90">
        <v>-0.90252941846847534</v>
      </c>
      <c r="AH90">
        <v>-1.0276782512664795</v>
      </c>
      <c r="AI90">
        <v>-1.1408236026763916</v>
      </c>
      <c r="AJ90">
        <v>-1.1349020004272461</v>
      </c>
      <c r="AK90">
        <v>-0.80335229635238647</v>
      </c>
      <c r="AL90">
        <v>-1.1804081201553345</v>
      </c>
      <c r="AM90">
        <v>-1.3835722208023071</v>
      </c>
      <c r="AN90">
        <v>-1.6086075305938721</v>
      </c>
      <c r="AO90">
        <v>-1.7973699569702148</v>
      </c>
      <c r="AP90">
        <v>-2.0931992530822754</v>
      </c>
      <c r="AQ90">
        <v>-2.3245828151702881</v>
      </c>
      <c r="AR90">
        <v>-2.4034245014190674</v>
      </c>
      <c r="AS90">
        <v>-2.0180251598358154</v>
      </c>
      <c r="AT90">
        <v>-2.6336121559143066</v>
      </c>
      <c r="AU90">
        <v>3.2603387832641602</v>
      </c>
      <c r="AV90">
        <v>3.6451206207275391</v>
      </c>
      <c r="AW90">
        <v>2.9974913597106934</v>
      </c>
      <c r="AX90">
        <v>-0.59792137145996094</v>
      </c>
      <c r="AY90">
        <v>-0.14406713843345642</v>
      </c>
      <c r="AZ90">
        <v>-3.9583809673786163E-2</v>
      </c>
      <c r="BA90">
        <v>-0.5938839316368103</v>
      </c>
      <c r="BB90">
        <v>-1.8803920745849609</v>
      </c>
      <c r="BC90">
        <v>-0.48538985848426819</v>
      </c>
      <c r="BD90">
        <v>-0.46786156296730042</v>
      </c>
      <c r="BE90">
        <v>-0.347969651222229</v>
      </c>
      <c r="BF90">
        <v>-0.48562416434288025</v>
      </c>
      <c r="BG90">
        <v>-0.59912413358688354</v>
      </c>
      <c r="BH90">
        <v>-0.60039734840393066</v>
      </c>
      <c r="BI90">
        <v>-0.26307165622711182</v>
      </c>
      <c r="BJ90">
        <v>-0.59536498785018921</v>
      </c>
      <c r="BK90">
        <v>-0.744029700756073</v>
      </c>
      <c r="BL90">
        <v>-0.91676962375640869</v>
      </c>
      <c r="BM90">
        <v>-1.1191195249557495</v>
      </c>
      <c r="BN90">
        <v>-1.400181770324707</v>
      </c>
      <c r="BO90">
        <v>-1.6318899393081665</v>
      </c>
      <c r="BP90">
        <v>-1.7088003158569336</v>
      </c>
      <c r="BQ90">
        <v>-1.2964699268341064</v>
      </c>
      <c r="BR90">
        <v>-1.9424048662185669</v>
      </c>
      <c r="BS90">
        <v>3.934938907623291</v>
      </c>
      <c r="BT90">
        <v>4.3084220886230469</v>
      </c>
      <c r="BU90">
        <v>3.6169836521148682</v>
      </c>
      <c r="BV90">
        <v>-3.0209021642804146E-3</v>
      </c>
      <c r="BW90">
        <v>0.4253847599029541</v>
      </c>
      <c r="BX90">
        <v>0.53046190738677979</v>
      </c>
      <c r="BY90">
        <v>-3.4323707222938538E-2</v>
      </c>
      <c r="BZ90">
        <v>-1.3202534914016724</v>
      </c>
      <c r="CA90">
        <v>-8.2102611660957336E-2</v>
      </c>
      <c r="CB90">
        <v>-7.5055085122585297E-2</v>
      </c>
      <c r="CC90">
        <v>3.6116767674684525E-2</v>
      </c>
      <c r="CD90">
        <v>-0.11019915342330933</v>
      </c>
      <c r="CE90">
        <v>-0.22394470870494843</v>
      </c>
      <c r="CF90">
        <v>-0.23020105063915253</v>
      </c>
      <c r="CG90">
        <v>0.11112505942583084</v>
      </c>
      <c r="CH90">
        <v>-0.19016584753990173</v>
      </c>
      <c r="CI90">
        <v>-0.30108451843261719</v>
      </c>
      <c r="CJ90">
        <v>-0.43760472536087036</v>
      </c>
      <c r="CK90">
        <v>-0.64936536550521851</v>
      </c>
      <c r="CL90">
        <v>-0.92020004987716675</v>
      </c>
      <c r="CM90">
        <v>-1.1521329879760742</v>
      </c>
      <c r="CN90">
        <v>-1.227705717086792</v>
      </c>
      <c r="CO90">
        <v>-0.79672294855117798</v>
      </c>
      <c r="CP90">
        <v>-1.4636766910552979</v>
      </c>
      <c r="CQ90">
        <v>4.4021649360656738</v>
      </c>
      <c r="CR90">
        <v>4.7678227424621582</v>
      </c>
      <c r="CS90">
        <v>4.0460419654846191</v>
      </c>
      <c r="CT90">
        <v>0.40900534391403198</v>
      </c>
      <c r="CU90">
        <v>0.81978541612625122</v>
      </c>
      <c r="CV90">
        <v>0.9252738356590271</v>
      </c>
      <c r="CW90">
        <v>0.35322600603103638</v>
      </c>
      <c r="CX90">
        <v>-0.93230330944061279</v>
      </c>
      <c r="CY90">
        <v>0.32118463516235352</v>
      </c>
      <c r="CZ90">
        <v>0.31775137782096863</v>
      </c>
      <c r="DA90">
        <v>0.42020317912101746</v>
      </c>
      <c r="DB90">
        <v>0.2652258574962616</v>
      </c>
      <c r="DC90">
        <v>0.15123473107814789</v>
      </c>
      <c r="DD90">
        <v>0.13999521732330322</v>
      </c>
      <c r="DE90">
        <v>0.48532178997993469</v>
      </c>
      <c r="DF90">
        <v>0.21503327786922455</v>
      </c>
      <c r="DG90">
        <v>0.14186067879199982</v>
      </c>
      <c r="DH90">
        <v>4.1560143232345581E-2</v>
      </c>
      <c r="DI90">
        <v>-0.1796112060546875</v>
      </c>
      <c r="DJ90">
        <v>-0.44021832942962646</v>
      </c>
      <c r="DK90">
        <v>-0.67237603664398193</v>
      </c>
      <c r="DL90">
        <v>-0.74661117792129517</v>
      </c>
      <c r="DM90">
        <v>-0.29697594046592712</v>
      </c>
      <c r="DN90">
        <v>-0.98494851589202881</v>
      </c>
      <c r="DO90">
        <v>4.8693909645080566</v>
      </c>
      <c r="DP90">
        <v>5.2272233963012695</v>
      </c>
      <c r="DQ90">
        <v>4.4751005172729492</v>
      </c>
      <c r="DR90">
        <v>0.82103157043457031</v>
      </c>
      <c r="DS90">
        <v>1.2141860723495483</v>
      </c>
      <c r="DT90">
        <v>1.3200857639312744</v>
      </c>
      <c r="DU90">
        <v>0.7407757043838501</v>
      </c>
      <c r="DV90">
        <v>-0.54435306787490845</v>
      </c>
      <c r="DW90">
        <v>0.90346735715866089</v>
      </c>
      <c r="DX90">
        <v>0.88490152359008789</v>
      </c>
      <c r="DY90">
        <v>0.97476291656494141</v>
      </c>
      <c r="DZ90">
        <v>0.80727994441986084</v>
      </c>
      <c r="EA90">
        <v>0.69293421506881714</v>
      </c>
      <c r="EB90">
        <v>0.67449986934661865</v>
      </c>
      <c r="EC90">
        <v>1.0256024599075317</v>
      </c>
      <c r="ED90">
        <v>0.80007648468017578</v>
      </c>
      <c r="EE90">
        <v>0.78140318393707275</v>
      </c>
      <c r="EF90">
        <v>0.73339813947677612</v>
      </c>
      <c r="EG90">
        <v>0.49863919615745544</v>
      </c>
      <c r="EH90">
        <v>0.25279906392097473</v>
      </c>
      <c r="EI90">
        <v>2.031676284968853E-2</v>
      </c>
      <c r="EJ90">
        <v>-5.1987010985612869E-2</v>
      </c>
      <c r="EK90">
        <v>0.42457935214042664</v>
      </c>
      <c r="EL90">
        <v>-0.2937411367893219</v>
      </c>
      <c r="EM90">
        <v>5.5439910888671875</v>
      </c>
      <c r="EN90">
        <v>5.8905248641967773</v>
      </c>
      <c r="EO90">
        <v>5.0945925712585449</v>
      </c>
      <c r="EP90">
        <v>1.4159320592880249</v>
      </c>
      <c r="EQ90">
        <v>1.7836380004882813</v>
      </c>
      <c r="ER90">
        <v>1.8901314735412598</v>
      </c>
      <c r="ES90">
        <v>1.3003360033035278</v>
      </c>
      <c r="ET90">
        <v>1.5785453841090202E-2</v>
      </c>
      <c r="EU90">
        <v>71.144432067871094</v>
      </c>
      <c r="EV90">
        <v>70.058517456054688</v>
      </c>
      <c r="EW90">
        <v>69.263710021972656</v>
      </c>
      <c r="EX90">
        <v>68.499053955078125</v>
      </c>
      <c r="EY90">
        <v>67.312179565429687</v>
      </c>
      <c r="EZ90">
        <v>66.102127075195312</v>
      </c>
      <c r="FA90">
        <v>65.766639709472656</v>
      </c>
      <c r="FB90">
        <v>67.096923828125</v>
      </c>
      <c r="FC90">
        <v>69.615791320800781</v>
      </c>
      <c r="FD90">
        <v>73.467864990234375</v>
      </c>
      <c r="FE90">
        <v>77.087608337402344</v>
      </c>
      <c r="FF90">
        <v>80.545791625976563</v>
      </c>
      <c r="FG90">
        <v>83.517410278320313</v>
      </c>
      <c r="FH90">
        <v>86.3167724609375</v>
      </c>
      <c r="FI90">
        <v>87.514877319335938</v>
      </c>
      <c r="FJ90">
        <v>88.683158874511719</v>
      </c>
      <c r="FK90">
        <v>88.382797241210938</v>
      </c>
      <c r="FL90">
        <v>88.194557189941406</v>
      </c>
      <c r="FM90">
        <v>85.787284851074219</v>
      </c>
      <c r="FN90">
        <v>82.226348876953125</v>
      </c>
      <c r="FO90">
        <v>79.020622253417969</v>
      </c>
      <c r="FP90">
        <v>76.64813232421875</v>
      </c>
      <c r="FQ90">
        <v>74.73223876953125</v>
      </c>
      <c r="FR90">
        <v>73.651039123535156</v>
      </c>
      <c r="FS90">
        <v>122</v>
      </c>
      <c r="FT90">
        <v>3.8809910416603088E-2</v>
      </c>
      <c r="FU90">
        <v>1</v>
      </c>
    </row>
    <row r="91" spans="1:177" x14ac:dyDescent="0.2">
      <c r="A91" t="s">
        <v>1</v>
      </c>
      <c r="B91" t="s">
        <v>225</v>
      </c>
      <c r="C91" t="s">
        <v>203</v>
      </c>
      <c r="D91" t="s">
        <v>255</v>
      </c>
      <c r="E91">
        <v>112</v>
      </c>
      <c r="F91">
        <v>121</v>
      </c>
      <c r="G91">
        <v>22.041833877563477</v>
      </c>
      <c r="H91">
        <v>21.185190200805664</v>
      </c>
      <c r="I91">
        <v>20.822963714599609</v>
      </c>
      <c r="J91">
        <v>20.808874130249023</v>
      </c>
      <c r="K91">
        <v>21.733072280883789</v>
      </c>
      <c r="L91">
        <v>23.170459747314453</v>
      </c>
      <c r="M91">
        <v>26.368663787841797</v>
      </c>
      <c r="N91">
        <v>27.537940979003906</v>
      </c>
      <c r="O91">
        <v>27.576217651367187</v>
      </c>
      <c r="P91">
        <v>28.208246231079102</v>
      </c>
      <c r="Q91">
        <v>30.920112609863281</v>
      </c>
      <c r="R91">
        <v>31.136798858642578</v>
      </c>
      <c r="S91">
        <v>31.728866577148438</v>
      </c>
      <c r="T91">
        <v>32.597255706787109</v>
      </c>
      <c r="U91">
        <v>33.548069000244141</v>
      </c>
      <c r="V91">
        <v>34.690704345703125</v>
      </c>
      <c r="W91">
        <v>36.662284851074219</v>
      </c>
      <c r="X91">
        <v>39.024040222167969</v>
      </c>
      <c r="Y91">
        <v>41.181465148925781</v>
      </c>
      <c r="Z91">
        <v>41.919120788574219</v>
      </c>
      <c r="AA91">
        <v>39.343391418457031</v>
      </c>
      <c r="AB91">
        <v>33.771129608154297</v>
      </c>
      <c r="AC91">
        <v>28.570228576660156</v>
      </c>
      <c r="AD91">
        <v>24.121135711669922</v>
      </c>
      <c r="AE91">
        <v>-0.70210009813308716</v>
      </c>
      <c r="AF91">
        <v>-0.99019831418991089</v>
      </c>
      <c r="AG91">
        <v>-0.91548418998718262</v>
      </c>
      <c r="AH91">
        <v>-0.96102851629257202</v>
      </c>
      <c r="AI91">
        <v>-0.71176475286483765</v>
      </c>
      <c r="AJ91">
        <v>-0.94846171140670776</v>
      </c>
      <c r="AK91">
        <v>-0.88136458396911621</v>
      </c>
      <c r="AL91">
        <v>-0.87775695323944092</v>
      </c>
      <c r="AM91">
        <v>-1.0258805751800537</v>
      </c>
      <c r="AN91">
        <v>-0.70903599262237549</v>
      </c>
      <c r="AO91">
        <v>-1.4611344337463379</v>
      </c>
      <c r="AP91">
        <v>-2.0505537986755371</v>
      </c>
      <c r="AQ91">
        <v>-1.8148571252822876</v>
      </c>
      <c r="AR91">
        <v>-1.8270421028137207</v>
      </c>
      <c r="AS91">
        <v>-2.5691211223602295</v>
      </c>
      <c r="AT91">
        <v>1.9659302234649658</v>
      </c>
      <c r="AU91">
        <v>2.8263509273529053</v>
      </c>
      <c r="AV91">
        <v>3.3355538845062256</v>
      </c>
      <c r="AW91">
        <v>1.9865344762802124</v>
      </c>
      <c r="AX91">
        <v>-0.37242144346237183</v>
      </c>
      <c r="AY91">
        <v>-1.0099571943283081</v>
      </c>
      <c r="AZ91">
        <v>-0.37177574634552002</v>
      </c>
      <c r="BA91">
        <v>-0.81542801856994629</v>
      </c>
      <c r="BB91">
        <v>-0.84562498331069946</v>
      </c>
      <c r="BC91">
        <v>-0.14282204210758209</v>
      </c>
      <c r="BD91">
        <v>-0.4476408064365387</v>
      </c>
      <c r="BE91">
        <v>-0.39377874135971069</v>
      </c>
      <c r="BF91">
        <v>-0.43623286485671997</v>
      </c>
      <c r="BG91">
        <v>-0.16243545711040497</v>
      </c>
      <c r="BH91">
        <v>-0.35340684652328491</v>
      </c>
      <c r="BI91">
        <v>-0.3039628267288208</v>
      </c>
      <c r="BJ91">
        <v>-0.28292447328567505</v>
      </c>
      <c r="BK91">
        <v>-0.3933519721031189</v>
      </c>
      <c r="BL91">
        <v>-1.786346547305584E-2</v>
      </c>
      <c r="BM91">
        <v>-0.77502107620239258</v>
      </c>
      <c r="BN91">
        <v>-1.3278720378875732</v>
      </c>
      <c r="BO91">
        <v>-1.0804203748703003</v>
      </c>
      <c r="BP91">
        <v>-1.1055376529693604</v>
      </c>
      <c r="BQ91">
        <v>-1.8309144973754883</v>
      </c>
      <c r="BR91">
        <v>2.6970794200897217</v>
      </c>
      <c r="BS91">
        <v>3.5532515048980713</v>
      </c>
      <c r="BT91">
        <v>4.0443911552429199</v>
      </c>
      <c r="BU91">
        <v>2.6553614139556885</v>
      </c>
      <c r="BV91">
        <v>0.28667381405830383</v>
      </c>
      <c r="BW91">
        <v>-0.36311522126197815</v>
      </c>
      <c r="BX91">
        <v>0.30013337731361389</v>
      </c>
      <c r="BY91">
        <v>-0.21994653344154358</v>
      </c>
      <c r="BZ91">
        <v>-0.29104474186897278</v>
      </c>
      <c r="CA91">
        <v>0.24453222751617432</v>
      </c>
      <c r="CB91">
        <v>-7.1867108345031738E-2</v>
      </c>
      <c r="CC91">
        <v>-3.2447148114442825E-2</v>
      </c>
      <c r="CD91">
        <v>-7.2760969400405884E-2</v>
      </c>
      <c r="CE91">
        <v>0.21802836656570435</v>
      </c>
      <c r="CF91">
        <v>5.8726336807012558E-2</v>
      </c>
      <c r="CG91">
        <v>9.59438756108284E-2</v>
      </c>
      <c r="CH91">
        <v>0.1290547102689743</v>
      </c>
      <c r="CI91">
        <v>4.473542794585228E-2</v>
      </c>
      <c r="CJ91">
        <v>0.46084052324295044</v>
      </c>
      <c r="CK91">
        <v>-0.29982107877731323</v>
      </c>
      <c r="CL91">
        <v>-0.82734495401382446</v>
      </c>
      <c r="CM91">
        <v>-0.57175165414810181</v>
      </c>
      <c r="CN91">
        <v>-0.60582584142684937</v>
      </c>
      <c r="CO91">
        <v>-1.3196347951889038</v>
      </c>
      <c r="CP91">
        <v>3.2034711837768555</v>
      </c>
      <c r="CQ91">
        <v>4.0567007064819336</v>
      </c>
      <c r="CR91">
        <v>4.5353298187255859</v>
      </c>
      <c r="CS91">
        <v>3.1185886859893799</v>
      </c>
      <c r="CT91">
        <v>0.74316120147705078</v>
      </c>
      <c r="CU91">
        <v>8.4885582327842712E-2</v>
      </c>
      <c r="CV91">
        <v>0.76549559831619263</v>
      </c>
      <c r="CW91">
        <v>0.1924821138381958</v>
      </c>
      <c r="CX91">
        <v>9.3055851757526398E-2</v>
      </c>
      <c r="CY91">
        <v>0.63188648223876953</v>
      </c>
      <c r="CZ91">
        <v>0.30390658974647522</v>
      </c>
      <c r="DA91">
        <v>0.32888445258140564</v>
      </c>
      <c r="DB91">
        <v>0.2907109260559082</v>
      </c>
      <c r="DC91">
        <v>0.59849220514297485</v>
      </c>
      <c r="DD91">
        <v>0.47085949778556824</v>
      </c>
      <c r="DE91">
        <v>0.49585059285163879</v>
      </c>
      <c r="DF91">
        <v>0.54103386402130127</v>
      </c>
      <c r="DG91">
        <v>0.48282283544540405</v>
      </c>
      <c r="DH91">
        <v>0.93954449892044067</v>
      </c>
      <c r="DI91">
        <v>0.17537893354892731</v>
      </c>
      <c r="DJ91">
        <v>-0.32681781053543091</v>
      </c>
      <c r="DK91">
        <v>-6.3082955777645111E-2</v>
      </c>
      <c r="DL91">
        <v>-0.10611405968666077</v>
      </c>
      <c r="DM91">
        <v>-0.80835515260696411</v>
      </c>
      <c r="DN91">
        <v>3.7098629474639893</v>
      </c>
      <c r="DO91">
        <v>4.5601496696472168</v>
      </c>
      <c r="DP91">
        <v>5.026268482208252</v>
      </c>
      <c r="DQ91">
        <v>3.5818159580230713</v>
      </c>
      <c r="DR91">
        <v>1.1996486186981201</v>
      </c>
      <c r="DS91">
        <v>0.53288638591766357</v>
      </c>
      <c r="DT91">
        <v>1.2308578491210937</v>
      </c>
      <c r="DU91">
        <v>0.60491073131561279</v>
      </c>
      <c r="DV91">
        <v>0.47715646028518677</v>
      </c>
      <c r="DW91">
        <v>1.191164493560791</v>
      </c>
      <c r="DX91">
        <v>0.84646409749984741</v>
      </c>
      <c r="DY91">
        <v>0.85058987140655518</v>
      </c>
      <c r="DZ91">
        <v>0.81550657749176025</v>
      </c>
      <c r="EA91">
        <v>1.1478215456008911</v>
      </c>
      <c r="EB91">
        <v>1.0659143924713135</v>
      </c>
      <c r="EC91">
        <v>1.0732523202896118</v>
      </c>
      <c r="ED91">
        <v>1.1358664035797119</v>
      </c>
      <c r="EE91">
        <v>1.1153514385223389</v>
      </c>
      <c r="EF91">
        <v>1.6307170391082764</v>
      </c>
      <c r="EG91">
        <v>0.86149227619171143</v>
      </c>
      <c r="EH91">
        <v>0.39586389064788818</v>
      </c>
      <c r="EI91">
        <v>0.67135387659072876</v>
      </c>
      <c r="EJ91">
        <v>0.6153903603553772</v>
      </c>
      <c r="EK91">
        <v>-7.0148497819900513E-2</v>
      </c>
      <c r="EL91">
        <v>4.4410123825073242</v>
      </c>
      <c r="EM91">
        <v>5.2870502471923828</v>
      </c>
      <c r="EN91">
        <v>5.7351055145263672</v>
      </c>
      <c r="EO91">
        <v>4.2506427764892578</v>
      </c>
      <c r="EP91">
        <v>1.8587439060211182</v>
      </c>
      <c r="EQ91">
        <v>1.1797283887863159</v>
      </c>
      <c r="ER91">
        <v>1.9027669429779053</v>
      </c>
      <c r="ES91">
        <v>1.2003922462463379</v>
      </c>
      <c r="ET91">
        <v>1.0317367315292358</v>
      </c>
      <c r="EU91">
        <v>73.408668518066406</v>
      </c>
      <c r="EV91">
        <v>71.695022583007813</v>
      </c>
      <c r="EW91">
        <v>71.005805969238281</v>
      </c>
      <c r="EX91">
        <v>69.871162414550781</v>
      </c>
      <c r="EY91">
        <v>68.799903869628906</v>
      </c>
      <c r="EZ91">
        <v>67.758010864257813</v>
      </c>
      <c r="FA91">
        <v>67.080093383789063</v>
      </c>
      <c r="FB91">
        <v>69.191574096679688</v>
      </c>
      <c r="FC91">
        <v>72.565658569335937</v>
      </c>
      <c r="FD91">
        <v>75.93048095703125</v>
      </c>
      <c r="FE91">
        <v>79.410331726074219</v>
      </c>
      <c r="FF91">
        <v>82.953819274902344</v>
      </c>
      <c r="FG91">
        <v>86.032875061035156</v>
      </c>
      <c r="FH91">
        <v>88.302719116210937</v>
      </c>
      <c r="FI91">
        <v>90.758750915527344</v>
      </c>
      <c r="FJ91">
        <v>91.483810424804687</v>
      </c>
      <c r="FK91">
        <v>92.165657043457031</v>
      </c>
      <c r="FL91">
        <v>91.440055847167969</v>
      </c>
      <c r="FM91">
        <v>89.392356872558594</v>
      </c>
      <c r="FN91">
        <v>85.909568786621094</v>
      </c>
      <c r="FO91">
        <v>81.3934326171875</v>
      </c>
      <c r="FP91">
        <v>78.003501892089844</v>
      </c>
      <c r="FQ91">
        <v>75.657310485839844</v>
      </c>
      <c r="FR91">
        <v>73.799118041992188</v>
      </c>
      <c r="FS91">
        <v>112</v>
      </c>
      <c r="FT91">
        <v>4.0110699832439423E-2</v>
      </c>
      <c r="FU91">
        <v>1</v>
      </c>
    </row>
    <row r="92" spans="1:177" x14ac:dyDescent="0.2">
      <c r="A92" t="s">
        <v>1</v>
      </c>
      <c r="B92" t="s">
        <v>225</v>
      </c>
      <c r="C92" t="s">
        <v>203</v>
      </c>
      <c r="D92" t="s">
        <v>256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14</v>
      </c>
      <c r="FT92">
        <v>0.17253243923187256</v>
      </c>
      <c r="FU92">
        <v>0</v>
      </c>
    </row>
    <row r="93" spans="1:177" x14ac:dyDescent="0.2">
      <c r="A93" t="s">
        <v>1</v>
      </c>
      <c r="B93" t="s">
        <v>225</v>
      </c>
      <c r="C93" t="s">
        <v>203</v>
      </c>
      <c r="D93" t="s">
        <v>257</v>
      </c>
      <c r="E93">
        <v>120</v>
      </c>
      <c r="F93">
        <v>121</v>
      </c>
      <c r="G93">
        <v>22.301662445068359</v>
      </c>
      <c r="H93">
        <v>21.679988861083984</v>
      </c>
      <c r="I93">
        <v>21.337478637695313</v>
      </c>
      <c r="J93">
        <v>21.450790405273438</v>
      </c>
      <c r="K93">
        <v>22.393007278442383</v>
      </c>
      <c r="L93">
        <v>23.812763214111328</v>
      </c>
      <c r="M93">
        <v>27.355093002319336</v>
      </c>
      <c r="N93">
        <v>28.753236770629883</v>
      </c>
      <c r="O93">
        <v>28.546792984008789</v>
      </c>
      <c r="P93">
        <v>28.56682014465332</v>
      </c>
      <c r="Q93">
        <v>31.590421676635742</v>
      </c>
      <c r="R93">
        <v>31.89213752746582</v>
      </c>
      <c r="S93">
        <v>32.283008575439453</v>
      </c>
      <c r="T93">
        <v>33.438743591308594</v>
      </c>
      <c r="U93">
        <v>34.371067047119141</v>
      </c>
      <c r="V93">
        <v>35.114044189453125</v>
      </c>
      <c r="W93">
        <v>36.735183715820313</v>
      </c>
      <c r="X93">
        <v>38.749042510986328</v>
      </c>
      <c r="Y93">
        <v>40.452480316162109</v>
      </c>
      <c r="Z93">
        <v>40.725578308105469</v>
      </c>
      <c r="AA93">
        <v>38.271888732910156</v>
      </c>
      <c r="AB93">
        <v>32.093486785888672</v>
      </c>
      <c r="AC93">
        <v>26.356410980224609</v>
      </c>
      <c r="AD93">
        <v>24.079355239868164</v>
      </c>
      <c r="AE93">
        <v>-0.28358963131904602</v>
      </c>
      <c r="AF93">
        <v>-0.33461889624595642</v>
      </c>
      <c r="AG93">
        <v>-0.40810590982437134</v>
      </c>
      <c r="AH93">
        <v>-0.31836065649986267</v>
      </c>
      <c r="AI93">
        <v>-0.63504666090011597</v>
      </c>
      <c r="AJ93">
        <v>-0.67815345525741577</v>
      </c>
      <c r="AK93">
        <v>-1.4536110162734985</v>
      </c>
      <c r="AL93">
        <v>-1.388130784034729</v>
      </c>
      <c r="AM93">
        <v>-1.6992493867874146</v>
      </c>
      <c r="AN93">
        <v>-1.8429831266403198</v>
      </c>
      <c r="AO93">
        <v>-1.4338387250900269</v>
      </c>
      <c r="AP93">
        <v>-1.134955883026123</v>
      </c>
      <c r="AQ93">
        <v>-1.3636157512664795</v>
      </c>
      <c r="AR93">
        <v>-2.2611877918243408</v>
      </c>
      <c r="AS93">
        <v>-2.5547559261322021</v>
      </c>
      <c r="AT93">
        <v>1.7212494611740112</v>
      </c>
      <c r="AU93">
        <v>1.6598696708679199</v>
      </c>
      <c r="AV93">
        <v>1.6049326658248901</v>
      </c>
      <c r="AW93">
        <v>1.3191803693771362</v>
      </c>
      <c r="AX93">
        <v>-3.075767993927002</v>
      </c>
      <c r="AY93">
        <v>-2.9254889488220215</v>
      </c>
      <c r="AZ93">
        <v>-1.4798951148986816</v>
      </c>
      <c r="BA93">
        <v>-0.71730023622512817</v>
      </c>
      <c r="BB93">
        <v>-0.66462427377700806</v>
      </c>
      <c r="BC93">
        <v>0.30797868967056274</v>
      </c>
      <c r="BD93">
        <v>0.24027532339096069</v>
      </c>
      <c r="BE93">
        <v>0.15224869549274445</v>
      </c>
      <c r="BF93">
        <v>0.2218443751335144</v>
      </c>
      <c r="BG93">
        <v>-6.9067180156707764E-2</v>
      </c>
      <c r="BH93">
        <v>-8.1425398588180542E-2</v>
      </c>
      <c r="BI93">
        <v>-0.87425136566162109</v>
      </c>
      <c r="BJ93">
        <v>-0.7935442328453064</v>
      </c>
      <c r="BK93">
        <v>-1.0467898845672607</v>
      </c>
      <c r="BL93">
        <v>-1.1371316909790039</v>
      </c>
      <c r="BM93">
        <v>-0.69287914037704468</v>
      </c>
      <c r="BN93">
        <v>-0.34366127848625183</v>
      </c>
      <c r="BO93">
        <v>-0.55147320032119751</v>
      </c>
      <c r="BP93">
        <v>-1.4596068859100342</v>
      </c>
      <c r="BQ93">
        <v>-1.7274541854858398</v>
      </c>
      <c r="BR93">
        <v>2.5201120376586914</v>
      </c>
      <c r="BS93">
        <v>2.450763463973999</v>
      </c>
      <c r="BT93">
        <v>2.3726773262023926</v>
      </c>
      <c r="BU93">
        <v>2.0321915149688721</v>
      </c>
      <c r="BV93">
        <v>-2.3990201950073242</v>
      </c>
      <c r="BW93">
        <v>-2.3005530834197998</v>
      </c>
      <c r="BX93">
        <v>-0.81115120649337769</v>
      </c>
      <c r="BY93">
        <v>-8.5648961365222931E-2</v>
      </c>
      <c r="BZ93">
        <v>-4.3081153184175491E-2</v>
      </c>
      <c r="CA93">
        <v>0.71769708395004272</v>
      </c>
      <c r="CB93">
        <v>0.63844531774520874</v>
      </c>
      <c r="CC93">
        <v>0.5403485894203186</v>
      </c>
      <c r="CD93">
        <v>0.59598875045776367</v>
      </c>
      <c r="CE93">
        <v>0.32292848825454712</v>
      </c>
      <c r="CF93">
        <v>0.33186665177345276</v>
      </c>
      <c r="CG93">
        <v>-0.47298863530158997</v>
      </c>
      <c r="CH93">
        <v>-0.3817354142665863</v>
      </c>
      <c r="CI93">
        <v>-0.59489834308624268</v>
      </c>
      <c r="CJ93">
        <v>-0.64826112985610962</v>
      </c>
      <c r="CK93">
        <v>-0.17969280481338501</v>
      </c>
      <c r="CL93">
        <v>0.20438691973686218</v>
      </c>
      <c r="CM93">
        <v>1.1014246381819248E-2</v>
      </c>
      <c r="CN93">
        <v>-0.90443432331085205</v>
      </c>
      <c r="CO93">
        <v>-1.1544674634933472</v>
      </c>
      <c r="CP93">
        <v>3.073401927947998</v>
      </c>
      <c r="CQ93">
        <v>2.9985339641571045</v>
      </c>
      <c r="CR93">
        <v>2.9044148921966553</v>
      </c>
      <c r="CS93">
        <v>2.5260207653045654</v>
      </c>
      <c r="CT93">
        <v>-1.9303067922592163</v>
      </c>
      <c r="CU93">
        <v>-1.8677242994308472</v>
      </c>
      <c r="CV93">
        <v>-0.34798121452331543</v>
      </c>
      <c r="CW93">
        <v>0.35183078050613403</v>
      </c>
      <c r="CX93">
        <v>0.38739770650863647</v>
      </c>
      <c r="CY93">
        <v>1.1274155378341675</v>
      </c>
      <c r="CZ93">
        <v>1.036615252494812</v>
      </c>
      <c r="DA93">
        <v>0.92844849824905396</v>
      </c>
      <c r="DB93">
        <v>0.97013312578201294</v>
      </c>
      <c r="DC93">
        <v>0.714924156665802</v>
      </c>
      <c r="DD93">
        <v>0.74515867233276367</v>
      </c>
      <c r="DE93">
        <v>-7.1725882589817047E-2</v>
      </c>
      <c r="DF93">
        <v>3.0073409900069237E-2</v>
      </c>
      <c r="DG93">
        <v>-0.143006831407547</v>
      </c>
      <c r="DH93">
        <v>-0.15939058363437653</v>
      </c>
      <c r="DI93">
        <v>0.33349356055259705</v>
      </c>
      <c r="DJ93">
        <v>0.75243514776229858</v>
      </c>
      <c r="DK93">
        <v>0.57350170612335205</v>
      </c>
      <c r="DL93">
        <v>-0.34926176071166992</v>
      </c>
      <c r="DM93">
        <v>-0.58148080110549927</v>
      </c>
      <c r="DN93">
        <v>3.6266918182373047</v>
      </c>
      <c r="DO93">
        <v>3.54630446434021</v>
      </c>
      <c r="DP93">
        <v>3.436152458190918</v>
      </c>
      <c r="DQ93">
        <v>3.0198500156402588</v>
      </c>
      <c r="DR93">
        <v>-1.4615933895111084</v>
      </c>
      <c r="DS93">
        <v>-1.4348956346511841</v>
      </c>
      <c r="DT93">
        <v>0.11518875509500504</v>
      </c>
      <c r="DU93">
        <v>0.7893105149269104</v>
      </c>
      <c r="DV93">
        <v>0.81787657737731934</v>
      </c>
      <c r="DW93">
        <v>1.7189837694168091</v>
      </c>
      <c r="DX93">
        <v>1.6115095615386963</v>
      </c>
      <c r="DY93">
        <v>1.4888031482696533</v>
      </c>
      <c r="DZ93">
        <v>1.5103381872177124</v>
      </c>
      <c r="EA93">
        <v>1.280903697013855</v>
      </c>
      <c r="EB93">
        <v>1.3418867588043213</v>
      </c>
      <c r="EC93">
        <v>0.50763380527496338</v>
      </c>
      <c r="ED93">
        <v>0.6246599555015564</v>
      </c>
      <c r="EE93">
        <v>0.50945276021957397</v>
      </c>
      <c r="EF93">
        <v>0.54646086692810059</v>
      </c>
      <c r="EG93">
        <v>1.0744531154632568</v>
      </c>
      <c r="EH93">
        <v>1.5437296628952026</v>
      </c>
      <c r="EI93">
        <v>1.3856441974639893</v>
      </c>
      <c r="EJ93">
        <v>0.45231923460960388</v>
      </c>
      <c r="EK93">
        <v>0.24582099914550781</v>
      </c>
      <c r="EL93">
        <v>4.4255542755126953</v>
      </c>
      <c r="EM93">
        <v>4.3371982574462891</v>
      </c>
      <c r="EN93">
        <v>4.2038969993591309</v>
      </c>
      <c r="EO93">
        <v>3.7328610420227051</v>
      </c>
      <c r="EP93">
        <v>-0.78484565019607544</v>
      </c>
      <c r="EQ93">
        <v>-0.8099597692489624</v>
      </c>
      <c r="ER93">
        <v>0.78393262624740601</v>
      </c>
      <c r="ES93">
        <v>1.4209617376327515</v>
      </c>
      <c r="ET93">
        <v>1.4394196271896362</v>
      </c>
      <c r="EU93">
        <v>70.437973022460938</v>
      </c>
      <c r="EV93">
        <v>69.294815063476563</v>
      </c>
      <c r="EW93">
        <v>68.188896179199219</v>
      </c>
      <c r="EX93">
        <v>67.0400390625</v>
      </c>
      <c r="EY93">
        <v>66.371009826660156</v>
      </c>
      <c r="EZ93">
        <v>65.559799194335937</v>
      </c>
      <c r="FA93">
        <v>64.594154357910156</v>
      </c>
      <c r="FB93">
        <v>65.348381042480469</v>
      </c>
      <c r="FC93">
        <v>67.959724426269531</v>
      </c>
      <c r="FD93">
        <v>71.059898376464844</v>
      </c>
      <c r="FE93">
        <v>73.998039245605469</v>
      </c>
      <c r="FF93">
        <v>77.375816345214844</v>
      </c>
      <c r="FG93">
        <v>80.345878601074219</v>
      </c>
      <c r="FH93">
        <v>83.435302734375</v>
      </c>
      <c r="FI93">
        <v>85.125740051269531</v>
      </c>
      <c r="FJ93">
        <v>85.259407043457031</v>
      </c>
      <c r="FK93">
        <v>85.116744995117188</v>
      </c>
      <c r="FL93">
        <v>83.423194885253906</v>
      </c>
      <c r="FM93">
        <v>80.317085266113281</v>
      </c>
      <c r="FN93">
        <v>76.570182800292969</v>
      </c>
      <c r="FO93">
        <v>74.359428405761719</v>
      </c>
      <c r="FP93">
        <v>72.703041076660156</v>
      </c>
      <c r="FQ93">
        <v>71.736831665039062</v>
      </c>
      <c r="FR93">
        <v>70.000152587890625</v>
      </c>
      <c r="FS93">
        <v>120</v>
      </c>
      <c r="FT93">
        <v>4.1891604661941528E-2</v>
      </c>
      <c r="FU93">
        <v>1</v>
      </c>
    </row>
    <row r="94" spans="1:177" x14ac:dyDescent="0.2">
      <c r="A94" t="s">
        <v>1</v>
      </c>
      <c r="B94" t="s">
        <v>225</v>
      </c>
      <c r="C94" t="s">
        <v>203</v>
      </c>
      <c r="D94" t="s">
        <v>258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7</v>
      </c>
      <c r="FT94">
        <v>0.25977835059165955</v>
      </c>
      <c r="FU94">
        <v>0</v>
      </c>
    </row>
    <row r="95" spans="1:177" x14ac:dyDescent="0.2">
      <c r="A95" t="s">
        <v>1</v>
      </c>
      <c r="B95" t="s">
        <v>225</v>
      </c>
      <c r="C95" t="s">
        <v>203</v>
      </c>
      <c r="D95" t="s">
        <v>259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7</v>
      </c>
      <c r="FT95">
        <v>0.26526635885238647</v>
      </c>
      <c r="FU95">
        <v>0</v>
      </c>
    </row>
    <row r="96" spans="1:177" x14ac:dyDescent="0.2">
      <c r="A96" t="s">
        <v>1</v>
      </c>
      <c r="B96" t="s">
        <v>225</v>
      </c>
      <c r="C96" t="s">
        <v>203</v>
      </c>
      <c r="D96" t="s">
        <v>260</v>
      </c>
      <c r="E96">
        <v>30</v>
      </c>
      <c r="F96">
        <v>103</v>
      </c>
      <c r="G96">
        <v>5.8632125854492187</v>
      </c>
      <c r="H96">
        <v>5.8399491310119629</v>
      </c>
      <c r="I96">
        <v>5.732546329498291</v>
      </c>
      <c r="J96">
        <v>5.9656658172607422</v>
      </c>
      <c r="K96">
        <v>6.4988203048706055</v>
      </c>
      <c r="L96">
        <v>6.7819695472717285</v>
      </c>
      <c r="M96">
        <v>7.4155101776123047</v>
      </c>
      <c r="N96">
        <v>7.4809727668762207</v>
      </c>
      <c r="O96">
        <v>7.1289100646972656</v>
      </c>
      <c r="P96">
        <v>7.1007657051086426</v>
      </c>
      <c r="Q96">
        <v>6.9604239463806152</v>
      </c>
      <c r="R96">
        <v>7.0221123695373535</v>
      </c>
      <c r="S96">
        <v>6.9719576835632324</v>
      </c>
      <c r="T96">
        <v>7.057159423828125</v>
      </c>
      <c r="U96">
        <v>7.1923093795776367</v>
      </c>
      <c r="V96">
        <v>7.4718074798583984</v>
      </c>
      <c r="W96">
        <v>7.9561381340026855</v>
      </c>
      <c r="X96">
        <v>8.5679092407226562</v>
      </c>
      <c r="Y96">
        <v>9.1310386657714844</v>
      </c>
      <c r="Z96">
        <v>9.2861623764038086</v>
      </c>
      <c r="AA96">
        <v>9.0845842361450195</v>
      </c>
      <c r="AB96">
        <v>8.4653863906860352</v>
      </c>
      <c r="AC96">
        <v>7.2481861114501953</v>
      </c>
      <c r="AD96">
        <v>6.6787195205688477</v>
      </c>
      <c r="AE96">
        <v>-0.44149646162986755</v>
      </c>
      <c r="AF96">
        <v>-0.40075713396072388</v>
      </c>
      <c r="AG96">
        <v>-0.33791860938072205</v>
      </c>
      <c r="AH96">
        <v>-0.32402443885803223</v>
      </c>
      <c r="AI96">
        <v>-0.51085859537124634</v>
      </c>
      <c r="AJ96">
        <v>-0.6230350136756897</v>
      </c>
      <c r="AK96">
        <v>-0.57581239938735962</v>
      </c>
      <c r="AL96">
        <v>-0.54508590698242188</v>
      </c>
      <c r="AM96">
        <v>-0.47021070122718811</v>
      </c>
      <c r="AN96">
        <v>-0.60017949342727661</v>
      </c>
      <c r="AO96">
        <v>-0.54819571971893311</v>
      </c>
      <c r="AP96">
        <v>-0.29265034198760986</v>
      </c>
      <c r="AQ96">
        <v>-0.50397270917892456</v>
      </c>
      <c r="AR96">
        <v>-0.63714385032653809</v>
      </c>
      <c r="AS96">
        <v>-0.65649223327636719</v>
      </c>
      <c r="AT96">
        <v>0.4879533052444458</v>
      </c>
      <c r="AU96">
        <v>2.1201023831963539E-2</v>
      </c>
      <c r="AV96">
        <v>-0.4131828248500824</v>
      </c>
      <c r="AW96">
        <v>-0.51090919971466064</v>
      </c>
      <c r="AX96">
        <v>-1.7033833265304565</v>
      </c>
      <c r="AY96">
        <v>-0.82964915037155151</v>
      </c>
      <c r="AZ96">
        <v>-0.50005418062210083</v>
      </c>
      <c r="BA96">
        <v>-0.69519621133804321</v>
      </c>
      <c r="BB96">
        <v>-0.67048388719558716</v>
      </c>
      <c r="BC96">
        <v>-0.14892153441905975</v>
      </c>
      <c r="BD96">
        <v>-0.11850964277982712</v>
      </c>
      <c r="BE96">
        <v>-6.3211403787136078E-2</v>
      </c>
      <c r="BF96">
        <v>-3.5199951380491257E-2</v>
      </c>
      <c r="BG96">
        <v>-0.19457997381687164</v>
      </c>
      <c r="BH96">
        <v>-0.29713788628578186</v>
      </c>
      <c r="BI96">
        <v>-0.27565625309944153</v>
      </c>
      <c r="BJ96">
        <v>-0.23079976439476013</v>
      </c>
      <c r="BK96">
        <v>-0.11853054165840149</v>
      </c>
      <c r="BL96">
        <v>-0.23745229840278625</v>
      </c>
      <c r="BM96">
        <v>-0.13153208792209625</v>
      </c>
      <c r="BN96">
        <v>0.17079220712184906</v>
      </c>
      <c r="BO96">
        <v>-3.219323605298996E-2</v>
      </c>
      <c r="BP96">
        <v>-0.18386633694171906</v>
      </c>
      <c r="BQ96">
        <v>-0.18328386545181274</v>
      </c>
      <c r="BR96">
        <v>0.94645202159881592</v>
      </c>
      <c r="BS96">
        <v>0.45757210254669189</v>
      </c>
      <c r="BT96">
        <v>2.2196329664438963E-3</v>
      </c>
      <c r="BU96">
        <v>-0.13602596521377563</v>
      </c>
      <c r="BV96">
        <v>-1.3482319116592407</v>
      </c>
      <c r="BW96">
        <v>-0.47319900989532471</v>
      </c>
      <c r="BX96">
        <v>-0.14958803355693817</v>
      </c>
      <c r="BY96">
        <v>-0.34264683723449707</v>
      </c>
      <c r="BZ96">
        <v>-0.31489381194114685</v>
      </c>
      <c r="CA96">
        <v>5.3714979439973831E-2</v>
      </c>
      <c r="CB96">
        <v>7.6974108815193176E-2</v>
      </c>
      <c r="CC96">
        <v>0.12704996764659882</v>
      </c>
      <c r="CD96">
        <v>0.1648390144109726</v>
      </c>
      <c r="CE96">
        <v>2.4473650380969048E-2</v>
      </c>
      <c r="CF96">
        <v>-7.1422532200813293E-2</v>
      </c>
      <c r="CG96">
        <v>-6.7769050598144531E-2</v>
      </c>
      <c r="CH96">
        <v>-1.3126150704920292E-2</v>
      </c>
      <c r="CI96">
        <v>0.12504208087921143</v>
      </c>
      <c r="CJ96">
        <v>1.3771429657936096E-2</v>
      </c>
      <c r="CK96">
        <v>0.15704785287380219</v>
      </c>
      <c r="CL96">
        <v>0.49177110195159912</v>
      </c>
      <c r="CM96">
        <v>0.29455980658531189</v>
      </c>
      <c r="CN96">
        <v>0.13007226586341858</v>
      </c>
      <c r="CO96">
        <v>0.14445880055427551</v>
      </c>
      <c r="CP96">
        <v>1.2640068531036377</v>
      </c>
      <c r="CQ96">
        <v>0.75980138778686523</v>
      </c>
      <c r="CR96">
        <v>0.28992611169815063</v>
      </c>
      <c r="CS96">
        <v>0.12361700832843781</v>
      </c>
      <c r="CT96">
        <v>-1.10225510597229</v>
      </c>
      <c r="CU96">
        <v>-0.22632275521755219</v>
      </c>
      <c r="CV96">
        <v>9.3143753707408905E-2</v>
      </c>
      <c r="CW96">
        <v>-9.8472222685813904E-2</v>
      </c>
      <c r="CX96">
        <v>-6.8613216280937195E-2</v>
      </c>
      <c r="CY96">
        <v>0.25635150074958801</v>
      </c>
      <c r="CZ96">
        <v>0.27245786786079407</v>
      </c>
      <c r="DA96">
        <v>0.31731134653091431</v>
      </c>
      <c r="DB96">
        <v>0.36487796902656555</v>
      </c>
      <c r="DC96">
        <v>0.24352727830410004</v>
      </c>
      <c r="DD96">
        <v>0.15429283678531647</v>
      </c>
      <c r="DE96">
        <v>0.14011816680431366</v>
      </c>
      <c r="DF96">
        <v>0.2045474648475647</v>
      </c>
      <c r="DG96">
        <v>0.36861470341682434</v>
      </c>
      <c r="DH96">
        <v>0.26499515771865845</v>
      </c>
      <c r="DI96">
        <v>0.44562780857086182</v>
      </c>
      <c r="DJ96">
        <v>0.81274998188018799</v>
      </c>
      <c r="DK96">
        <v>0.62131285667419434</v>
      </c>
      <c r="DL96">
        <v>0.44401088356971741</v>
      </c>
      <c r="DM96">
        <v>0.47220146656036377</v>
      </c>
      <c r="DN96">
        <v>1.5815616846084595</v>
      </c>
      <c r="DO96">
        <v>1.0620306730270386</v>
      </c>
      <c r="DP96">
        <v>0.5776326060295105</v>
      </c>
      <c r="DQ96">
        <v>0.38325998187065125</v>
      </c>
      <c r="DR96">
        <v>-0.85627835988998413</v>
      </c>
      <c r="DS96">
        <v>2.0553510636091232E-2</v>
      </c>
      <c r="DT96">
        <v>0.33587554097175598</v>
      </c>
      <c r="DU96">
        <v>0.14570240676403046</v>
      </c>
      <c r="DV96">
        <v>0.17766737937927246</v>
      </c>
      <c r="DW96">
        <v>0.54892641305923462</v>
      </c>
      <c r="DX96">
        <v>0.55470538139343262</v>
      </c>
      <c r="DY96">
        <v>0.59201854467391968</v>
      </c>
      <c r="DZ96">
        <v>0.6537024974822998</v>
      </c>
      <c r="EA96">
        <v>0.55980592966079712</v>
      </c>
      <c r="EB96">
        <v>0.4801899790763855</v>
      </c>
      <c r="EC96">
        <v>0.44027426838874817</v>
      </c>
      <c r="ED96">
        <v>0.51883357763290405</v>
      </c>
      <c r="EE96">
        <v>0.72029489278793335</v>
      </c>
      <c r="EF96">
        <v>0.62772232294082642</v>
      </c>
      <c r="EG96">
        <v>0.86229139566421509</v>
      </c>
      <c r="EH96">
        <v>1.2761925458908081</v>
      </c>
      <c r="EI96">
        <v>1.0930923223495483</v>
      </c>
      <c r="EJ96">
        <v>0.89728838205337524</v>
      </c>
      <c r="EK96">
        <v>0.94540983438491821</v>
      </c>
      <c r="EL96">
        <v>2.04006028175354</v>
      </c>
      <c r="EM96">
        <v>1.4984017610549927</v>
      </c>
      <c r="EN96">
        <v>0.99303507804870605</v>
      </c>
      <c r="EO96">
        <v>0.75814318656921387</v>
      </c>
      <c r="EP96">
        <v>-0.50112694501876831</v>
      </c>
      <c r="EQ96">
        <v>0.37700363993644714</v>
      </c>
      <c r="ER96">
        <v>0.68634170293807983</v>
      </c>
      <c r="ES96">
        <v>0.49825176596641541</v>
      </c>
      <c r="ET96">
        <v>0.53325742483139038</v>
      </c>
      <c r="EU96">
        <v>70.673805236816406</v>
      </c>
      <c r="EV96">
        <v>68.858833312988281</v>
      </c>
      <c r="EW96">
        <v>67.103446960449219</v>
      </c>
      <c r="EX96">
        <v>65.744285583496094</v>
      </c>
      <c r="EY96">
        <v>64.801139831542969</v>
      </c>
      <c r="EZ96">
        <v>63.612625122070313</v>
      </c>
      <c r="FA96">
        <v>63.127002716064453</v>
      </c>
      <c r="FB96">
        <v>64.263107299804688</v>
      </c>
      <c r="FC96">
        <v>68.635482788085937</v>
      </c>
      <c r="FD96">
        <v>74.489051818847656</v>
      </c>
      <c r="FE96">
        <v>79.980033874511719</v>
      </c>
      <c r="FF96">
        <v>84.744293212890625</v>
      </c>
      <c r="FG96">
        <v>88.407325744628906</v>
      </c>
      <c r="FH96">
        <v>91.223098754882813</v>
      </c>
      <c r="FI96">
        <v>93.305908203125</v>
      </c>
      <c r="FJ96">
        <v>94.332527160644531</v>
      </c>
      <c r="FK96">
        <v>94.380828857421875</v>
      </c>
      <c r="FL96">
        <v>92.532974243164063</v>
      </c>
      <c r="FM96">
        <v>88.500404357910156</v>
      </c>
      <c r="FN96">
        <v>83.6981201171875</v>
      </c>
      <c r="FO96">
        <v>80.048469543457031</v>
      </c>
      <c r="FP96">
        <v>77.584075927734375</v>
      </c>
      <c r="FQ96">
        <v>74.451919555664063</v>
      </c>
      <c r="FR96">
        <v>72.718841552734375</v>
      </c>
      <c r="FS96">
        <v>30</v>
      </c>
      <c r="FT96">
        <v>0.10525566339492798</v>
      </c>
      <c r="FU96">
        <v>1</v>
      </c>
    </row>
    <row r="97" spans="1:177" x14ac:dyDescent="0.2">
      <c r="A97" t="s">
        <v>1</v>
      </c>
      <c r="B97" t="s">
        <v>225</v>
      </c>
      <c r="C97" t="s">
        <v>203</v>
      </c>
      <c r="D97" t="s">
        <v>2</v>
      </c>
      <c r="E97">
        <v>118.6</v>
      </c>
      <c r="F97">
        <v>118.8</v>
      </c>
      <c r="G97">
        <v>22.496006011962891</v>
      </c>
      <c r="H97">
        <v>21.823482513427734</v>
      </c>
      <c r="I97">
        <v>21.420928955078125</v>
      </c>
      <c r="J97">
        <v>21.387565612792969</v>
      </c>
      <c r="K97">
        <v>22.211338043212891</v>
      </c>
      <c r="L97">
        <v>23.621118545532227</v>
      </c>
      <c r="M97">
        <v>26.706857681274414</v>
      </c>
      <c r="N97">
        <v>28.017250061035156</v>
      </c>
      <c r="O97">
        <v>27.929660797119141</v>
      </c>
      <c r="P97">
        <v>27.795644760131836</v>
      </c>
      <c r="Q97">
        <v>30.891679763793945</v>
      </c>
      <c r="R97">
        <v>31.497272491455078</v>
      </c>
      <c r="S97">
        <v>31.947507858276367</v>
      </c>
      <c r="T97">
        <v>32.765907287597656</v>
      </c>
      <c r="U97">
        <v>33.475181579589844</v>
      </c>
      <c r="V97">
        <v>34.13983154296875</v>
      </c>
      <c r="W97">
        <v>35.848697662353516</v>
      </c>
      <c r="X97">
        <v>38.110263824462891</v>
      </c>
      <c r="Y97">
        <v>40.182422637939453</v>
      </c>
      <c r="Z97">
        <v>40.787418365478516</v>
      </c>
      <c r="AA97">
        <v>38.232398986816406</v>
      </c>
      <c r="AB97">
        <v>32.335845947265625</v>
      </c>
      <c r="AC97">
        <v>26.642057418823242</v>
      </c>
      <c r="AD97">
        <v>24.306299209594727</v>
      </c>
      <c r="AE97">
        <v>-1.1114628314971924</v>
      </c>
      <c r="AF97">
        <v>-1.1351732015609741</v>
      </c>
      <c r="AG97">
        <v>-1.0845328569412231</v>
      </c>
      <c r="AH97">
        <v>-1.0450600385665894</v>
      </c>
      <c r="AI97">
        <v>-1.0069308280944824</v>
      </c>
      <c r="AJ97">
        <v>-1.0012826919555664</v>
      </c>
      <c r="AK97">
        <v>-0.81836658716201782</v>
      </c>
      <c r="AL97">
        <v>-1.2373265027999878</v>
      </c>
      <c r="AM97">
        <v>-1.4713820219039917</v>
      </c>
      <c r="AN97">
        <v>-2.1184113025665283</v>
      </c>
      <c r="AO97">
        <v>-2.1756913661956787</v>
      </c>
      <c r="AP97">
        <v>-1.8805714845657349</v>
      </c>
      <c r="AQ97">
        <v>-2.1618359088897705</v>
      </c>
      <c r="AR97">
        <v>-2.6823081970214844</v>
      </c>
      <c r="AS97">
        <v>-2.907947301864624</v>
      </c>
      <c r="AT97">
        <v>1.0088800191879272</v>
      </c>
      <c r="AU97">
        <v>1.498765230178833</v>
      </c>
      <c r="AV97">
        <v>1.7295066118240356</v>
      </c>
      <c r="AW97">
        <v>1.1555171012878418</v>
      </c>
      <c r="AX97">
        <v>-2.6624727249145508</v>
      </c>
      <c r="AY97">
        <v>-3.1473855972290039</v>
      </c>
      <c r="AZ97">
        <v>-3.0684630870819092</v>
      </c>
      <c r="BA97">
        <v>-2.0044240951538086</v>
      </c>
      <c r="BB97">
        <v>-1.6629424095153809</v>
      </c>
      <c r="BC97">
        <v>-0.48881071805953979</v>
      </c>
      <c r="BD97">
        <v>-0.52863919734954834</v>
      </c>
      <c r="BE97">
        <v>-0.49742987751960754</v>
      </c>
      <c r="BF97">
        <v>-0.47846445441246033</v>
      </c>
      <c r="BG97">
        <v>-0.41875430941581726</v>
      </c>
      <c r="BH97">
        <v>-0.39370489120483398</v>
      </c>
      <c r="BI97">
        <v>-0.2191442996263504</v>
      </c>
      <c r="BJ97">
        <v>-0.59349364042282104</v>
      </c>
      <c r="BK97">
        <v>-0.7452622652053833</v>
      </c>
      <c r="BL97">
        <v>-1.347252368927002</v>
      </c>
      <c r="BM97">
        <v>-1.3885775804519653</v>
      </c>
      <c r="BN97">
        <v>-1.0507438182830811</v>
      </c>
      <c r="BO97">
        <v>-1.3135733604431152</v>
      </c>
      <c r="BP97">
        <v>-1.8447942733764648</v>
      </c>
      <c r="BQ97">
        <v>-2.0534634590148926</v>
      </c>
      <c r="BR97">
        <v>1.8235092163085937</v>
      </c>
      <c r="BS97">
        <v>2.291837215423584</v>
      </c>
      <c r="BT97">
        <v>2.5048315525054932</v>
      </c>
      <c r="BU97">
        <v>1.8813071250915527</v>
      </c>
      <c r="BV97">
        <v>-1.9695475101470947</v>
      </c>
      <c r="BW97">
        <v>-2.5023396015167236</v>
      </c>
      <c r="BX97">
        <v>-2.4022481441497803</v>
      </c>
      <c r="BY97">
        <v>-1.3728905916213989</v>
      </c>
      <c r="BZ97">
        <v>-1.0365809202194214</v>
      </c>
      <c r="CA97">
        <v>-5.7563796639442444E-2</v>
      </c>
      <c r="CB97">
        <v>-0.1085556373000145</v>
      </c>
      <c r="CC97">
        <v>-9.0804167091846466E-2</v>
      </c>
      <c r="CD97">
        <v>-8.6042068898677826E-2</v>
      </c>
      <c r="CE97">
        <v>-1.1385107412934303E-2</v>
      </c>
      <c r="CF97">
        <v>2.7101621031761169E-2</v>
      </c>
      <c r="CG97">
        <v>0.19587524235248566</v>
      </c>
      <c r="CH97">
        <v>-0.14757700264453888</v>
      </c>
      <c r="CI97">
        <v>-0.24235394597053528</v>
      </c>
      <c r="CJ97">
        <v>-0.81315004825592041</v>
      </c>
      <c r="CK97">
        <v>-0.84342497587203979</v>
      </c>
      <c r="CL97">
        <v>-0.47600764036178589</v>
      </c>
      <c r="CM97">
        <v>-0.72606933116912842</v>
      </c>
      <c r="CN97">
        <v>-1.2647347450256348</v>
      </c>
      <c r="CO97">
        <v>-1.4616507291793823</v>
      </c>
      <c r="CP97">
        <v>2.3877189159393311</v>
      </c>
      <c r="CQ97">
        <v>2.8411164283752441</v>
      </c>
      <c r="CR97">
        <v>3.0418190956115723</v>
      </c>
      <c r="CS97">
        <v>2.3839869499206543</v>
      </c>
      <c r="CT97">
        <v>-1.4896297454833984</v>
      </c>
      <c r="CU97">
        <v>-2.0555825233459473</v>
      </c>
      <c r="CV97">
        <v>-1.9408295154571533</v>
      </c>
      <c r="CW97">
        <v>-0.93549227714538574</v>
      </c>
      <c r="CX97">
        <v>-0.6027647852897644</v>
      </c>
      <c r="CY97">
        <v>0.37368312478065491</v>
      </c>
      <c r="CZ97">
        <v>0.31152793765068054</v>
      </c>
      <c r="DA97">
        <v>0.31582155823707581</v>
      </c>
      <c r="DB97">
        <v>0.30638030171394348</v>
      </c>
      <c r="DC97">
        <v>0.39598411321640015</v>
      </c>
      <c r="DD97">
        <v>0.44790813326835632</v>
      </c>
      <c r="DE97">
        <v>0.61089479923248291</v>
      </c>
      <c r="DF97">
        <v>0.29833963513374329</v>
      </c>
      <c r="DG97">
        <v>0.26055440306663513</v>
      </c>
      <c r="DH97">
        <v>-0.27904775738716125</v>
      </c>
      <c r="DI97">
        <v>-0.29827231168746948</v>
      </c>
      <c r="DJ97">
        <v>9.8728485405445099E-2</v>
      </c>
      <c r="DK97">
        <v>-0.13856527209281921</v>
      </c>
      <c r="DL97">
        <v>-0.68467515707015991</v>
      </c>
      <c r="DM97">
        <v>-0.86983793973922729</v>
      </c>
      <c r="DN97">
        <v>2.9519286155700684</v>
      </c>
      <c r="DO97">
        <v>3.3903956413269043</v>
      </c>
      <c r="DP97">
        <v>3.5788066387176514</v>
      </c>
      <c r="DQ97">
        <v>2.8866667747497559</v>
      </c>
      <c r="DR97">
        <v>-1.0097119808197021</v>
      </c>
      <c r="DS97">
        <v>-1.6088255643844604</v>
      </c>
      <c r="DT97">
        <v>-1.4794110059738159</v>
      </c>
      <c r="DU97">
        <v>-0.49809399247169495</v>
      </c>
      <c r="DV97">
        <v>-0.16894868016242981</v>
      </c>
      <c r="DW97">
        <v>0.99633520841598511</v>
      </c>
      <c r="DX97">
        <v>0.91806191205978394</v>
      </c>
      <c r="DY97">
        <v>0.90292447805404663</v>
      </c>
      <c r="DZ97">
        <v>0.87297588586807251</v>
      </c>
      <c r="EA97">
        <v>0.98416054248809814</v>
      </c>
      <c r="EB97">
        <v>1.0554858446121216</v>
      </c>
      <c r="EC97">
        <v>1.2101171016693115</v>
      </c>
      <c r="ED97">
        <v>0.94217246770858765</v>
      </c>
      <c r="EE97">
        <v>0.98667418956756592</v>
      </c>
      <c r="EF97">
        <v>0.49211108684539795</v>
      </c>
      <c r="EG97">
        <v>0.48884153366088867</v>
      </c>
      <c r="EH97">
        <v>0.92855614423751831</v>
      </c>
      <c r="EI97">
        <v>0.70969724655151367</v>
      </c>
      <c r="EJ97">
        <v>0.15283873677253723</v>
      </c>
      <c r="EK97">
        <v>-1.5354267321527004E-2</v>
      </c>
      <c r="EL97">
        <v>3.7665576934814453</v>
      </c>
      <c r="EM97">
        <v>4.1834673881530762</v>
      </c>
      <c r="EN97">
        <v>4.3541316986083984</v>
      </c>
      <c r="EO97">
        <v>3.6124567985534668</v>
      </c>
      <c r="EP97">
        <v>-0.31678682565689087</v>
      </c>
      <c r="EQ97">
        <v>-0.96377933025360107</v>
      </c>
      <c r="ER97">
        <v>-0.81319588422775269</v>
      </c>
      <c r="ES97">
        <v>0.13343966007232666</v>
      </c>
      <c r="ET97">
        <v>0.45741289854049683</v>
      </c>
      <c r="EU97">
        <v>71.324501037597656</v>
      </c>
      <c r="EV97">
        <v>69.976158142089844</v>
      </c>
      <c r="EW97">
        <v>68.546493530273437</v>
      </c>
      <c r="EX97">
        <v>67.262542724609375</v>
      </c>
      <c r="EY97">
        <v>66.276634216308594</v>
      </c>
      <c r="EZ97">
        <v>65.416458129882813</v>
      </c>
      <c r="FA97">
        <v>65.435440063476562</v>
      </c>
      <c r="FB97">
        <v>67.873397827148437</v>
      </c>
      <c r="FC97">
        <v>71.676689147949219</v>
      </c>
      <c r="FD97">
        <v>75.74334716796875</v>
      </c>
      <c r="FE97">
        <v>79.483940124511719</v>
      </c>
      <c r="FF97">
        <v>83.176673889160156</v>
      </c>
      <c r="FG97">
        <v>85.838081359863281</v>
      </c>
      <c r="FH97">
        <v>87.546188354492188</v>
      </c>
      <c r="FI97">
        <v>88.508712768554687</v>
      </c>
      <c r="FJ97">
        <v>88.638847351074219</v>
      </c>
      <c r="FK97">
        <v>88.24755859375</v>
      </c>
      <c r="FL97">
        <v>87.028793334960937</v>
      </c>
      <c r="FM97">
        <v>84.404304504394531</v>
      </c>
      <c r="FN97">
        <v>80.783851623535156</v>
      </c>
      <c r="FO97">
        <v>77.457252502441406</v>
      </c>
      <c r="FP97">
        <v>75.00018310546875</v>
      </c>
      <c r="FQ97">
        <v>73.158454895019531</v>
      </c>
      <c r="FR97">
        <v>71.474922180175781</v>
      </c>
      <c r="FS97">
        <v>116.33333333333333</v>
      </c>
      <c r="FT97">
        <v>4.1348829865455627E-2</v>
      </c>
      <c r="FU97">
        <v>1</v>
      </c>
    </row>
    <row r="98" spans="1:177" x14ac:dyDescent="0.2">
      <c r="A98" t="s">
        <v>1</v>
      </c>
      <c r="B98" t="s">
        <v>225</v>
      </c>
      <c r="C98" t="s">
        <v>1</v>
      </c>
      <c r="D98" t="s">
        <v>246</v>
      </c>
      <c r="E98">
        <v>146</v>
      </c>
      <c r="F98">
        <v>434</v>
      </c>
      <c r="G98">
        <v>9.4877548217773437</v>
      </c>
      <c r="H98">
        <v>9.0434446334838867</v>
      </c>
      <c r="I98">
        <v>8.8376264572143555</v>
      </c>
      <c r="J98">
        <v>8.8332452774047852</v>
      </c>
      <c r="K98">
        <v>9.0974502563476563</v>
      </c>
      <c r="L98">
        <v>9.8032674789428711</v>
      </c>
      <c r="M98">
        <v>10.924174308776855</v>
      </c>
      <c r="N98">
        <v>12.095586776733398</v>
      </c>
      <c r="O98">
        <v>13.268418312072754</v>
      </c>
      <c r="P98">
        <v>14.346524238586426</v>
      </c>
      <c r="Q98">
        <v>15.31773853302002</v>
      </c>
      <c r="R98">
        <v>15.891900062561035</v>
      </c>
      <c r="S98">
        <v>16.359161376953125</v>
      </c>
      <c r="T98">
        <v>16.876501083374023</v>
      </c>
      <c r="U98">
        <v>17.293262481689453</v>
      </c>
      <c r="V98">
        <v>17.326728820800781</v>
      </c>
      <c r="W98">
        <v>17.514093399047852</v>
      </c>
      <c r="X98">
        <v>18.037464141845703</v>
      </c>
      <c r="Y98">
        <v>18.238212585449219</v>
      </c>
      <c r="Z98">
        <v>18.159463882446289</v>
      </c>
      <c r="AA98">
        <v>16.858142852783203</v>
      </c>
      <c r="AB98">
        <v>14.841272354125977</v>
      </c>
      <c r="AC98">
        <v>12.172435760498047</v>
      </c>
      <c r="AD98">
        <v>10.737354278564453</v>
      </c>
      <c r="AE98">
        <v>-1.0072346925735474</v>
      </c>
      <c r="AF98">
        <v>-0.8834412693977356</v>
      </c>
      <c r="AG98">
        <v>-0.72890216112136841</v>
      </c>
      <c r="AH98">
        <v>-0.66836518049240112</v>
      </c>
      <c r="AI98">
        <v>-0.67510557174682617</v>
      </c>
      <c r="AJ98">
        <v>-0.5066993236541748</v>
      </c>
      <c r="AK98">
        <v>-0.60270720720291138</v>
      </c>
      <c r="AL98">
        <v>-0.73867124319076538</v>
      </c>
      <c r="AM98">
        <v>-0.73489397764205933</v>
      </c>
      <c r="AN98">
        <v>-1.0929486751556396</v>
      </c>
      <c r="AO98">
        <v>-1.2402487993240356</v>
      </c>
      <c r="AP98">
        <v>-1.2778544425964355</v>
      </c>
      <c r="AQ98">
        <v>-1.3190189599990845</v>
      </c>
      <c r="AR98">
        <v>-1.4123235940933228</v>
      </c>
      <c r="AS98">
        <v>-1.57916259765625</v>
      </c>
      <c r="AT98">
        <v>0.96271449327468872</v>
      </c>
      <c r="AU98">
        <v>0.46123814582824707</v>
      </c>
      <c r="AV98">
        <v>0.56775987148284912</v>
      </c>
      <c r="AW98">
        <v>0.25213754177093506</v>
      </c>
      <c r="AX98">
        <v>-1.1633323431015015</v>
      </c>
      <c r="AY98">
        <v>-1.096824049949646</v>
      </c>
      <c r="AZ98">
        <v>-0.94489002227783203</v>
      </c>
      <c r="BA98">
        <v>-0.79591679573059082</v>
      </c>
      <c r="BB98">
        <v>-0.92949426174163818</v>
      </c>
      <c r="BC98">
        <v>-0.62775737047195435</v>
      </c>
      <c r="BD98">
        <v>-0.50270813703536987</v>
      </c>
      <c r="BE98">
        <v>-0.371369868516922</v>
      </c>
      <c r="BF98">
        <v>-0.32097205519676208</v>
      </c>
      <c r="BG98">
        <v>-0.32794135808944702</v>
      </c>
      <c r="BH98">
        <v>-0.13264556229114532</v>
      </c>
      <c r="BI98">
        <v>-0.23469185829162598</v>
      </c>
      <c r="BJ98">
        <v>-0.32158574461936951</v>
      </c>
      <c r="BK98">
        <v>-0.27297878265380859</v>
      </c>
      <c r="BL98">
        <v>-0.59234380722045898</v>
      </c>
      <c r="BM98">
        <v>-0.75758963823318481</v>
      </c>
      <c r="BN98">
        <v>-0.78276920318603516</v>
      </c>
      <c r="BO98">
        <v>-0.82398855686187744</v>
      </c>
      <c r="BP98">
        <v>-0.91354024410247803</v>
      </c>
      <c r="BQ98">
        <v>-1.0587736368179321</v>
      </c>
      <c r="BR98">
        <v>1.4786112308502197</v>
      </c>
      <c r="BS98">
        <v>0.97842365503311157</v>
      </c>
      <c r="BT98">
        <v>1.0963305234909058</v>
      </c>
      <c r="BU98">
        <v>0.79289805889129639</v>
      </c>
      <c r="BV98">
        <v>-0.63656634092330933</v>
      </c>
      <c r="BW98">
        <v>-0.60569983720779419</v>
      </c>
      <c r="BX98">
        <v>-0.45425111055374146</v>
      </c>
      <c r="BY98">
        <v>-0.31170359253883362</v>
      </c>
      <c r="BZ98">
        <v>-0.45872762799263</v>
      </c>
      <c r="CA98">
        <v>-0.36493250727653503</v>
      </c>
      <c r="CB98">
        <v>-0.23901350796222687</v>
      </c>
      <c r="CC98">
        <v>-0.12374407798051834</v>
      </c>
      <c r="CD98">
        <v>-8.0368630588054657E-2</v>
      </c>
      <c r="CE98">
        <v>-8.7496496737003326E-2</v>
      </c>
      <c r="CF98">
        <v>0.1264229416847229</v>
      </c>
      <c r="CG98">
        <v>2.0194472745060921E-2</v>
      </c>
      <c r="CH98">
        <v>-3.2713565975427628E-2</v>
      </c>
      <c r="CI98">
        <v>4.6942256391048431E-2</v>
      </c>
      <c r="CJ98">
        <v>-0.24562638998031616</v>
      </c>
      <c r="CK98">
        <v>-0.42330139875411987</v>
      </c>
      <c r="CL98">
        <v>-0.43987464904785156</v>
      </c>
      <c r="CM98">
        <v>-0.48113203048706055</v>
      </c>
      <c r="CN98">
        <v>-0.56808441877365112</v>
      </c>
      <c r="CO98">
        <v>-0.69835382699966431</v>
      </c>
      <c r="CP98">
        <v>1.8359198570251465</v>
      </c>
      <c r="CQ98">
        <v>1.3366247415542603</v>
      </c>
      <c r="CR98">
        <v>1.4624168872833252</v>
      </c>
      <c r="CS98">
        <v>1.1674271821975708</v>
      </c>
      <c r="CT98">
        <v>-0.27172979712486267</v>
      </c>
      <c r="CU98">
        <v>-0.26554867625236511</v>
      </c>
      <c r="CV98">
        <v>-0.11443611979484558</v>
      </c>
      <c r="CW98">
        <v>2.3661000654101372E-2</v>
      </c>
      <c r="CX98">
        <v>-0.13267607986927032</v>
      </c>
      <c r="CY98">
        <v>-0.10210765153169632</v>
      </c>
      <c r="CZ98">
        <v>2.4681100621819496E-2</v>
      </c>
      <c r="DA98">
        <v>0.12388170510530472</v>
      </c>
      <c r="DB98">
        <v>0.16023479402065277</v>
      </c>
      <c r="DC98">
        <v>0.15294837951660156</v>
      </c>
      <c r="DD98">
        <v>0.38549146056175232</v>
      </c>
      <c r="DE98">
        <v>0.27508080005645752</v>
      </c>
      <c r="DF98">
        <v>0.25615859031677246</v>
      </c>
      <c r="DG98">
        <v>0.36686331033706665</v>
      </c>
      <c r="DH98">
        <v>0.10109099745750427</v>
      </c>
      <c r="DI98">
        <v>-8.9013144373893738E-2</v>
      </c>
      <c r="DJ98">
        <v>-9.6980109810829163E-2</v>
      </c>
      <c r="DK98">
        <v>-0.13827550411224365</v>
      </c>
      <c r="DL98">
        <v>-0.22262857854366302</v>
      </c>
      <c r="DM98">
        <v>-0.3379339873790741</v>
      </c>
      <c r="DN98">
        <v>2.1932284832000732</v>
      </c>
      <c r="DO98">
        <v>1.6948258876800537</v>
      </c>
      <c r="DP98">
        <v>1.8285032510757446</v>
      </c>
      <c r="DQ98">
        <v>1.5419563055038452</v>
      </c>
      <c r="DR98">
        <v>9.3106761574745178E-2</v>
      </c>
      <c r="DS98">
        <v>7.4602462351322174E-2</v>
      </c>
      <c r="DT98">
        <v>0.22537888586521149</v>
      </c>
      <c r="DU98">
        <v>0.35902556777000427</v>
      </c>
      <c r="DV98">
        <v>0.19337546825408936</v>
      </c>
      <c r="DW98">
        <v>0.27736970782279968</v>
      </c>
      <c r="DX98">
        <v>0.40541422367095947</v>
      </c>
      <c r="DY98">
        <v>0.48141402006149292</v>
      </c>
      <c r="DZ98">
        <v>0.50762790441513062</v>
      </c>
      <c r="EA98">
        <v>0.50011259317398071</v>
      </c>
      <c r="EB98">
        <v>0.75954520702362061</v>
      </c>
      <c r="EC98">
        <v>0.64309614896774292</v>
      </c>
      <c r="ED98">
        <v>0.67324411869049072</v>
      </c>
      <c r="EE98">
        <v>0.82877850532531738</v>
      </c>
      <c r="EF98">
        <v>0.60169583559036255</v>
      </c>
      <c r="EG98">
        <v>0.3936460018157959</v>
      </c>
      <c r="EH98">
        <v>0.39810514450073242</v>
      </c>
      <c r="EI98">
        <v>0.35675486922264099</v>
      </c>
      <c r="EJ98">
        <v>0.2761547863483429</v>
      </c>
      <c r="EK98">
        <v>0.18245498836040497</v>
      </c>
      <c r="EL98">
        <v>2.709125280380249</v>
      </c>
      <c r="EM98">
        <v>2.2120113372802734</v>
      </c>
      <c r="EN98">
        <v>2.3570737838745117</v>
      </c>
      <c r="EO98">
        <v>2.0827169418334961</v>
      </c>
      <c r="EP98">
        <v>0.6198728084564209</v>
      </c>
      <c r="EQ98">
        <v>0.56572669744491577</v>
      </c>
      <c r="ER98">
        <v>0.71601778268814087</v>
      </c>
      <c r="ES98">
        <v>0.84323877096176147</v>
      </c>
      <c r="ET98">
        <v>0.66414213180541992</v>
      </c>
      <c r="EU98">
        <v>66.730094909667969</v>
      </c>
      <c r="EV98">
        <v>65.748153686523438</v>
      </c>
      <c r="EW98">
        <v>64.640731811523438</v>
      </c>
      <c r="EX98">
        <v>64.065185546875</v>
      </c>
      <c r="EY98">
        <v>63.389907836914063</v>
      </c>
      <c r="EZ98">
        <v>63.086555480957031</v>
      </c>
      <c r="FA98">
        <v>63.497932434082031</v>
      </c>
      <c r="FB98">
        <v>66.728584289550781</v>
      </c>
      <c r="FC98">
        <v>70.803054809570313</v>
      </c>
      <c r="FD98">
        <v>75.531959533691406</v>
      </c>
      <c r="FE98">
        <v>79.692169189453125</v>
      </c>
      <c r="FF98">
        <v>83.299301147460938</v>
      </c>
      <c r="FG98">
        <v>85.319572448730469</v>
      </c>
      <c r="FH98">
        <v>87.932052612304688</v>
      </c>
      <c r="FI98">
        <v>89.304977416992188</v>
      </c>
      <c r="FJ98">
        <v>89.41461181640625</v>
      </c>
      <c r="FK98">
        <v>88.1280517578125</v>
      </c>
      <c r="FL98">
        <v>87.21917724609375</v>
      </c>
      <c r="FM98">
        <v>85.318450927734375</v>
      </c>
      <c r="FN98">
        <v>81.392860412597656</v>
      </c>
      <c r="FO98">
        <v>77.193489074707031</v>
      </c>
      <c r="FP98">
        <v>74.76947021484375</v>
      </c>
      <c r="FQ98">
        <v>72.761360168457031</v>
      </c>
      <c r="FR98">
        <v>70.83026123046875</v>
      </c>
      <c r="FS98">
        <v>146</v>
      </c>
      <c r="FT98">
        <v>6.0478042811155319E-2</v>
      </c>
      <c r="FU98">
        <v>1</v>
      </c>
    </row>
    <row r="99" spans="1:177" x14ac:dyDescent="0.2">
      <c r="A99" t="s">
        <v>1</v>
      </c>
      <c r="B99" t="s">
        <v>225</v>
      </c>
      <c r="C99" t="s">
        <v>1</v>
      </c>
      <c r="D99" t="s">
        <v>247</v>
      </c>
      <c r="E99">
        <v>434</v>
      </c>
      <c r="F99">
        <v>434</v>
      </c>
      <c r="G99">
        <v>31.294746398925781</v>
      </c>
      <c r="H99">
        <v>29.906667709350586</v>
      </c>
      <c r="I99">
        <v>29.269027709960938</v>
      </c>
      <c r="J99">
        <v>29.466997146606445</v>
      </c>
      <c r="K99">
        <v>30.704109191894531</v>
      </c>
      <c r="L99">
        <v>32.5765380859375</v>
      </c>
      <c r="M99">
        <v>35.299896240234375</v>
      </c>
      <c r="N99">
        <v>37.968273162841797</v>
      </c>
      <c r="O99">
        <v>40.947711944580078</v>
      </c>
      <c r="P99">
        <v>43.055854797363281</v>
      </c>
      <c r="Q99">
        <v>45.276115417480469</v>
      </c>
      <c r="R99">
        <v>46.494045257568359</v>
      </c>
      <c r="S99">
        <v>47.593917846679688</v>
      </c>
      <c r="T99">
        <v>48.690406799316406</v>
      </c>
      <c r="U99">
        <v>49.675933837890625</v>
      </c>
      <c r="V99">
        <v>50.692539215087891</v>
      </c>
      <c r="W99">
        <v>52.184795379638672</v>
      </c>
      <c r="X99">
        <v>53.962474822998047</v>
      </c>
      <c r="Y99">
        <v>55.511203765869141</v>
      </c>
      <c r="Z99">
        <v>55.475418090820313</v>
      </c>
      <c r="AA99">
        <v>52.959781646728516</v>
      </c>
      <c r="AB99">
        <v>46.835475921630859</v>
      </c>
      <c r="AC99">
        <v>38.1942138671875</v>
      </c>
      <c r="AD99">
        <v>34.089054107666016</v>
      </c>
      <c r="AE99">
        <v>-2.103151798248291</v>
      </c>
      <c r="AF99">
        <v>-2.0873749256134033</v>
      </c>
      <c r="AG99">
        <v>-1.6571294069290161</v>
      </c>
      <c r="AH99">
        <v>-1.6043769121170044</v>
      </c>
      <c r="AI99">
        <v>-1.0025941133499146</v>
      </c>
      <c r="AJ99">
        <v>-0.48829928040504456</v>
      </c>
      <c r="AK99">
        <v>-0.13587267696857452</v>
      </c>
      <c r="AL99">
        <v>-0.93380463123321533</v>
      </c>
      <c r="AM99">
        <v>-0.81361562013626099</v>
      </c>
      <c r="AN99">
        <v>-2.1631627082824707</v>
      </c>
      <c r="AO99">
        <v>-2.4764082431793213</v>
      </c>
      <c r="AP99">
        <v>-2.2310373783111572</v>
      </c>
      <c r="AQ99">
        <v>-2.3650777339935303</v>
      </c>
      <c r="AR99">
        <v>-2.7348470687866211</v>
      </c>
      <c r="AS99">
        <v>-2.5434212684631348</v>
      </c>
      <c r="AT99">
        <v>5.4632883071899414</v>
      </c>
      <c r="AU99">
        <v>4.9603214263916016</v>
      </c>
      <c r="AV99">
        <v>4.6638569831848145</v>
      </c>
      <c r="AW99">
        <v>4.0963115692138672</v>
      </c>
      <c r="AX99">
        <v>-2.7760646343231201</v>
      </c>
      <c r="AY99">
        <v>-3.144711971282959</v>
      </c>
      <c r="AZ99">
        <v>-1.7937817573547363</v>
      </c>
      <c r="BA99">
        <v>-1.7010267972946167</v>
      </c>
      <c r="BB99">
        <v>-1.8457592725753784</v>
      </c>
      <c r="BC99">
        <v>-1.4232381582260132</v>
      </c>
      <c r="BD99">
        <v>-1.4391574859619141</v>
      </c>
      <c r="BE99">
        <v>-1.0546689033508301</v>
      </c>
      <c r="BF99">
        <v>-1.0234143733978271</v>
      </c>
      <c r="BG99">
        <v>-0.42497166991233826</v>
      </c>
      <c r="BH99">
        <v>0.10426568239927292</v>
      </c>
      <c r="BI99">
        <v>0.47172194719314575</v>
      </c>
      <c r="BJ99">
        <v>-0.23203878104686737</v>
      </c>
      <c r="BK99">
        <v>-2.8361285105347633E-2</v>
      </c>
      <c r="BL99">
        <v>-1.3544361591339111</v>
      </c>
      <c r="BM99">
        <v>-1.6733593940734863</v>
      </c>
      <c r="BN99">
        <v>-1.4238519668579102</v>
      </c>
      <c r="BO99">
        <v>-1.5432748794555664</v>
      </c>
      <c r="BP99">
        <v>-1.9064400196075439</v>
      </c>
      <c r="BQ99">
        <v>-1.7260302305221558</v>
      </c>
      <c r="BR99">
        <v>6.238767147064209</v>
      </c>
      <c r="BS99">
        <v>5.7170114517211914</v>
      </c>
      <c r="BT99">
        <v>5.4043288230895996</v>
      </c>
      <c r="BU99">
        <v>4.8002595901489258</v>
      </c>
      <c r="BV99">
        <v>-2.0907318592071533</v>
      </c>
      <c r="BW99">
        <v>-2.5061821937561035</v>
      </c>
      <c r="BX99">
        <v>-1.1664838790893555</v>
      </c>
      <c r="BY99">
        <v>-1.0594213008880615</v>
      </c>
      <c r="BZ99">
        <v>-1.2004309892654419</v>
      </c>
      <c r="CA99">
        <v>-0.95233213901519775</v>
      </c>
      <c r="CB99">
        <v>-0.99020403623580933</v>
      </c>
      <c r="CC99">
        <v>-0.63740652799606323</v>
      </c>
      <c r="CD99">
        <v>-0.62104147672653198</v>
      </c>
      <c r="CE99">
        <v>-2.4912122637033463E-2</v>
      </c>
      <c r="CF99">
        <v>0.51467436552047729</v>
      </c>
      <c r="CG99">
        <v>0.89254015684127808</v>
      </c>
      <c r="CH99">
        <v>0.25400212407112122</v>
      </c>
      <c r="CI99">
        <v>0.51550346612930298</v>
      </c>
      <c r="CJ99">
        <v>-0.79431456327438354</v>
      </c>
      <c r="CK99">
        <v>-1.1171702146530151</v>
      </c>
      <c r="CL99">
        <v>-0.86479789018630981</v>
      </c>
      <c r="CM99">
        <v>-0.97409671545028687</v>
      </c>
      <c r="CN99">
        <v>-1.3326877355575562</v>
      </c>
      <c r="CO99">
        <v>-1.1599076986312866</v>
      </c>
      <c r="CP99">
        <v>6.7758617401123047</v>
      </c>
      <c r="CQ99">
        <v>6.2410926818847656</v>
      </c>
      <c r="CR99">
        <v>5.9171772003173828</v>
      </c>
      <c r="CS99">
        <v>5.2878117561340332</v>
      </c>
      <c r="CT99">
        <v>-1.616072416305542</v>
      </c>
      <c r="CU99">
        <v>-2.0639383792877197</v>
      </c>
      <c r="CV99">
        <v>-0.73201924562454224</v>
      </c>
      <c r="CW99">
        <v>-0.61504727602005005</v>
      </c>
      <c r="CX99">
        <v>-0.75347858667373657</v>
      </c>
      <c r="CY99">
        <v>-0.48142606019973755</v>
      </c>
      <c r="CZ99">
        <v>-0.54125052690505981</v>
      </c>
      <c r="DA99">
        <v>-0.22014418244361877</v>
      </c>
      <c r="DB99">
        <v>-0.21866858005523682</v>
      </c>
      <c r="DC99">
        <v>0.37514743208885193</v>
      </c>
      <c r="DD99">
        <v>0.92508304119110107</v>
      </c>
      <c r="DE99">
        <v>1.3133583068847656</v>
      </c>
      <c r="DF99">
        <v>0.740043044090271</v>
      </c>
      <c r="DG99">
        <v>1.0593682527542114</v>
      </c>
      <c r="DH99">
        <v>-0.23419301211833954</v>
      </c>
      <c r="DI99">
        <v>-0.56098109483718872</v>
      </c>
      <c r="DJ99">
        <v>-0.3057437539100647</v>
      </c>
      <c r="DK99">
        <v>-0.40491858124732971</v>
      </c>
      <c r="DL99">
        <v>-0.75893551111221313</v>
      </c>
      <c r="DM99">
        <v>-0.59378516674041748</v>
      </c>
      <c r="DN99">
        <v>7.3129563331604004</v>
      </c>
      <c r="DO99">
        <v>6.7651739120483398</v>
      </c>
      <c r="DP99">
        <v>6.430025577545166</v>
      </c>
      <c r="DQ99">
        <v>5.7753639221191406</v>
      </c>
      <c r="DR99">
        <v>-1.1414129734039307</v>
      </c>
      <c r="DS99">
        <v>-1.6216945648193359</v>
      </c>
      <c r="DT99">
        <v>-0.297554612159729</v>
      </c>
      <c r="DU99">
        <v>-0.17067328095436096</v>
      </c>
      <c r="DV99">
        <v>-0.30652618408203125</v>
      </c>
      <c r="DW99">
        <v>0.19848749041557312</v>
      </c>
      <c r="DX99">
        <v>0.10696696490049362</v>
      </c>
      <c r="DY99">
        <v>0.38231635093688965</v>
      </c>
      <c r="DZ99">
        <v>0.36229395866394043</v>
      </c>
      <c r="EA99">
        <v>0.95276987552642822</v>
      </c>
      <c r="EB99">
        <v>1.5176479816436768</v>
      </c>
      <c r="EC99">
        <v>1.9209530353546143</v>
      </c>
      <c r="ED99">
        <v>1.4418089389801025</v>
      </c>
      <c r="EE99">
        <v>1.8446224927902222</v>
      </c>
      <c r="EF99">
        <v>0.57453352212905884</v>
      </c>
      <c r="EG99">
        <v>0.24206772446632385</v>
      </c>
      <c r="EH99">
        <v>0.5014415979385376</v>
      </c>
      <c r="EI99">
        <v>0.41688421368598938</v>
      </c>
      <c r="EJ99">
        <v>6.9471582770347595E-2</v>
      </c>
      <c r="EK99">
        <v>0.22360584139823914</v>
      </c>
      <c r="EL99">
        <v>8.088435173034668</v>
      </c>
      <c r="EM99">
        <v>7.5218639373779297</v>
      </c>
      <c r="EN99">
        <v>7.1704974174499512</v>
      </c>
      <c r="EO99">
        <v>6.4793119430541992</v>
      </c>
      <c r="EP99">
        <v>-0.45608013868331909</v>
      </c>
      <c r="EQ99">
        <v>-0.98316484689712524</v>
      </c>
      <c r="ER99">
        <v>0.32974329590797424</v>
      </c>
      <c r="ES99">
        <v>0.47093218564987183</v>
      </c>
      <c r="ET99">
        <v>0.33880206942558289</v>
      </c>
      <c r="EU99">
        <v>71.281471252441406</v>
      </c>
      <c r="EV99">
        <v>69.503204345703125</v>
      </c>
      <c r="EW99">
        <v>67.153175354003906</v>
      </c>
      <c r="EX99">
        <v>65.579254150390625</v>
      </c>
      <c r="EY99">
        <v>64.163398742675781</v>
      </c>
      <c r="EZ99">
        <v>63.092079162597656</v>
      </c>
      <c r="FA99">
        <v>63.34466552734375</v>
      </c>
      <c r="FB99">
        <v>67.926261901855469</v>
      </c>
      <c r="FC99">
        <v>73.517509460449219</v>
      </c>
      <c r="FD99">
        <v>78.370094299316406</v>
      </c>
      <c r="FE99">
        <v>82.168899536132813</v>
      </c>
      <c r="FF99">
        <v>85.250816345214844</v>
      </c>
      <c r="FG99">
        <v>87.503738403320312</v>
      </c>
      <c r="FH99">
        <v>89.157981872558594</v>
      </c>
      <c r="FI99">
        <v>89.957145690917969</v>
      </c>
      <c r="FJ99">
        <v>90.006629943847656</v>
      </c>
      <c r="FK99">
        <v>89.029930114746094</v>
      </c>
      <c r="FL99">
        <v>87.137763977050781</v>
      </c>
      <c r="FM99">
        <v>84.124717712402344</v>
      </c>
      <c r="FN99">
        <v>80.192825317382813</v>
      </c>
      <c r="FO99">
        <v>76.637115478515625</v>
      </c>
      <c r="FP99">
        <v>74.056556701660156</v>
      </c>
      <c r="FQ99">
        <v>71.734146118164062</v>
      </c>
      <c r="FR99">
        <v>69.911033630371094</v>
      </c>
      <c r="FS99">
        <v>434</v>
      </c>
      <c r="FT99">
        <v>2.8454620391130447E-2</v>
      </c>
      <c r="FU99">
        <v>1</v>
      </c>
    </row>
    <row r="100" spans="1:177" x14ac:dyDescent="0.2">
      <c r="A100" t="s">
        <v>1</v>
      </c>
      <c r="B100" t="s">
        <v>225</v>
      </c>
      <c r="C100" t="s">
        <v>1</v>
      </c>
      <c r="D100" t="s">
        <v>248</v>
      </c>
      <c r="E100">
        <v>449</v>
      </c>
      <c r="F100">
        <v>449</v>
      </c>
      <c r="G100">
        <v>30.108091354370117</v>
      </c>
      <c r="H100">
        <v>28.869895935058594</v>
      </c>
      <c r="I100">
        <v>28.430280685424805</v>
      </c>
      <c r="J100">
        <v>28.515895843505859</v>
      </c>
      <c r="K100">
        <v>29.548980712890625</v>
      </c>
      <c r="L100">
        <v>31.715002059936523</v>
      </c>
      <c r="M100">
        <v>35.651668548583984</v>
      </c>
      <c r="N100">
        <v>38.929931640625</v>
      </c>
      <c r="O100">
        <v>42.239883422851563</v>
      </c>
      <c r="P100">
        <v>44.567821502685547</v>
      </c>
      <c r="Q100">
        <v>49.488132476806641</v>
      </c>
      <c r="R100">
        <v>51.735450744628906</v>
      </c>
      <c r="S100">
        <v>52.791862487792969</v>
      </c>
      <c r="T100">
        <v>54.188533782958984</v>
      </c>
      <c r="U100">
        <v>55.431320190429688</v>
      </c>
      <c r="V100">
        <v>56.372169494628906</v>
      </c>
      <c r="W100">
        <v>58.181777954101562</v>
      </c>
      <c r="X100">
        <v>60.300022125244141</v>
      </c>
      <c r="Y100">
        <v>62.148845672607422</v>
      </c>
      <c r="Z100">
        <v>62.207492828369141</v>
      </c>
      <c r="AA100">
        <v>57.879108428955078</v>
      </c>
      <c r="AB100">
        <v>47.416152954101563</v>
      </c>
      <c r="AC100">
        <v>37.218997955322266</v>
      </c>
      <c r="AD100">
        <v>33.0360107421875</v>
      </c>
      <c r="AE100">
        <v>-2.1615259647369385</v>
      </c>
      <c r="AF100">
        <v>-2.2491633892059326</v>
      </c>
      <c r="AG100">
        <v>-1.7921274900436401</v>
      </c>
      <c r="AH100">
        <v>-1.7391661405563354</v>
      </c>
      <c r="AI100">
        <v>-1.5065864324569702</v>
      </c>
      <c r="AJ100">
        <v>-1.2079161405563354</v>
      </c>
      <c r="AK100">
        <v>-0.86319530010223389</v>
      </c>
      <c r="AL100">
        <v>-2.1382169723510742</v>
      </c>
      <c r="AM100">
        <v>-2.3196303844451904</v>
      </c>
      <c r="AN100">
        <v>-3.0081183910369873</v>
      </c>
      <c r="AO100">
        <v>-3.0976543426513672</v>
      </c>
      <c r="AP100">
        <v>-2.7259659767150879</v>
      </c>
      <c r="AQ100">
        <v>-3.2221002578735352</v>
      </c>
      <c r="AR100">
        <v>-3.6057302951812744</v>
      </c>
      <c r="AS100">
        <v>-4.8367629051208496</v>
      </c>
      <c r="AT100">
        <v>4.0733213424682617</v>
      </c>
      <c r="AU100">
        <v>3.8268311023712158</v>
      </c>
      <c r="AV100">
        <v>4.100520133972168</v>
      </c>
      <c r="AW100">
        <v>3.0299043655395508</v>
      </c>
      <c r="AX100">
        <v>-3.7933650016784668</v>
      </c>
      <c r="AY100">
        <v>-5.0878286361694336</v>
      </c>
      <c r="AZ100">
        <v>-8.9702425003051758</v>
      </c>
      <c r="BA100">
        <v>-4.9886879920959473</v>
      </c>
      <c r="BB100">
        <v>-3.1512417793273926</v>
      </c>
      <c r="BC100">
        <v>-1.3534880876541138</v>
      </c>
      <c r="BD100">
        <v>-1.4553568363189697</v>
      </c>
      <c r="BE100">
        <v>-1.0214780569076538</v>
      </c>
      <c r="BF100">
        <v>-0.99126929044723511</v>
      </c>
      <c r="BG100">
        <v>-0.71500867605209351</v>
      </c>
      <c r="BH100">
        <v>-0.41120803356170654</v>
      </c>
      <c r="BI100">
        <v>-4.0881890803575516E-2</v>
      </c>
      <c r="BJ100">
        <v>-1.2633514404296875</v>
      </c>
      <c r="BK100">
        <v>-1.3831573724746704</v>
      </c>
      <c r="BL100">
        <v>-2.0399081707000732</v>
      </c>
      <c r="BM100">
        <v>-2.1154274940490723</v>
      </c>
      <c r="BN100">
        <v>-1.6871838569641113</v>
      </c>
      <c r="BO100">
        <v>-2.1700534820556641</v>
      </c>
      <c r="BP100">
        <v>-2.5698587894439697</v>
      </c>
      <c r="BQ100">
        <v>-3.7811892032623291</v>
      </c>
      <c r="BR100">
        <v>5.1035490036010742</v>
      </c>
      <c r="BS100">
        <v>4.8264422416687012</v>
      </c>
      <c r="BT100">
        <v>5.0803594589233398</v>
      </c>
      <c r="BU100">
        <v>3.9713881015777588</v>
      </c>
      <c r="BV100">
        <v>-2.8816299438476562</v>
      </c>
      <c r="BW100">
        <v>-4.2593393325805664</v>
      </c>
      <c r="BX100">
        <v>-8.1219186782836914</v>
      </c>
      <c r="BY100">
        <v>-4.1646280288696289</v>
      </c>
      <c r="BZ100">
        <v>-2.3204965591430664</v>
      </c>
      <c r="CA100">
        <v>-0.79384344816207886</v>
      </c>
      <c r="CB100">
        <v>-0.90556883811950684</v>
      </c>
      <c r="CC100">
        <v>-0.48772862553596497</v>
      </c>
      <c r="CD100">
        <v>-0.47327825427055359</v>
      </c>
      <c r="CE100">
        <v>-0.16676437854766846</v>
      </c>
      <c r="CF100">
        <v>0.14058960974216461</v>
      </c>
      <c r="CG100">
        <v>0.52864986658096313</v>
      </c>
      <c r="CH100">
        <v>-0.65742224454879761</v>
      </c>
      <c r="CI100">
        <v>-0.73455899953842163</v>
      </c>
      <c r="CJ100">
        <v>-1.369328498840332</v>
      </c>
      <c r="CK100">
        <v>-1.4351402521133423</v>
      </c>
      <c r="CL100">
        <v>-0.96772652864456177</v>
      </c>
      <c r="CM100">
        <v>-1.4414089918136597</v>
      </c>
      <c r="CN100">
        <v>-1.8524175882339478</v>
      </c>
      <c r="CO100">
        <v>-3.0501022338867187</v>
      </c>
      <c r="CP100">
        <v>5.8170814514160156</v>
      </c>
      <c r="CQ100">
        <v>5.5187702178955078</v>
      </c>
      <c r="CR100">
        <v>5.7589931488037109</v>
      </c>
      <c r="CS100">
        <v>4.6234569549560547</v>
      </c>
      <c r="CT100">
        <v>-2.2501652240753174</v>
      </c>
      <c r="CU100">
        <v>-3.6855301856994629</v>
      </c>
      <c r="CV100">
        <v>-7.5343728065490723</v>
      </c>
      <c r="CW100">
        <v>-3.5938868522644043</v>
      </c>
      <c r="CX100">
        <v>-1.7451250553131104</v>
      </c>
      <c r="CY100">
        <v>-0.23419880867004395</v>
      </c>
      <c r="CZ100">
        <v>-0.35578081011772156</v>
      </c>
      <c r="DA100">
        <v>4.6020831912755966E-2</v>
      </c>
      <c r="DB100">
        <v>4.4712789356708527E-2</v>
      </c>
      <c r="DC100">
        <v>0.38147994875907898</v>
      </c>
      <c r="DD100">
        <v>0.69238722324371338</v>
      </c>
      <c r="DE100">
        <v>1.0981816053390503</v>
      </c>
      <c r="DF100">
        <v>-5.1493052393198013E-2</v>
      </c>
      <c r="DG100">
        <v>-8.5960589349269867E-2</v>
      </c>
      <c r="DH100">
        <v>-0.69874894618988037</v>
      </c>
      <c r="DI100">
        <v>-0.7548530101776123</v>
      </c>
      <c r="DJ100">
        <v>-0.24826917052268982</v>
      </c>
      <c r="DK100">
        <v>-0.71276456117630005</v>
      </c>
      <c r="DL100">
        <v>-1.1349762678146362</v>
      </c>
      <c r="DM100">
        <v>-2.3190152645111084</v>
      </c>
      <c r="DN100">
        <v>6.530613899230957</v>
      </c>
      <c r="DO100">
        <v>6.2110981941223145</v>
      </c>
      <c r="DP100">
        <v>6.437626838684082</v>
      </c>
      <c r="DQ100">
        <v>5.2755255699157715</v>
      </c>
      <c r="DR100">
        <v>-1.618700385093689</v>
      </c>
      <c r="DS100">
        <v>-3.1117210388183594</v>
      </c>
      <c r="DT100">
        <v>-6.9468264579772949</v>
      </c>
      <c r="DU100">
        <v>-3.0231454372406006</v>
      </c>
      <c r="DV100">
        <v>-1.1697534322738647</v>
      </c>
      <c r="DW100">
        <v>0.57383918762207031</v>
      </c>
      <c r="DX100">
        <v>0.43802577257156372</v>
      </c>
      <c r="DY100">
        <v>0.81667029857635498</v>
      </c>
      <c r="DZ100">
        <v>0.7926095724105835</v>
      </c>
      <c r="EA100">
        <v>1.1730576753616333</v>
      </c>
      <c r="EB100">
        <v>1.4890954494476318</v>
      </c>
      <c r="EC100">
        <v>1.9204950332641602</v>
      </c>
      <c r="ED100">
        <v>0.823372483253479</v>
      </c>
      <c r="EE100">
        <v>0.85051250457763672</v>
      </c>
      <c r="EF100">
        <v>0.26946145296096802</v>
      </c>
      <c r="EG100">
        <v>0.22737379372119904</v>
      </c>
      <c r="EH100">
        <v>0.79051297903060913</v>
      </c>
      <c r="EI100">
        <v>0.3392823338508606</v>
      </c>
      <c r="EJ100">
        <v>-9.9104985594749451E-2</v>
      </c>
      <c r="EK100">
        <v>-1.263441801071167</v>
      </c>
      <c r="EL100">
        <v>7.5608415603637695</v>
      </c>
      <c r="EM100">
        <v>7.2107095718383789</v>
      </c>
      <c r="EN100">
        <v>7.4174661636352539</v>
      </c>
      <c r="EO100">
        <v>6.2170095443725586</v>
      </c>
      <c r="EP100">
        <v>-0.70696556568145752</v>
      </c>
      <c r="EQ100">
        <v>-2.2832317352294922</v>
      </c>
      <c r="ER100">
        <v>-6.0985031127929687</v>
      </c>
      <c r="ES100">
        <v>-2.1990857124328613</v>
      </c>
      <c r="ET100">
        <v>-0.33900830149650574</v>
      </c>
      <c r="EU100">
        <v>72.711845397949219</v>
      </c>
      <c r="EV100">
        <v>71.17059326171875</v>
      </c>
      <c r="EW100">
        <v>69.581809997558594</v>
      </c>
      <c r="EX100">
        <v>68.07769775390625</v>
      </c>
      <c r="EY100">
        <v>67.198585510253906</v>
      </c>
      <c r="EZ100">
        <v>66.223785400390625</v>
      </c>
      <c r="FA100">
        <v>66.831573486328125</v>
      </c>
      <c r="FB100">
        <v>69.890129089355469</v>
      </c>
      <c r="FC100">
        <v>74.418251037597656</v>
      </c>
      <c r="FD100">
        <v>78.714248657226563</v>
      </c>
      <c r="FE100">
        <v>82.905487060546875</v>
      </c>
      <c r="FF100">
        <v>87.016609191894531</v>
      </c>
      <c r="FG100">
        <v>89.434898376464844</v>
      </c>
      <c r="FH100">
        <v>90.832527160644531</v>
      </c>
      <c r="FI100">
        <v>92.224929809570313</v>
      </c>
      <c r="FJ100">
        <v>93.034805297851563</v>
      </c>
      <c r="FK100">
        <v>92.734199523925781</v>
      </c>
      <c r="FL100">
        <v>91.545089721679688</v>
      </c>
      <c r="FM100">
        <v>89.015670776367188</v>
      </c>
      <c r="FN100">
        <v>84.726509094238281</v>
      </c>
      <c r="FO100">
        <v>80.073822021484375</v>
      </c>
      <c r="FP100">
        <v>76.535194396972656</v>
      </c>
      <c r="FQ100">
        <v>73.992568969726563</v>
      </c>
      <c r="FR100">
        <v>71.897262573242188</v>
      </c>
      <c r="FS100">
        <v>449</v>
      </c>
      <c r="FT100">
        <v>2.6176637038588524E-2</v>
      </c>
      <c r="FU100">
        <v>1</v>
      </c>
    </row>
    <row r="101" spans="1:177" x14ac:dyDescent="0.2">
      <c r="A101" t="s">
        <v>1</v>
      </c>
      <c r="B101" t="s">
        <v>225</v>
      </c>
      <c r="C101" t="s">
        <v>1</v>
      </c>
      <c r="D101" t="s">
        <v>249</v>
      </c>
      <c r="E101">
        <v>449</v>
      </c>
      <c r="F101">
        <v>449</v>
      </c>
      <c r="G101">
        <v>29.654533386230469</v>
      </c>
      <c r="H101">
        <v>28.473150253295898</v>
      </c>
      <c r="I101">
        <v>27.880521774291992</v>
      </c>
      <c r="J101">
        <v>28.177640914916992</v>
      </c>
      <c r="K101">
        <v>29.506668090820313</v>
      </c>
      <c r="L101">
        <v>31.797374725341797</v>
      </c>
      <c r="M101">
        <v>35.676376342773438</v>
      </c>
      <c r="N101">
        <v>38.962921142578125</v>
      </c>
      <c r="O101">
        <v>42.128471374511719</v>
      </c>
      <c r="P101">
        <v>44.576972961425781</v>
      </c>
      <c r="Q101">
        <v>49.676811218261719</v>
      </c>
      <c r="R101">
        <v>51.733360290527344</v>
      </c>
      <c r="S101">
        <v>53.036876678466797</v>
      </c>
      <c r="T101">
        <v>54.171970367431641</v>
      </c>
      <c r="U101">
        <v>54.950489044189453</v>
      </c>
      <c r="V101">
        <v>55.342418670654297</v>
      </c>
      <c r="W101">
        <v>56.969467163085937</v>
      </c>
      <c r="X101">
        <v>59.273971557617188</v>
      </c>
      <c r="Y101">
        <v>60.862308502197266</v>
      </c>
      <c r="Z101">
        <v>61.154361724853516</v>
      </c>
      <c r="AA101">
        <v>57.490016937255859</v>
      </c>
      <c r="AB101">
        <v>47.233234405517578</v>
      </c>
      <c r="AC101">
        <v>36.972690582275391</v>
      </c>
      <c r="AD101">
        <v>32.963336944580078</v>
      </c>
      <c r="AE101">
        <v>-1.2582663297653198</v>
      </c>
      <c r="AF101">
        <v>-1.3011674880981445</v>
      </c>
      <c r="AG101">
        <v>-1.3293756246566772</v>
      </c>
      <c r="AH101">
        <v>-1.3088517189025879</v>
      </c>
      <c r="AI101">
        <v>-1.5601143836975098</v>
      </c>
      <c r="AJ101">
        <v>-1.4487930536270142</v>
      </c>
      <c r="AK101">
        <v>-0.79743409156799316</v>
      </c>
      <c r="AL101">
        <v>-1.7539112567901611</v>
      </c>
      <c r="AM101">
        <v>-2.1798861026763916</v>
      </c>
      <c r="AN101">
        <v>-3.0921077728271484</v>
      </c>
      <c r="AO101">
        <v>-3.4121541976928711</v>
      </c>
      <c r="AP101">
        <v>-2.988661527633667</v>
      </c>
      <c r="AQ101">
        <v>-3.6307883262634277</v>
      </c>
      <c r="AR101">
        <v>-4.0255780220031738</v>
      </c>
      <c r="AS101">
        <v>-4.7453155517578125</v>
      </c>
      <c r="AT101">
        <v>3.8566052913665771</v>
      </c>
      <c r="AU101">
        <v>3.4684741497039795</v>
      </c>
      <c r="AV101">
        <v>3.8885200023651123</v>
      </c>
      <c r="AW101">
        <v>2.7896521091461182</v>
      </c>
      <c r="AX101">
        <v>-4.8603520393371582</v>
      </c>
      <c r="AY101">
        <v>-4.4297013282775879</v>
      </c>
      <c r="AZ101">
        <v>-3.5845651626586914</v>
      </c>
      <c r="BA101">
        <v>-2.9396181106567383</v>
      </c>
      <c r="BB101">
        <v>-2.7098212242126465</v>
      </c>
      <c r="BC101">
        <v>-0.49744349718093872</v>
      </c>
      <c r="BD101">
        <v>-0.55771905183792114</v>
      </c>
      <c r="BE101">
        <v>-0.60466951131820679</v>
      </c>
      <c r="BF101">
        <v>-0.597911536693573</v>
      </c>
      <c r="BG101">
        <v>-0.82116413116455078</v>
      </c>
      <c r="BH101">
        <v>-0.69747591018676758</v>
      </c>
      <c r="BI101">
        <v>-3.0152788385748863E-2</v>
      </c>
      <c r="BJ101">
        <v>-0.92224258184432983</v>
      </c>
      <c r="BK101">
        <v>-1.2820892333984375</v>
      </c>
      <c r="BL101">
        <v>-2.1614367961883545</v>
      </c>
      <c r="BM101">
        <v>-2.4403598308563232</v>
      </c>
      <c r="BN101">
        <v>-1.9668676853179932</v>
      </c>
      <c r="BO101">
        <v>-2.5872788429260254</v>
      </c>
      <c r="BP101">
        <v>-3.0068707466125488</v>
      </c>
      <c r="BQ101">
        <v>-3.714569091796875</v>
      </c>
      <c r="BR101">
        <v>4.8447370529174805</v>
      </c>
      <c r="BS101">
        <v>4.4276185035705566</v>
      </c>
      <c r="BT101">
        <v>4.8359737396240234</v>
      </c>
      <c r="BU101">
        <v>3.6954610347747803</v>
      </c>
      <c r="BV101">
        <v>-3.9851744174957275</v>
      </c>
      <c r="BW101">
        <v>-3.6170618534088135</v>
      </c>
      <c r="BX101">
        <v>-2.7541971206665039</v>
      </c>
      <c r="BY101">
        <v>-2.1247696876525879</v>
      </c>
      <c r="BZ101">
        <v>-1.8838061094284058</v>
      </c>
      <c r="CA101">
        <v>2.9500069096684456E-2</v>
      </c>
      <c r="CB101">
        <v>-4.2808998376131058E-2</v>
      </c>
      <c r="CC101">
        <v>-0.10274031013250351</v>
      </c>
      <c r="CD101">
        <v>-0.1055164709687233</v>
      </c>
      <c r="CE101">
        <v>-0.30936944484710693</v>
      </c>
      <c r="CF101">
        <v>-0.17711593210697174</v>
      </c>
      <c r="CG101">
        <v>0.50126391649246216</v>
      </c>
      <c r="CH101">
        <v>-0.34623134136199951</v>
      </c>
      <c r="CI101">
        <v>-0.66027796268463135</v>
      </c>
      <c r="CJ101">
        <v>-1.5168570280075073</v>
      </c>
      <c r="CK101">
        <v>-1.7672978639602661</v>
      </c>
      <c r="CL101">
        <v>-1.25917649269104</v>
      </c>
      <c r="CM101">
        <v>-1.8645472526550293</v>
      </c>
      <c r="CN101">
        <v>-2.3013172149658203</v>
      </c>
      <c r="CO101">
        <v>-3.0006771087646484</v>
      </c>
      <c r="CP101">
        <v>5.5291142463684082</v>
      </c>
      <c r="CQ101">
        <v>5.0919189453125</v>
      </c>
      <c r="CR101">
        <v>5.4921774864196777</v>
      </c>
      <c r="CS101">
        <v>4.3228216171264648</v>
      </c>
      <c r="CT101">
        <v>-3.3790290355682373</v>
      </c>
      <c r="CU101">
        <v>-3.0542302131652832</v>
      </c>
      <c r="CV101">
        <v>-2.1790866851806641</v>
      </c>
      <c r="CW101">
        <v>-1.5604081153869629</v>
      </c>
      <c r="CX101">
        <v>-1.3117105960845947</v>
      </c>
      <c r="CY101">
        <v>0.55644363164901733</v>
      </c>
      <c r="CZ101">
        <v>0.47210106253623962</v>
      </c>
      <c r="DA101">
        <v>0.39918890595436096</v>
      </c>
      <c r="DB101">
        <v>0.38687857985496521</v>
      </c>
      <c r="DC101">
        <v>0.20242524147033691</v>
      </c>
      <c r="DD101">
        <v>0.34324401617050171</v>
      </c>
      <c r="DE101">
        <v>1.0326806306838989</v>
      </c>
      <c r="DF101">
        <v>0.22977986931800842</v>
      </c>
      <c r="DG101">
        <v>-3.8466673344373703E-2</v>
      </c>
      <c r="DH101">
        <v>-0.87227714061737061</v>
      </c>
      <c r="DI101">
        <v>-1.094235897064209</v>
      </c>
      <c r="DJ101">
        <v>-0.55148530006408691</v>
      </c>
      <c r="DK101">
        <v>-1.1418157815933228</v>
      </c>
      <c r="DL101">
        <v>-1.5957636833190918</v>
      </c>
      <c r="DM101">
        <v>-2.2867851257324219</v>
      </c>
      <c r="DN101">
        <v>6.2134914398193359</v>
      </c>
      <c r="DO101">
        <v>5.7562193870544434</v>
      </c>
      <c r="DP101">
        <v>6.148381233215332</v>
      </c>
      <c r="DQ101">
        <v>4.9501819610595703</v>
      </c>
      <c r="DR101">
        <v>-2.7728836536407471</v>
      </c>
      <c r="DS101">
        <v>-2.4913985729217529</v>
      </c>
      <c r="DT101">
        <v>-1.6039762496948242</v>
      </c>
      <c r="DU101">
        <v>-0.99604654312133789</v>
      </c>
      <c r="DV101">
        <v>-0.73961502313613892</v>
      </c>
      <c r="DW101">
        <v>1.3172664642333984</v>
      </c>
      <c r="DX101">
        <v>1.2155494689941406</v>
      </c>
      <c r="DY101">
        <v>1.1238950490951538</v>
      </c>
      <c r="DZ101">
        <v>1.0978188514709473</v>
      </c>
      <c r="EA101">
        <v>0.9413754940032959</v>
      </c>
      <c r="EB101">
        <v>1.0945612192153931</v>
      </c>
      <c r="EC101">
        <v>1.7999619245529175</v>
      </c>
      <c r="ED101">
        <v>1.0614485740661621</v>
      </c>
      <c r="EE101">
        <v>0.85933005809783936</v>
      </c>
      <c r="EF101">
        <v>5.8393776416778564E-2</v>
      </c>
      <c r="EG101">
        <v>-0.12244145572185516</v>
      </c>
      <c r="EH101">
        <v>0.47030842304229736</v>
      </c>
      <c r="EI101">
        <v>-9.8306246101856232E-2</v>
      </c>
      <c r="EJ101">
        <v>-0.57705652713775635</v>
      </c>
      <c r="EK101">
        <v>-1.2560386657714844</v>
      </c>
      <c r="EL101">
        <v>7.2016229629516602</v>
      </c>
      <c r="EM101">
        <v>6.7153639793395996</v>
      </c>
      <c r="EN101">
        <v>7.0958352088928223</v>
      </c>
      <c r="EO101">
        <v>5.8559913635253906</v>
      </c>
      <c r="EP101">
        <v>-1.8977060317993164</v>
      </c>
      <c r="EQ101">
        <v>-1.678758978843689</v>
      </c>
      <c r="ER101">
        <v>-0.77360820770263672</v>
      </c>
      <c r="ES101">
        <v>-0.18119803071022034</v>
      </c>
      <c r="ET101">
        <v>8.640008419752121E-2</v>
      </c>
      <c r="EU101">
        <v>70.85284423828125</v>
      </c>
      <c r="EV101">
        <v>69.315353393554687</v>
      </c>
      <c r="EW101">
        <v>68.240158081054688</v>
      </c>
      <c r="EX101">
        <v>67.124832153320313</v>
      </c>
      <c r="EY101">
        <v>66.120948791503906</v>
      </c>
      <c r="EZ101">
        <v>65.279388427734375</v>
      </c>
      <c r="FA101">
        <v>65.82769775390625</v>
      </c>
      <c r="FB101">
        <v>69.355316162109375</v>
      </c>
      <c r="FC101">
        <v>73.970115661621094</v>
      </c>
      <c r="FD101">
        <v>78.7586669921875</v>
      </c>
      <c r="FE101">
        <v>83.243095397949219</v>
      </c>
      <c r="FF101">
        <v>87.132789611816406</v>
      </c>
      <c r="FG101">
        <v>89.90020751953125</v>
      </c>
      <c r="FH101">
        <v>91.070892333984375</v>
      </c>
      <c r="FI101">
        <v>91.410514831542969</v>
      </c>
      <c r="FJ101">
        <v>91.239486694335938</v>
      </c>
      <c r="FK101">
        <v>90.720489501953125</v>
      </c>
      <c r="FL101">
        <v>89.665969848632813</v>
      </c>
      <c r="FM101">
        <v>86.793869018554688</v>
      </c>
      <c r="FN101">
        <v>83.223945617675781</v>
      </c>
      <c r="FO101">
        <v>79.724761962890625</v>
      </c>
      <c r="FP101">
        <v>76.905441284179688</v>
      </c>
      <c r="FQ101">
        <v>74.876304626464844</v>
      </c>
      <c r="FR101">
        <v>73.172523498535156</v>
      </c>
      <c r="FS101">
        <v>449</v>
      </c>
      <c r="FT101">
        <v>2.4935992434620857E-2</v>
      </c>
      <c r="FU101">
        <v>1</v>
      </c>
    </row>
    <row r="102" spans="1:177" x14ac:dyDescent="0.2">
      <c r="A102" t="s">
        <v>1</v>
      </c>
      <c r="B102" t="s">
        <v>225</v>
      </c>
      <c r="C102" t="s">
        <v>1</v>
      </c>
      <c r="D102" t="s">
        <v>250</v>
      </c>
      <c r="E102">
        <v>80</v>
      </c>
      <c r="F102">
        <v>433</v>
      </c>
      <c r="G102">
        <v>5.5546135902404785</v>
      </c>
      <c r="H102">
        <v>5.2934389114379883</v>
      </c>
      <c r="I102">
        <v>5.1894717216491699</v>
      </c>
      <c r="J102">
        <v>5.1325693130493164</v>
      </c>
      <c r="K102">
        <v>5.1924805641174316</v>
      </c>
      <c r="L102">
        <v>5.5250554084777832</v>
      </c>
      <c r="M102">
        <v>6.2583179473876953</v>
      </c>
      <c r="N102">
        <v>6.7715911865234375</v>
      </c>
      <c r="O102">
        <v>7.448824405670166</v>
      </c>
      <c r="P102">
        <v>8.0120563507080078</v>
      </c>
      <c r="Q102">
        <v>8.3688144683837891</v>
      </c>
      <c r="R102">
        <v>8.3304624557495117</v>
      </c>
      <c r="S102">
        <v>8.5693740844726563</v>
      </c>
      <c r="T102">
        <v>8.910975456237793</v>
      </c>
      <c r="U102">
        <v>9.2768163681030273</v>
      </c>
      <c r="V102">
        <v>9.3074436187744141</v>
      </c>
      <c r="W102">
        <v>9.719670295715332</v>
      </c>
      <c r="X102">
        <v>10.278176307678223</v>
      </c>
      <c r="Y102">
        <v>10.53972339630127</v>
      </c>
      <c r="Z102">
        <v>10.85227108001709</v>
      </c>
      <c r="AA102">
        <v>10.491192817687988</v>
      </c>
      <c r="AB102">
        <v>8.8140592575073242</v>
      </c>
      <c r="AC102">
        <v>6.8787903785705566</v>
      </c>
      <c r="AD102">
        <v>6.0569362640380859</v>
      </c>
      <c r="AE102">
        <v>-0.2681615948677063</v>
      </c>
      <c r="AF102">
        <v>-0.25634431838989258</v>
      </c>
      <c r="AG102">
        <v>-0.30306634306907654</v>
      </c>
      <c r="AH102">
        <v>-0.32573983073234558</v>
      </c>
      <c r="AI102">
        <v>-0.54031860828399658</v>
      </c>
      <c r="AJ102">
        <v>-0.62645679712295532</v>
      </c>
      <c r="AK102">
        <v>-0.62036824226379395</v>
      </c>
      <c r="AL102">
        <v>-0.6829153299331665</v>
      </c>
      <c r="AM102">
        <v>-0.61911302804946899</v>
      </c>
      <c r="AN102">
        <v>-0.66537076234817505</v>
      </c>
      <c r="AO102">
        <v>-1.0428798198699951</v>
      </c>
      <c r="AP102">
        <v>-1.4391822814941406</v>
      </c>
      <c r="AQ102">
        <v>-1.3029789924621582</v>
      </c>
      <c r="AR102">
        <v>-1.3654187917709351</v>
      </c>
      <c r="AS102">
        <v>-1.7718930244445801</v>
      </c>
      <c r="AT102">
        <v>0.3098980188369751</v>
      </c>
      <c r="AU102">
        <v>0.72392177581787109</v>
      </c>
      <c r="AV102">
        <v>0.97877770662307739</v>
      </c>
      <c r="AW102">
        <v>0.7398076057434082</v>
      </c>
      <c r="AX102">
        <v>-7.0981882512569427E-2</v>
      </c>
      <c r="AY102">
        <v>3.5542130470275879E-2</v>
      </c>
      <c r="AZ102">
        <v>-0.29071739315986633</v>
      </c>
      <c r="BA102">
        <v>-0.27495875954627991</v>
      </c>
      <c r="BB102">
        <v>-0.35206001996994019</v>
      </c>
      <c r="BC102">
        <v>3.7614654749631882E-2</v>
      </c>
      <c r="BD102">
        <v>3.8674168288707733E-2</v>
      </c>
      <c r="BE102">
        <v>-9.6941171213984489E-3</v>
      </c>
      <c r="BF102">
        <v>-2.3407593369483948E-2</v>
      </c>
      <c r="BG102">
        <v>-0.21491217613220215</v>
      </c>
      <c r="BH102">
        <v>-0.29005396366119385</v>
      </c>
      <c r="BI102">
        <v>-0.29354879260063171</v>
      </c>
      <c r="BJ102">
        <v>-0.36644285917282104</v>
      </c>
      <c r="BK102">
        <v>-0.27911084890365601</v>
      </c>
      <c r="BL102">
        <v>-0.3070819079875946</v>
      </c>
      <c r="BM102">
        <v>-0.66865831613540649</v>
      </c>
      <c r="BN102">
        <v>-1.0482962131500244</v>
      </c>
      <c r="BO102">
        <v>-0.88206601142883301</v>
      </c>
      <c r="BP102">
        <v>-0.95361268520355225</v>
      </c>
      <c r="BQ102">
        <v>-1.3421834707260132</v>
      </c>
      <c r="BR102">
        <v>0.71627402305603027</v>
      </c>
      <c r="BS102">
        <v>1.123408317565918</v>
      </c>
      <c r="BT102">
        <v>1.3701369762420654</v>
      </c>
      <c r="BU102">
        <v>1.1114333868026733</v>
      </c>
      <c r="BV102">
        <v>0.2789471447467804</v>
      </c>
      <c r="BW102">
        <v>0.35176330804824829</v>
      </c>
      <c r="BX102">
        <v>2.844989113509655E-2</v>
      </c>
      <c r="BY102">
        <v>3.6505755037069321E-2</v>
      </c>
      <c r="BZ102">
        <v>-2.819599024951458E-2</v>
      </c>
      <c r="CA102">
        <v>0.24939435720443726</v>
      </c>
      <c r="CB102">
        <v>0.24300307035446167</v>
      </c>
      <c r="CC102">
        <v>0.19349460303783417</v>
      </c>
      <c r="CD102">
        <v>0.18598680198192596</v>
      </c>
      <c r="CE102">
        <v>1.0463315062224865E-2</v>
      </c>
      <c r="CF102">
        <v>-5.7062387466430664E-2</v>
      </c>
      <c r="CG102">
        <v>-6.7194662988185883E-2</v>
      </c>
      <c r="CH102">
        <v>-0.14725497364997864</v>
      </c>
      <c r="CI102">
        <v>-4.3626349419355392E-2</v>
      </c>
      <c r="CJ102">
        <v>-5.8932140469551086E-2</v>
      </c>
      <c r="CK102">
        <v>-0.40947365760803223</v>
      </c>
      <c r="CL102">
        <v>-0.77756977081298828</v>
      </c>
      <c r="CM102">
        <v>-0.59054297208786011</v>
      </c>
      <c r="CN102">
        <v>-0.66839700937271118</v>
      </c>
      <c r="CO102">
        <v>-1.0445679426193237</v>
      </c>
      <c r="CP102">
        <v>0.99772882461547852</v>
      </c>
      <c r="CQ102">
        <v>1.4000915288925171</v>
      </c>
      <c r="CR102">
        <v>1.6411912441253662</v>
      </c>
      <c r="CS102">
        <v>1.3688203096389771</v>
      </c>
      <c r="CT102">
        <v>0.52130693197250366</v>
      </c>
      <c r="CU102">
        <v>0.57077711820602417</v>
      </c>
      <c r="CV102">
        <v>0.24950417876243591</v>
      </c>
      <c r="CW102">
        <v>0.2522251307964325</v>
      </c>
      <c r="CX102">
        <v>0.19611126184463501</v>
      </c>
      <c r="CY102">
        <v>0.46117407083511353</v>
      </c>
      <c r="CZ102">
        <v>0.44733196496963501</v>
      </c>
      <c r="DA102">
        <v>0.39668333530426025</v>
      </c>
      <c r="DB102">
        <v>0.39538118243217468</v>
      </c>
      <c r="DC102">
        <v>0.23583881556987762</v>
      </c>
      <c r="DD102">
        <v>0.17592918872833252</v>
      </c>
      <c r="DE102">
        <v>0.15915948152542114</v>
      </c>
      <c r="DF102">
        <v>7.193291187286377E-2</v>
      </c>
      <c r="DG102">
        <v>0.19185814261436462</v>
      </c>
      <c r="DH102">
        <v>0.18921762704849243</v>
      </c>
      <c r="DI102">
        <v>-0.15028898417949677</v>
      </c>
      <c r="DJ102">
        <v>-0.50684332847595215</v>
      </c>
      <c r="DK102">
        <v>-0.29901993274688721</v>
      </c>
      <c r="DL102">
        <v>-0.38318133354187012</v>
      </c>
      <c r="DM102">
        <v>-0.74695241451263428</v>
      </c>
      <c r="DN102">
        <v>1.2791836261749268</v>
      </c>
      <c r="DO102">
        <v>1.6767747402191162</v>
      </c>
      <c r="DP102">
        <v>1.912245512008667</v>
      </c>
      <c r="DQ102">
        <v>1.6262072324752808</v>
      </c>
      <c r="DR102">
        <v>0.76366668939590454</v>
      </c>
      <c r="DS102">
        <v>0.78979092836380005</v>
      </c>
      <c r="DT102">
        <v>0.47055846452713013</v>
      </c>
      <c r="DU102">
        <v>0.46794450283050537</v>
      </c>
      <c r="DV102">
        <v>0.42041850090026855</v>
      </c>
      <c r="DW102">
        <v>0.76695030927658081</v>
      </c>
      <c r="DX102">
        <v>0.74235045909881592</v>
      </c>
      <c r="DY102">
        <v>0.69005554914474487</v>
      </c>
      <c r="DZ102">
        <v>0.69771343469619751</v>
      </c>
      <c r="EA102">
        <v>0.56124520301818848</v>
      </c>
      <c r="EB102">
        <v>0.51233202219009399</v>
      </c>
      <c r="EC102">
        <v>0.48597890138626099</v>
      </c>
      <c r="ED102">
        <v>0.38840541243553162</v>
      </c>
      <c r="EE102">
        <v>0.5318603515625</v>
      </c>
      <c r="EF102">
        <v>0.54750651121139526</v>
      </c>
      <c r="EG102">
        <v>0.22393251955509186</v>
      </c>
      <c r="EH102">
        <v>-0.11595729738473892</v>
      </c>
      <c r="EI102">
        <v>0.12189305573701859</v>
      </c>
      <c r="EJ102">
        <v>2.8624773025512695E-2</v>
      </c>
      <c r="EK102">
        <v>-0.317242830991745</v>
      </c>
      <c r="EL102">
        <v>1.6855596303939819</v>
      </c>
      <c r="EM102">
        <v>2.0762612819671631</v>
      </c>
      <c r="EN102">
        <v>2.3036048412322998</v>
      </c>
      <c r="EO102">
        <v>1.9978330135345459</v>
      </c>
      <c r="EP102">
        <v>1.113595724105835</v>
      </c>
      <c r="EQ102">
        <v>1.1060121059417725</v>
      </c>
      <c r="ER102">
        <v>0.78972572088241577</v>
      </c>
      <c r="ES102">
        <v>0.77940905094146729</v>
      </c>
      <c r="ET102">
        <v>0.74428254365921021</v>
      </c>
      <c r="EU102">
        <v>74.004440307617188</v>
      </c>
      <c r="EV102">
        <v>73.739517211914063</v>
      </c>
      <c r="EW102">
        <v>73.007743835449219</v>
      </c>
      <c r="EX102">
        <v>71.329490661621094</v>
      </c>
      <c r="EY102">
        <v>71.209205627441406</v>
      </c>
      <c r="EZ102">
        <v>70.217880249023438</v>
      </c>
      <c r="FA102">
        <v>68.992790222167969</v>
      </c>
      <c r="FB102">
        <v>68.322410583496094</v>
      </c>
      <c r="FC102">
        <v>70.22320556640625</v>
      </c>
      <c r="FD102">
        <v>73.819114685058594</v>
      </c>
      <c r="FE102">
        <v>76.54058837890625</v>
      </c>
      <c r="FF102">
        <v>77.31512451171875</v>
      </c>
      <c r="FG102">
        <v>79.902496337890625</v>
      </c>
      <c r="FH102">
        <v>81.418312072753906</v>
      </c>
      <c r="FI102">
        <v>83.7156982421875</v>
      </c>
      <c r="FJ102">
        <v>82.32928466796875</v>
      </c>
      <c r="FK102">
        <v>84.991554260253906</v>
      </c>
      <c r="FL102">
        <v>86.9385986328125</v>
      </c>
      <c r="FM102">
        <v>84.639564514160156</v>
      </c>
      <c r="FN102">
        <v>84.221397399902344</v>
      </c>
      <c r="FO102">
        <v>80.912307739257812</v>
      </c>
      <c r="FP102">
        <v>76.232818603515625</v>
      </c>
      <c r="FQ102">
        <v>73.752952575683594</v>
      </c>
      <c r="FR102">
        <v>72.702896118164062</v>
      </c>
      <c r="FS102">
        <v>80</v>
      </c>
      <c r="FT102">
        <v>7.73344486951828E-2</v>
      </c>
      <c r="FU102">
        <v>1</v>
      </c>
    </row>
    <row r="103" spans="1:177" x14ac:dyDescent="0.2">
      <c r="A103" t="s">
        <v>1</v>
      </c>
      <c r="B103" t="s">
        <v>225</v>
      </c>
      <c r="C103" t="s">
        <v>1</v>
      </c>
      <c r="D103" t="s">
        <v>251</v>
      </c>
      <c r="E103">
        <v>90</v>
      </c>
      <c r="F103">
        <v>433</v>
      </c>
      <c r="G103">
        <v>7.6057877540588379</v>
      </c>
      <c r="H103">
        <v>7.2726521492004395</v>
      </c>
      <c r="I103">
        <v>7.0478606224060059</v>
      </c>
      <c r="J103">
        <v>7.2210760116577148</v>
      </c>
      <c r="K103">
        <v>8.0560359954833984</v>
      </c>
      <c r="L103">
        <v>8.5465774536132812</v>
      </c>
      <c r="M103">
        <v>9.2119369506835938</v>
      </c>
      <c r="N103">
        <v>9.6983442306518555</v>
      </c>
      <c r="O103">
        <v>10.582358360290527</v>
      </c>
      <c r="P103">
        <v>10.744300842285156</v>
      </c>
      <c r="Q103">
        <v>11.072446823120117</v>
      </c>
      <c r="R103">
        <v>11.269231796264648</v>
      </c>
      <c r="S103">
        <v>11.268095970153809</v>
      </c>
      <c r="T103">
        <v>11.438377380371094</v>
      </c>
      <c r="U103">
        <v>11.45546817779541</v>
      </c>
      <c r="V103">
        <v>11.849564552307129</v>
      </c>
      <c r="W103">
        <v>12.382590293884277</v>
      </c>
      <c r="X103">
        <v>13.027560234069824</v>
      </c>
      <c r="Y103">
        <v>13.605789184570312</v>
      </c>
      <c r="Z103">
        <v>13.622770309448242</v>
      </c>
      <c r="AA103">
        <v>13.179434776306152</v>
      </c>
      <c r="AB103">
        <v>11.564918518066406</v>
      </c>
      <c r="AC103">
        <v>9.4881935119628906</v>
      </c>
      <c r="AD103">
        <v>8.6990756988525391</v>
      </c>
      <c r="AE103">
        <v>-0.64776766300201416</v>
      </c>
      <c r="AF103">
        <v>-0.63879954814910889</v>
      </c>
      <c r="AG103">
        <v>-0.59981077909469604</v>
      </c>
      <c r="AH103">
        <v>-0.59730929136276245</v>
      </c>
      <c r="AI103">
        <v>-0.74949032068252563</v>
      </c>
      <c r="AJ103">
        <v>-0.764201819896698</v>
      </c>
      <c r="AK103">
        <v>-0.49757522344589233</v>
      </c>
      <c r="AL103">
        <v>-0.6798977255821228</v>
      </c>
      <c r="AM103">
        <v>-0.84920024871826172</v>
      </c>
      <c r="AN103">
        <v>-0.75477266311645508</v>
      </c>
      <c r="AO103">
        <v>-1.0293594598770142</v>
      </c>
      <c r="AP103">
        <v>-0.97130030393600464</v>
      </c>
      <c r="AQ103">
        <v>-0.64286118745803833</v>
      </c>
      <c r="AR103">
        <v>-0.9818490743637085</v>
      </c>
      <c r="AS103">
        <v>-1.5860588550567627</v>
      </c>
      <c r="AT103">
        <v>1.3828010559082031</v>
      </c>
      <c r="AU103">
        <v>0.93435555696487427</v>
      </c>
      <c r="AV103">
        <v>0.94487428665161133</v>
      </c>
      <c r="AW103">
        <v>0.79396283626556396</v>
      </c>
      <c r="AX103">
        <v>-0.60486257076263428</v>
      </c>
      <c r="AY103">
        <v>-1.344982385635376</v>
      </c>
      <c r="AZ103">
        <v>-1.0177688598632812</v>
      </c>
      <c r="BA103">
        <v>-0.95158565044403076</v>
      </c>
      <c r="BB103">
        <v>-0.89134085178375244</v>
      </c>
      <c r="BC103">
        <v>-0.26888489723205566</v>
      </c>
      <c r="BD103">
        <v>-0.27057328820228577</v>
      </c>
      <c r="BE103">
        <v>-0.2509770393371582</v>
      </c>
      <c r="BF103">
        <v>-0.24120572209358215</v>
      </c>
      <c r="BG103">
        <v>-0.33792459964752197</v>
      </c>
      <c r="BH103">
        <v>-0.33274808526039124</v>
      </c>
      <c r="BI103">
        <v>-7.9212687909603119E-2</v>
      </c>
      <c r="BJ103">
        <v>-0.23215718567371368</v>
      </c>
      <c r="BK103">
        <v>-0.39196789264678955</v>
      </c>
      <c r="BL103">
        <v>-0.29846036434173584</v>
      </c>
      <c r="BM103">
        <v>-0.54407179355621338</v>
      </c>
      <c r="BN103">
        <v>-0.45021888613700867</v>
      </c>
      <c r="BO103">
        <v>-0.12359637022018433</v>
      </c>
      <c r="BP103">
        <v>-0.46984627842903137</v>
      </c>
      <c r="BQ103">
        <v>-1.0697133541107178</v>
      </c>
      <c r="BR103">
        <v>1.8838769197463989</v>
      </c>
      <c r="BS103">
        <v>1.3877713680267334</v>
      </c>
      <c r="BT103">
        <v>1.3757821321487427</v>
      </c>
      <c r="BU103">
        <v>1.2007290124893188</v>
      </c>
      <c r="BV103">
        <v>-0.20242825150489807</v>
      </c>
      <c r="BW103">
        <v>-0.96007204055786133</v>
      </c>
      <c r="BX103">
        <v>-0.63102400302886963</v>
      </c>
      <c r="BY103">
        <v>-0.55656921863555908</v>
      </c>
      <c r="BZ103">
        <v>-0.49620559811592102</v>
      </c>
      <c r="CA103">
        <v>-6.4718332141637802E-3</v>
      </c>
      <c r="CB103">
        <v>-1.5540899708867073E-2</v>
      </c>
      <c r="CC103">
        <v>-9.3758748844265938E-3</v>
      </c>
      <c r="CD103">
        <v>5.4305410012602806E-3</v>
      </c>
      <c r="CE103">
        <v>-5.2875440567731857E-2</v>
      </c>
      <c r="CF103">
        <v>-3.3924572169780731E-2</v>
      </c>
      <c r="CG103">
        <v>0.2105439156293869</v>
      </c>
      <c r="CH103">
        <v>7.7946528792381287E-2</v>
      </c>
      <c r="CI103">
        <v>-7.5290165841579437E-2</v>
      </c>
      <c r="CJ103">
        <v>1.7580142244696617E-2</v>
      </c>
      <c r="CK103">
        <v>-0.20796304941177368</v>
      </c>
      <c r="CL103">
        <v>-8.9319474995136261E-2</v>
      </c>
      <c r="CM103">
        <v>0.23604485392570496</v>
      </c>
      <c r="CN103">
        <v>-0.11523469537496567</v>
      </c>
      <c r="CO103">
        <v>-0.7120940089225769</v>
      </c>
      <c r="CP103">
        <v>2.2309205532073975</v>
      </c>
      <c r="CQ103">
        <v>1.7018058300018311</v>
      </c>
      <c r="CR103">
        <v>1.6742275953292847</v>
      </c>
      <c r="CS103">
        <v>1.4824539422988892</v>
      </c>
      <c r="CT103">
        <v>7.6296523213386536E-2</v>
      </c>
      <c r="CU103">
        <v>-0.69348430633544922</v>
      </c>
      <c r="CV103">
        <v>-0.36316564679145813</v>
      </c>
      <c r="CW103">
        <v>-0.28298211097717285</v>
      </c>
      <c r="CX103">
        <v>-0.2225361168384552</v>
      </c>
      <c r="CY103">
        <v>0.25594121217727661</v>
      </c>
      <c r="CZ103">
        <v>0.23949149250984192</v>
      </c>
      <c r="DA103">
        <v>0.23222528398036957</v>
      </c>
      <c r="DB103">
        <v>0.25206679105758667</v>
      </c>
      <c r="DC103">
        <v>0.23217371106147766</v>
      </c>
      <c r="DD103">
        <v>0.26489895582199097</v>
      </c>
      <c r="DE103">
        <v>0.50030052661895752</v>
      </c>
      <c r="DF103">
        <v>0.38805025815963745</v>
      </c>
      <c r="DG103">
        <v>0.24138756096363068</v>
      </c>
      <c r="DH103">
        <v>0.33362063765525818</v>
      </c>
      <c r="DI103">
        <v>0.1281457245349884</v>
      </c>
      <c r="DJ103">
        <v>0.27157992124557495</v>
      </c>
      <c r="DK103">
        <v>0.59568607807159424</v>
      </c>
      <c r="DL103">
        <v>0.23937688767910004</v>
      </c>
      <c r="DM103">
        <v>-0.35447466373443604</v>
      </c>
      <c r="DN103">
        <v>2.5779640674591064</v>
      </c>
      <c r="DO103">
        <v>2.0158402919769287</v>
      </c>
      <c r="DP103">
        <v>1.9726730585098267</v>
      </c>
      <c r="DQ103">
        <v>1.7641788721084595</v>
      </c>
      <c r="DR103">
        <v>0.35502129793167114</v>
      </c>
      <c r="DS103">
        <v>-0.42689657211303711</v>
      </c>
      <c r="DT103">
        <v>-9.5307298004627228E-2</v>
      </c>
      <c r="DU103">
        <v>-9.394974447786808E-3</v>
      </c>
      <c r="DV103">
        <v>5.1133349537849426E-2</v>
      </c>
      <c r="DW103">
        <v>0.63482397794723511</v>
      </c>
      <c r="DX103">
        <v>0.60771775245666504</v>
      </c>
      <c r="DY103">
        <v>0.58105897903442383</v>
      </c>
      <c r="DZ103">
        <v>0.60817039012908936</v>
      </c>
      <c r="EA103">
        <v>0.64373940229415894</v>
      </c>
      <c r="EB103">
        <v>0.69635266065597534</v>
      </c>
      <c r="EC103">
        <v>0.91866302490234375</v>
      </c>
      <c r="ED103">
        <v>0.83579075336456299</v>
      </c>
      <c r="EE103">
        <v>0.69861990213394165</v>
      </c>
      <c r="EF103">
        <v>0.78993290662765503</v>
      </c>
      <c r="EG103">
        <v>0.61343342065811157</v>
      </c>
      <c r="EH103">
        <v>0.79266136884689331</v>
      </c>
      <c r="EI103">
        <v>1.1149508953094482</v>
      </c>
      <c r="EJ103">
        <v>0.75137966871261597</v>
      </c>
      <c r="EK103">
        <v>0.16187089681625366</v>
      </c>
      <c r="EL103">
        <v>3.0790400505065918</v>
      </c>
      <c r="EM103">
        <v>2.4692561626434326</v>
      </c>
      <c r="EN103">
        <v>2.403580904006958</v>
      </c>
      <c r="EO103">
        <v>2.1709449291229248</v>
      </c>
      <c r="EP103">
        <v>0.75745558738708496</v>
      </c>
      <c r="EQ103">
        <v>-4.1986238211393356E-2</v>
      </c>
      <c r="ER103">
        <v>0.29143759608268738</v>
      </c>
      <c r="ES103">
        <v>0.38562139868736267</v>
      </c>
      <c r="ET103">
        <v>0.44626858830451965</v>
      </c>
      <c r="EU103">
        <v>77.604804992675781</v>
      </c>
      <c r="EV103">
        <v>76.152168273925781</v>
      </c>
      <c r="EW103">
        <v>74.447250366210938</v>
      </c>
      <c r="EX103">
        <v>74.018119812011719</v>
      </c>
      <c r="EY103">
        <v>72.874168395996094</v>
      </c>
      <c r="EZ103">
        <v>72.033157348632812</v>
      </c>
      <c r="FA103">
        <v>72.412452697753906</v>
      </c>
      <c r="FB103">
        <v>76.098251342773438</v>
      </c>
      <c r="FC103">
        <v>81.170036315917969</v>
      </c>
      <c r="FD103">
        <v>85.92486572265625</v>
      </c>
      <c r="FE103">
        <v>89.860946655273437</v>
      </c>
      <c r="FF103">
        <v>93.714584350585938</v>
      </c>
      <c r="FG103">
        <v>96.785072326660156</v>
      </c>
      <c r="FH103">
        <v>99.652336120605469</v>
      </c>
      <c r="FI103">
        <v>101.29216766357422</v>
      </c>
      <c r="FJ103">
        <v>102.91183471679687</v>
      </c>
      <c r="FK103">
        <v>102.69747161865234</v>
      </c>
      <c r="FL103">
        <v>101.29694366455078</v>
      </c>
      <c r="FM103">
        <v>96.717147827148438</v>
      </c>
      <c r="FN103">
        <v>90.497482299804688</v>
      </c>
      <c r="FO103">
        <v>86.513389587402344</v>
      </c>
      <c r="FP103">
        <v>84.020599365234375</v>
      </c>
      <c r="FQ103">
        <v>82.117340087890625</v>
      </c>
      <c r="FR103">
        <v>80.113471984863281</v>
      </c>
      <c r="FS103">
        <v>90</v>
      </c>
      <c r="FT103">
        <v>0.10913806408643723</v>
      </c>
      <c r="FU103">
        <v>1</v>
      </c>
    </row>
    <row r="104" spans="1:177" x14ac:dyDescent="0.2">
      <c r="A104" t="s">
        <v>1</v>
      </c>
      <c r="B104" t="s">
        <v>225</v>
      </c>
      <c r="C104" t="s">
        <v>1</v>
      </c>
      <c r="D104" t="s">
        <v>252</v>
      </c>
      <c r="E104">
        <v>94</v>
      </c>
      <c r="F104">
        <v>433</v>
      </c>
      <c r="G104">
        <v>7.0773763656616211</v>
      </c>
      <c r="H104">
        <v>6.7101535797119141</v>
      </c>
      <c r="I104">
        <v>6.5423674583435059</v>
      </c>
      <c r="J104">
        <v>6.4985079765319824</v>
      </c>
      <c r="K104">
        <v>6.7800626754760742</v>
      </c>
      <c r="L104">
        <v>7.1390619277954102</v>
      </c>
      <c r="M104">
        <v>7.9286594390869141</v>
      </c>
      <c r="N104">
        <v>8.8049182891845703</v>
      </c>
      <c r="O104">
        <v>10.073405265808105</v>
      </c>
      <c r="P104">
        <v>11.088337898254395</v>
      </c>
      <c r="Q104">
        <v>11.866594314575195</v>
      </c>
      <c r="R104">
        <v>12.166535377502441</v>
      </c>
      <c r="S104">
        <v>12.530388832092285</v>
      </c>
      <c r="T104">
        <v>13.07541561126709</v>
      </c>
      <c r="U104">
        <v>13.537617683410645</v>
      </c>
      <c r="V104">
        <v>13.571244239807129</v>
      </c>
      <c r="W104">
        <v>13.621872901916504</v>
      </c>
      <c r="X104">
        <v>13.757596015930176</v>
      </c>
      <c r="Y104">
        <v>13.845992088317871</v>
      </c>
      <c r="Z104">
        <v>13.670463562011719</v>
      </c>
      <c r="AA104">
        <v>12.999543190002441</v>
      </c>
      <c r="AB104">
        <v>11.224504470825195</v>
      </c>
      <c r="AC104">
        <v>9.4251432418823242</v>
      </c>
      <c r="AD104">
        <v>8.0573158264160156</v>
      </c>
      <c r="AE104">
        <v>-0.45159277319908142</v>
      </c>
      <c r="AF104">
        <v>-0.47669607400894165</v>
      </c>
      <c r="AG104">
        <v>-0.50146001577377319</v>
      </c>
      <c r="AH104">
        <v>-0.45386621356010437</v>
      </c>
      <c r="AI104">
        <v>-0.49137276411056519</v>
      </c>
      <c r="AJ104">
        <v>-0.43441474437713623</v>
      </c>
      <c r="AK104">
        <v>-0.31745889782905579</v>
      </c>
      <c r="AL104">
        <v>-0.53726917505264282</v>
      </c>
      <c r="AM104">
        <v>-0.55012571811676025</v>
      </c>
      <c r="AN104">
        <v>-0.71794915199279785</v>
      </c>
      <c r="AO104">
        <v>-1.0268706083297729</v>
      </c>
      <c r="AP104">
        <v>-1.0672032833099365</v>
      </c>
      <c r="AQ104">
        <v>-1.0893248319625854</v>
      </c>
      <c r="AR104">
        <v>-0.61762285232543945</v>
      </c>
      <c r="AS104">
        <v>-1.1677144765853882</v>
      </c>
      <c r="AT104">
        <v>0.95279526710510254</v>
      </c>
      <c r="AU104">
        <v>0.56339210271835327</v>
      </c>
      <c r="AV104">
        <v>0.43186086416244507</v>
      </c>
      <c r="AW104">
        <v>0.2279503345489502</v>
      </c>
      <c r="AX104">
        <v>-1.0222564935684204</v>
      </c>
      <c r="AY104">
        <v>-0.68676918745040894</v>
      </c>
      <c r="AZ104">
        <v>-0.56908518075942993</v>
      </c>
      <c r="BA104">
        <v>-0.70215815305709839</v>
      </c>
      <c r="BB104">
        <v>-0.62884187698364258</v>
      </c>
      <c r="BC104">
        <v>-0.14539669454097748</v>
      </c>
      <c r="BD104">
        <v>-0.17312532663345337</v>
      </c>
      <c r="BE104">
        <v>-0.20573097467422485</v>
      </c>
      <c r="BF104">
        <v>-0.16334076225757599</v>
      </c>
      <c r="BG104">
        <v>-0.1886703222990036</v>
      </c>
      <c r="BH104">
        <v>-0.12037743628025055</v>
      </c>
      <c r="BI104">
        <v>4.1407422395423055E-4</v>
      </c>
      <c r="BJ104">
        <v>-0.18969611823558807</v>
      </c>
      <c r="BK104">
        <v>-0.15736770629882813</v>
      </c>
      <c r="BL104">
        <v>-0.32768797874450684</v>
      </c>
      <c r="BM104">
        <v>-0.63969820737838745</v>
      </c>
      <c r="BN104">
        <v>-0.67035001516342163</v>
      </c>
      <c r="BO104">
        <v>-0.679088294506073</v>
      </c>
      <c r="BP104">
        <v>-0.19922275841236115</v>
      </c>
      <c r="BQ104">
        <v>-0.72862344980239868</v>
      </c>
      <c r="BR104">
        <v>1.3764479160308838</v>
      </c>
      <c r="BS104">
        <v>0.97714346647262573</v>
      </c>
      <c r="BT104">
        <v>0.83025270700454712</v>
      </c>
      <c r="BU104">
        <v>0.62014299631118774</v>
      </c>
      <c r="BV104">
        <v>-0.63545221090316772</v>
      </c>
      <c r="BW104">
        <v>-0.32292070984840393</v>
      </c>
      <c r="BX104">
        <v>-0.20076456665992737</v>
      </c>
      <c r="BY104">
        <v>-0.35936173796653748</v>
      </c>
      <c r="BZ104">
        <v>-0.28622373938560486</v>
      </c>
      <c r="CA104">
        <v>6.6673777997493744E-2</v>
      </c>
      <c r="CB104">
        <v>3.7126846611499786E-2</v>
      </c>
      <c r="CC104">
        <v>-9.099574526771903E-4</v>
      </c>
      <c r="CD104">
        <v>3.787626326084137E-2</v>
      </c>
      <c r="CE104">
        <v>2.0980468019843102E-2</v>
      </c>
      <c r="CF104">
        <v>9.7123853862285614E-2</v>
      </c>
      <c r="CG104">
        <v>0.22057193517684937</v>
      </c>
      <c r="CH104">
        <v>5.1031917333602905E-2</v>
      </c>
      <c r="CI104">
        <v>0.11465531587600708</v>
      </c>
      <c r="CJ104">
        <v>-5.7394262403249741E-2</v>
      </c>
      <c r="CK104">
        <v>-0.37154382467269897</v>
      </c>
      <c r="CL104">
        <v>-0.39549064636230469</v>
      </c>
      <c r="CM104">
        <v>-0.39495965838432312</v>
      </c>
      <c r="CN104">
        <v>9.0559877455234528E-2</v>
      </c>
      <c r="CO104">
        <v>-0.42451030015945435</v>
      </c>
      <c r="CP104">
        <v>1.6698684692382813</v>
      </c>
      <c r="CQ104">
        <v>1.2637064456939697</v>
      </c>
      <c r="CR104">
        <v>1.1061776876449585</v>
      </c>
      <c r="CS104">
        <v>0.89177441596984863</v>
      </c>
      <c r="CT104">
        <v>-0.36755278706550598</v>
      </c>
      <c r="CU104">
        <v>-7.0920340716838837E-2</v>
      </c>
      <c r="CV104">
        <v>5.4333165287971497E-2</v>
      </c>
      <c r="CW104">
        <v>-0.12194200605154037</v>
      </c>
      <c r="CX104">
        <v>-4.892745241522789E-2</v>
      </c>
      <c r="CY104">
        <v>0.27874425053596497</v>
      </c>
      <c r="CZ104">
        <v>0.24737901985645294</v>
      </c>
      <c r="DA104">
        <v>0.20391106605529785</v>
      </c>
      <c r="DB104">
        <v>0.23909328877925873</v>
      </c>
      <c r="DC104">
        <v>0.2306312620639801</v>
      </c>
      <c r="DD104">
        <v>0.31462514400482178</v>
      </c>
      <c r="DE104">
        <v>0.44072979688644409</v>
      </c>
      <c r="DF104">
        <v>0.29175996780395508</v>
      </c>
      <c r="DG104">
        <v>0.38667833805084229</v>
      </c>
      <c r="DH104">
        <v>0.21289944648742676</v>
      </c>
      <c r="DI104">
        <v>-0.10338941216468811</v>
      </c>
      <c r="DJ104">
        <v>-0.12063129991292953</v>
      </c>
      <c r="DK104">
        <v>-0.11083104461431503</v>
      </c>
      <c r="DL104">
        <v>0.3803425133228302</v>
      </c>
      <c r="DM104">
        <v>-0.1203971728682518</v>
      </c>
      <c r="DN104">
        <v>1.9632890224456787</v>
      </c>
      <c r="DO104">
        <v>1.5502693653106689</v>
      </c>
      <c r="DP104">
        <v>1.3821027278900146</v>
      </c>
      <c r="DQ104">
        <v>1.1634058952331543</v>
      </c>
      <c r="DR104">
        <v>-9.9653340876102448E-2</v>
      </c>
      <c r="DS104">
        <v>0.18108002841472626</v>
      </c>
      <c r="DT104">
        <v>0.30943089723587036</v>
      </c>
      <c r="DU104">
        <v>0.11547773331403732</v>
      </c>
      <c r="DV104">
        <v>0.18836884200572968</v>
      </c>
      <c r="DW104">
        <v>0.58494031429290771</v>
      </c>
      <c r="DX104">
        <v>0.55094975233078003</v>
      </c>
      <c r="DY104">
        <v>0.49964010715484619</v>
      </c>
      <c r="DZ104">
        <v>0.52961874008178711</v>
      </c>
      <c r="EA104">
        <v>0.53333371877670288</v>
      </c>
      <c r="EB104">
        <v>0.62866246700286865</v>
      </c>
      <c r="EC104">
        <v>0.7586027979850769</v>
      </c>
      <c r="ED104">
        <v>0.63933300971984863</v>
      </c>
      <c r="EE104">
        <v>0.77943634986877441</v>
      </c>
      <c r="EF104">
        <v>0.60316061973571777</v>
      </c>
      <c r="EG104">
        <v>0.283782958984375</v>
      </c>
      <c r="EH104">
        <v>0.27622193098068237</v>
      </c>
      <c r="EI104">
        <v>0.2994055449962616</v>
      </c>
      <c r="EJ104">
        <v>0.79874265193939209</v>
      </c>
      <c r="EK104">
        <v>0.31869387626647949</v>
      </c>
      <c r="EL104">
        <v>2.38694167137146</v>
      </c>
      <c r="EM104">
        <v>1.9640207290649414</v>
      </c>
      <c r="EN104">
        <v>1.7804945707321167</v>
      </c>
      <c r="EO104">
        <v>1.5555984973907471</v>
      </c>
      <c r="EP104">
        <v>0.28715091943740845</v>
      </c>
      <c r="EQ104">
        <v>0.54492855072021484</v>
      </c>
      <c r="ER104">
        <v>0.67775148153305054</v>
      </c>
      <c r="ES104">
        <v>0.45827412605285645</v>
      </c>
      <c r="ET104">
        <v>0.5309869647026062</v>
      </c>
      <c r="EU104">
        <v>73.041358947753906</v>
      </c>
      <c r="EV104">
        <v>71.805931091308594</v>
      </c>
      <c r="EW104">
        <v>70.427864074707031</v>
      </c>
      <c r="EX104">
        <v>68.994041442871094</v>
      </c>
      <c r="EY104">
        <v>68.007911682128906</v>
      </c>
      <c r="EZ104">
        <v>67.068580627441406</v>
      </c>
      <c r="FA104">
        <v>67.143348693847656</v>
      </c>
      <c r="FB104">
        <v>70.706886291503906</v>
      </c>
      <c r="FC104">
        <v>74.156143188476562</v>
      </c>
      <c r="FD104">
        <v>77.758041381835938</v>
      </c>
      <c r="FE104">
        <v>80.106407165527344</v>
      </c>
      <c r="FF104">
        <v>83.628471374511719</v>
      </c>
      <c r="FG104">
        <v>86.748680114746094</v>
      </c>
      <c r="FH104">
        <v>91.266799926757813</v>
      </c>
      <c r="FI104">
        <v>93.664588928222656</v>
      </c>
      <c r="FJ104">
        <v>93.572219848632813</v>
      </c>
      <c r="FK104">
        <v>92.565673828125</v>
      </c>
      <c r="FL104">
        <v>91.0843505859375</v>
      </c>
      <c r="FM104">
        <v>90.423675537109375</v>
      </c>
      <c r="FN104">
        <v>88.1141357421875</v>
      </c>
      <c r="FO104">
        <v>85.454841613769531</v>
      </c>
      <c r="FP104">
        <v>81.958175659179688</v>
      </c>
      <c r="FQ104">
        <v>79.561019897460938</v>
      </c>
      <c r="FR104">
        <v>77.605262756347656</v>
      </c>
      <c r="FS104">
        <v>94</v>
      </c>
      <c r="FT104">
        <v>6.1694428324699402E-2</v>
      </c>
      <c r="FU104">
        <v>1</v>
      </c>
    </row>
    <row r="105" spans="1:177" x14ac:dyDescent="0.2">
      <c r="A105" t="s">
        <v>1</v>
      </c>
      <c r="B105" t="s">
        <v>225</v>
      </c>
      <c r="C105" t="s">
        <v>1</v>
      </c>
      <c r="D105" t="s">
        <v>253</v>
      </c>
      <c r="E105">
        <v>433</v>
      </c>
      <c r="F105">
        <v>433</v>
      </c>
      <c r="G105">
        <v>31.205806732177734</v>
      </c>
      <c r="H105">
        <v>29.996553421020508</v>
      </c>
      <c r="I105">
        <v>29.412073135375977</v>
      </c>
      <c r="J105">
        <v>29.416656494140625</v>
      </c>
      <c r="K105">
        <v>30.49749755859375</v>
      </c>
      <c r="L105">
        <v>32.706203460693359</v>
      </c>
      <c r="M105">
        <v>36.339939117431641</v>
      </c>
      <c r="N105">
        <v>39.418529510498047</v>
      </c>
      <c r="O105">
        <v>42.277626037597656</v>
      </c>
      <c r="P105">
        <v>44.446918487548828</v>
      </c>
      <c r="Q105">
        <v>47.941844940185547</v>
      </c>
      <c r="R105">
        <v>49.385944366455078</v>
      </c>
      <c r="S105">
        <v>50.708408355712891</v>
      </c>
      <c r="T105">
        <v>52.211929321289063</v>
      </c>
      <c r="U105">
        <v>53.211284637451172</v>
      </c>
      <c r="V105">
        <v>53.769184112548828</v>
      </c>
      <c r="W105">
        <v>55.593204498291016</v>
      </c>
      <c r="X105">
        <v>57.961433410644531</v>
      </c>
      <c r="Y105">
        <v>59.989830017089844</v>
      </c>
      <c r="Z105">
        <v>60.322063446044922</v>
      </c>
      <c r="AA105">
        <v>56.667247772216797</v>
      </c>
      <c r="AB105">
        <v>47.110725402832031</v>
      </c>
      <c r="AC105">
        <v>37.509498596191406</v>
      </c>
      <c r="AD105">
        <v>33.483371734619141</v>
      </c>
      <c r="AE105">
        <v>-0.93182861804962158</v>
      </c>
      <c r="AF105">
        <v>-0.73071330785751343</v>
      </c>
      <c r="AG105">
        <v>-0.93293970823287964</v>
      </c>
      <c r="AH105">
        <v>-1.1200355291366577</v>
      </c>
      <c r="AI105">
        <v>-1.0614526271820068</v>
      </c>
      <c r="AJ105">
        <v>-1.5157899856567383</v>
      </c>
      <c r="AK105">
        <v>-1.1341876983642578</v>
      </c>
      <c r="AL105">
        <v>-1.5101823806762695</v>
      </c>
      <c r="AM105">
        <v>-1.8553167581558228</v>
      </c>
      <c r="AN105">
        <v>-2.4353058338165283</v>
      </c>
      <c r="AO105">
        <v>-2.6910381317138672</v>
      </c>
      <c r="AP105">
        <v>-2.2844316959381104</v>
      </c>
      <c r="AQ105">
        <v>-2.2763402462005615</v>
      </c>
      <c r="AR105">
        <v>-4.4155402183532715</v>
      </c>
      <c r="AS105">
        <v>-5.9147329330444336</v>
      </c>
      <c r="AT105">
        <v>3.9361691474914551</v>
      </c>
      <c r="AU105">
        <v>4.3745627403259277</v>
      </c>
      <c r="AV105">
        <v>5.6864981651306152</v>
      </c>
      <c r="AW105">
        <v>4.162506103515625</v>
      </c>
      <c r="AX105">
        <v>-3.5480008125305176</v>
      </c>
      <c r="AY105">
        <v>-2.9919447898864746</v>
      </c>
      <c r="AZ105">
        <v>-1.8235847949981689</v>
      </c>
      <c r="BA105">
        <v>-1.6887258291244507</v>
      </c>
      <c r="BB105">
        <v>-1.7191073894500732</v>
      </c>
      <c r="BC105">
        <v>-0.1414688378572464</v>
      </c>
      <c r="BD105">
        <v>4.1163474321365356E-2</v>
      </c>
      <c r="BE105">
        <v>-0.17328673601150513</v>
      </c>
      <c r="BF105">
        <v>-0.37829524278640747</v>
      </c>
      <c r="BG105">
        <v>-0.29288187623023987</v>
      </c>
      <c r="BH105">
        <v>-0.73901206254959106</v>
      </c>
      <c r="BI105">
        <v>-0.36497613787651062</v>
      </c>
      <c r="BJ105">
        <v>-0.72731369733810425</v>
      </c>
      <c r="BK105">
        <v>-1.0001535415649414</v>
      </c>
      <c r="BL105">
        <v>-1.5306620597839355</v>
      </c>
      <c r="BM105">
        <v>-1.796094536781311</v>
      </c>
      <c r="BN105">
        <v>-1.3436996936798096</v>
      </c>
      <c r="BO105">
        <v>-1.3232836723327637</v>
      </c>
      <c r="BP105">
        <v>-3.4706864356994629</v>
      </c>
      <c r="BQ105">
        <v>-4.9418845176696777</v>
      </c>
      <c r="BR105">
        <v>4.8785676956176758</v>
      </c>
      <c r="BS105">
        <v>5.292137622833252</v>
      </c>
      <c r="BT105">
        <v>6.5906291007995605</v>
      </c>
      <c r="BU105">
        <v>5.0362558364868164</v>
      </c>
      <c r="BV105">
        <v>-2.6977510452270508</v>
      </c>
      <c r="BW105">
        <v>-2.2103416919708252</v>
      </c>
      <c r="BX105">
        <v>-1.0203555822372437</v>
      </c>
      <c r="BY105">
        <v>-0.8781312108039856</v>
      </c>
      <c r="BZ105">
        <v>-0.89516407251358032</v>
      </c>
      <c r="CA105">
        <v>0.40593191981315613</v>
      </c>
      <c r="CB105">
        <v>0.57576298713684082</v>
      </c>
      <c r="CC105">
        <v>0.35284659266471863</v>
      </c>
      <c r="CD105">
        <v>0.13543185591697693</v>
      </c>
      <c r="CE105">
        <v>0.23942789435386658</v>
      </c>
      <c r="CF105">
        <v>-0.20101802051067352</v>
      </c>
      <c r="CG105">
        <v>0.16777747869491577</v>
      </c>
      <c r="CH105">
        <v>-0.1851012259721756</v>
      </c>
      <c r="CI105">
        <v>-0.40787020325660706</v>
      </c>
      <c r="CJ105">
        <v>-0.90410858392715454</v>
      </c>
      <c r="CK105">
        <v>-1.1762593984603882</v>
      </c>
      <c r="CL105">
        <v>-0.69215154647827148</v>
      </c>
      <c r="CM105">
        <v>-0.66319954395294189</v>
      </c>
      <c r="CN105">
        <v>-2.8162837028503418</v>
      </c>
      <c r="CO105">
        <v>-4.268092155456543</v>
      </c>
      <c r="CP105">
        <v>5.5312700271606445</v>
      </c>
      <c r="CQ105">
        <v>5.9276471138000488</v>
      </c>
      <c r="CR105">
        <v>7.216827392578125</v>
      </c>
      <c r="CS105">
        <v>5.6414117813110352</v>
      </c>
      <c r="CT105">
        <v>-2.1088707447052002</v>
      </c>
      <c r="CU105">
        <v>-1.6690056324005127</v>
      </c>
      <c r="CV105">
        <v>-0.46404156088829041</v>
      </c>
      <c r="CW105">
        <v>-0.31671580672264099</v>
      </c>
      <c r="CX105">
        <v>-0.32450345158576965</v>
      </c>
      <c r="CY105">
        <v>0.95333266258239746</v>
      </c>
      <c r="CZ105">
        <v>1.1103625297546387</v>
      </c>
      <c r="DA105">
        <v>0.87897992134094238</v>
      </c>
      <c r="DB105">
        <v>0.64915895462036133</v>
      </c>
      <c r="DC105">
        <v>0.77173769474029541</v>
      </c>
      <c r="DD105">
        <v>0.33697602152824402</v>
      </c>
      <c r="DE105">
        <v>0.70053112506866455</v>
      </c>
      <c r="DF105">
        <v>0.35711124539375305</v>
      </c>
      <c r="DG105">
        <v>0.18441317975521088</v>
      </c>
      <c r="DH105">
        <v>-0.27755507826805115</v>
      </c>
      <c r="DI105">
        <v>-0.55642420053482056</v>
      </c>
      <c r="DJ105">
        <v>-4.0603376924991608E-2</v>
      </c>
      <c r="DK105">
        <v>-3.115419764071703E-3</v>
      </c>
      <c r="DL105">
        <v>-2.1618809700012207</v>
      </c>
      <c r="DM105">
        <v>-3.5943000316619873</v>
      </c>
      <c r="DN105">
        <v>6.1839723587036133</v>
      </c>
      <c r="DO105">
        <v>6.5631566047668457</v>
      </c>
      <c r="DP105">
        <v>7.8430256843566895</v>
      </c>
      <c r="DQ105">
        <v>6.2465677261352539</v>
      </c>
      <c r="DR105">
        <v>-1.5199904441833496</v>
      </c>
      <c r="DS105">
        <v>-1.1276695728302002</v>
      </c>
      <c r="DT105">
        <v>9.2272482812404633E-2</v>
      </c>
      <c r="DU105">
        <v>0.24469958245754242</v>
      </c>
      <c r="DV105">
        <v>0.24615716934204102</v>
      </c>
      <c r="DW105">
        <v>1.7436923980712891</v>
      </c>
      <c r="DX105">
        <v>1.8822393417358398</v>
      </c>
      <c r="DY105">
        <v>1.6386328935623169</v>
      </c>
      <c r="DZ105">
        <v>1.3908993005752563</v>
      </c>
      <c r="EA105">
        <v>1.5403084754943848</v>
      </c>
      <c r="EB105">
        <v>1.1137540340423584</v>
      </c>
      <c r="EC105">
        <v>1.4697426557540894</v>
      </c>
      <c r="ED105">
        <v>1.1399799585342407</v>
      </c>
      <c r="EE105">
        <v>1.0395762920379639</v>
      </c>
      <c r="EF105">
        <v>0.62708866596221924</v>
      </c>
      <c r="EG105">
        <v>0.33851933479309082</v>
      </c>
      <c r="EH105">
        <v>0.90012872219085693</v>
      </c>
      <c r="EI105">
        <v>0.94994121789932251</v>
      </c>
      <c r="EJ105">
        <v>-1.2170271873474121</v>
      </c>
      <c r="EK105">
        <v>-2.6214511394500732</v>
      </c>
      <c r="EL105">
        <v>7.126370906829834</v>
      </c>
      <c r="EM105">
        <v>7.4807314872741699</v>
      </c>
      <c r="EN105">
        <v>8.7471561431884766</v>
      </c>
      <c r="EO105">
        <v>7.1203174591064453</v>
      </c>
      <c r="EP105">
        <v>-0.66974067687988281</v>
      </c>
      <c r="EQ105">
        <v>-0.34606638550758362</v>
      </c>
      <c r="ER105">
        <v>0.89550161361694336</v>
      </c>
      <c r="ES105">
        <v>1.0552942752838135</v>
      </c>
      <c r="ET105">
        <v>1.0701004266738892</v>
      </c>
      <c r="EU105">
        <v>71.039581298828125</v>
      </c>
      <c r="EV105">
        <v>70.1773681640625</v>
      </c>
      <c r="EW105">
        <v>69.275070190429688</v>
      </c>
      <c r="EX105">
        <v>68.235710144042969</v>
      </c>
      <c r="EY105">
        <v>67.35113525390625</v>
      </c>
      <c r="EZ105">
        <v>66.716346740722656</v>
      </c>
      <c r="FA105">
        <v>66.369987487792969</v>
      </c>
      <c r="FB105">
        <v>67.11138916015625</v>
      </c>
      <c r="FC105">
        <v>69.714790344238281</v>
      </c>
      <c r="FD105">
        <v>72.923751831054688</v>
      </c>
      <c r="FE105">
        <v>76.085990905761719</v>
      </c>
      <c r="FF105">
        <v>79.634323120117187</v>
      </c>
      <c r="FG105">
        <v>82.224189758300781</v>
      </c>
      <c r="FH105">
        <v>84.144966125488281</v>
      </c>
      <c r="FI105">
        <v>85.095100402832031</v>
      </c>
      <c r="FJ105">
        <v>84.994659423828125</v>
      </c>
      <c r="FK105">
        <v>84.741165161132813</v>
      </c>
      <c r="FL105">
        <v>84.181869506835938</v>
      </c>
      <c r="FM105">
        <v>82.4036865234375</v>
      </c>
      <c r="FN105">
        <v>79.359931945800781</v>
      </c>
      <c r="FO105">
        <v>76.7340087890625</v>
      </c>
      <c r="FP105">
        <v>74.788772583007812</v>
      </c>
      <c r="FQ105">
        <v>73.391807556152344</v>
      </c>
      <c r="FR105">
        <v>71.948295593261719</v>
      </c>
      <c r="FS105">
        <v>433</v>
      </c>
      <c r="FT105">
        <v>2.7064701542258263E-2</v>
      </c>
      <c r="FU105">
        <v>1</v>
      </c>
    </row>
    <row r="106" spans="1:177" x14ac:dyDescent="0.2">
      <c r="A106" t="s">
        <v>1</v>
      </c>
      <c r="B106" t="s">
        <v>225</v>
      </c>
      <c r="C106" t="s">
        <v>1</v>
      </c>
      <c r="D106" t="s">
        <v>254</v>
      </c>
      <c r="E106">
        <v>433</v>
      </c>
      <c r="F106">
        <v>433</v>
      </c>
      <c r="G106">
        <v>31.659996032714844</v>
      </c>
      <c r="H106">
        <v>30.337047576904297</v>
      </c>
      <c r="I106">
        <v>29.728103637695313</v>
      </c>
      <c r="J106">
        <v>29.875490188598633</v>
      </c>
      <c r="K106">
        <v>31.214761734008789</v>
      </c>
      <c r="L106">
        <v>33.500167846679688</v>
      </c>
      <c r="M106">
        <v>37.377391815185547</v>
      </c>
      <c r="N106">
        <v>40.761653900146484</v>
      </c>
      <c r="O106">
        <v>43.618328094482422</v>
      </c>
      <c r="P106">
        <v>45.818923950195313</v>
      </c>
      <c r="Q106">
        <v>49.547340393066406</v>
      </c>
      <c r="R106">
        <v>50.703788757324219</v>
      </c>
      <c r="S106">
        <v>51.876918792724609</v>
      </c>
      <c r="T106">
        <v>53.633010864257813</v>
      </c>
      <c r="U106">
        <v>54.859771728515625</v>
      </c>
      <c r="V106">
        <v>56.18988037109375</v>
      </c>
      <c r="W106">
        <v>58.25799560546875</v>
      </c>
      <c r="X106">
        <v>60.623283386230469</v>
      </c>
      <c r="Y106">
        <v>62.370815277099609</v>
      </c>
      <c r="Z106">
        <v>62.466190338134766</v>
      </c>
      <c r="AA106">
        <v>58.257080078125</v>
      </c>
      <c r="AB106">
        <v>47.974166870117187</v>
      </c>
      <c r="AC106">
        <v>38.008823394775391</v>
      </c>
      <c r="AD106">
        <v>33.803653717041016</v>
      </c>
      <c r="AE106">
        <v>-1.0325645208358765</v>
      </c>
      <c r="AF106">
        <v>-1.0774151086807251</v>
      </c>
      <c r="AG106">
        <v>-0.97798502445220947</v>
      </c>
      <c r="AH106">
        <v>-1.1362730264663696</v>
      </c>
      <c r="AI106">
        <v>-1.3026276826858521</v>
      </c>
      <c r="AJ106">
        <v>-1.2882213592529297</v>
      </c>
      <c r="AK106">
        <v>-1.0672626495361328</v>
      </c>
      <c r="AL106">
        <v>-1.3994579315185547</v>
      </c>
      <c r="AM106">
        <v>-1.7132151126861572</v>
      </c>
      <c r="AN106">
        <v>-2.0131368637084961</v>
      </c>
      <c r="AO106">
        <v>-2.3019685745239258</v>
      </c>
      <c r="AP106">
        <v>-2.5273418426513672</v>
      </c>
      <c r="AQ106">
        <v>-2.7315394878387451</v>
      </c>
      <c r="AR106">
        <v>-2.6725261211395264</v>
      </c>
      <c r="AS106">
        <v>-2.6808977127075195</v>
      </c>
      <c r="AT106">
        <v>-4.0923304557800293</v>
      </c>
      <c r="AU106">
        <v>7.2569594383239746</v>
      </c>
      <c r="AV106">
        <v>6.9097328186035156</v>
      </c>
      <c r="AW106">
        <v>6.1296768188476562</v>
      </c>
      <c r="AX106">
        <v>-1.4752699136734009</v>
      </c>
      <c r="AY106">
        <v>-0.68616169691085815</v>
      </c>
      <c r="AZ106">
        <v>-0.28167635202407837</v>
      </c>
      <c r="BA106">
        <v>-0.79081082344055176</v>
      </c>
      <c r="BB106">
        <v>-2.1664354801177979</v>
      </c>
      <c r="BC106">
        <v>-0.33828744292259216</v>
      </c>
      <c r="BD106">
        <v>-0.4007611870765686</v>
      </c>
      <c r="BE106">
        <v>-0.31431335210800171</v>
      </c>
      <c r="BF106">
        <v>-0.48153302073478699</v>
      </c>
      <c r="BG106">
        <v>-0.64056938886642456</v>
      </c>
      <c r="BH106">
        <v>-0.6374356746673584</v>
      </c>
      <c r="BI106">
        <v>-0.40157756209373474</v>
      </c>
      <c r="BJ106">
        <v>-0.69764673709869385</v>
      </c>
      <c r="BK106">
        <v>-0.97530806064605713</v>
      </c>
      <c r="BL106">
        <v>-1.2358989715576172</v>
      </c>
      <c r="BM106">
        <v>-1.5369361639022827</v>
      </c>
      <c r="BN106">
        <v>-1.7461006641387939</v>
      </c>
      <c r="BO106">
        <v>-1.9511501789093018</v>
      </c>
      <c r="BP106">
        <v>-1.8863641023635864</v>
      </c>
      <c r="BQ106">
        <v>-1.8707184791564941</v>
      </c>
      <c r="BR106">
        <v>-3.3048825263977051</v>
      </c>
      <c r="BS106">
        <v>8.0302829742431641</v>
      </c>
      <c r="BT106">
        <v>7.6750316619873047</v>
      </c>
      <c r="BU106">
        <v>6.8592000007629395</v>
      </c>
      <c r="BV106">
        <v>-0.76327526569366455</v>
      </c>
      <c r="BW106">
        <v>-1.4421734027564526E-2</v>
      </c>
      <c r="BX106">
        <v>0.39775064587593079</v>
      </c>
      <c r="BY106">
        <v>-8.8865995407104492E-2</v>
      </c>
      <c r="BZ106">
        <v>-1.452434778213501</v>
      </c>
      <c r="CA106">
        <v>0.14256675541400909</v>
      </c>
      <c r="CB106">
        <v>6.7887268960475922E-2</v>
      </c>
      <c r="CC106">
        <v>0.14534361660480499</v>
      </c>
      <c r="CD106">
        <v>-2.8062058612704277E-2</v>
      </c>
      <c r="CE106">
        <v>-0.18202978372573853</v>
      </c>
      <c r="CF106">
        <v>-0.18670344352722168</v>
      </c>
      <c r="CG106">
        <v>5.9473913162946701E-2</v>
      </c>
      <c r="CH106">
        <v>-0.21157442033290863</v>
      </c>
      <c r="CI106">
        <v>-0.46423590183258057</v>
      </c>
      <c r="CJ106">
        <v>-0.69758635759353638</v>
      </c>
      <c r="CK106">
        <v>-1.0070769786834717</v>
      </c>
      <c r="CL106">
        <v>-1.2050153017044067</v>
      </c>
      <c r="CM106">
        <v>-1.4106549024581909</v>
      </c>
      <c r="CN106">
        <v>-1.3418706655502319</v>
      </c>
      <c r="CO106">
        <v>-1.3095908164978027</v>
      </c>
      <c r="CP106">
        <v>-2.7594985961914062</v>
      </c>
      <c r="CQ106">
        <v>8.5658845901489258</v>
      </c>
      <c r="CR106">
        <v>8.2050752639770508</v>
      </c>
      <c r="CS106">
        <v>7.3644652366638184</v>
      </c>
      <c r="CT106">
        <v>-0.27014994621276855</v>
      </c>
      <c r="CU106">
        <v>0.4508233368396759</v>
      </c>
      <c r="CV106">
        <v>0.86831969022750854</v>
      </c>
      <c r="CW106">
        <v>0.39729884266853333</v>
      </c>
      <c r="CX106">
        <v>-0.95792001485824585</v>
      </c>
      <c r="CY106">
        <v>0.62342095375061035</v>
      </c>
      <c r="CZ106">
        <v>0.53653573989868164</v>
      </c>
      <c r="DA106">
        <v>0.60500055551528931</v>
      </c>
      <c r="DB106">
        <v>0.42540889978408813</v>
      </c>
      <c r="DC106">
        <v>0.27650982141494751</v>
      </c>
      <c r="DD106">
        <v>0.26402875781059265</v>
      </c>
      <c r="DE106">
        <v>0.52052539587020874</v>
      </c>
      <c r="DF106">
        <v>0.27449789643287659</v>
      </c>
      <c r="DG106">
        <v>4.6836249530315399E-2</v>
      </c>
      <c r="DH106">
        <v>-0.15927372872829437</v>
      </c>
      <c r="DI106">
        <v>-0.47721779346466064</v>
      </c>
      <c r="DJ106">
        <v>-0.66392993927001953</v>
      </c>
      <c r="DK106">
        <v>-0.87015962600708008</v>
      </c>
      <c r="DL106">
        <v>-0.79737728834152222</v>
      </c>
      <c r="DM106">
        <v>-0.74846315383911133</v>
      </c>
      <c r="DN106">
        <v>-2.2141146659851074</v>
      </c>
      <c r="DO106">
        <v>9.1014862060546875</v>
      </c>
      <c r="DP106">
        <v>8.7351188659667969</v>
      </c>
      <c r="DQ106">
        <v>7.8697304725646973</v>
      </c>
      <c r="DR106">
        <v>0.22297535836696625</v>
      </c>
      <c r="DS106">
        <v>0.916068434715271</v>
      </c>
      <c r="DT106">
        <v>1.3388887643814087</v>
      </c>
      <c r="DU106">
        <v>0.88346368074417114</v>
      </c>
      <c r="DV106">
        <v>-0.46340528130531311</v>
      </c>
      <c r="DW106">
        <v>1.3176980018615723</v>
      </c>
      <c r="DX106">
        <v>1.2131897211074829</v>
      </c>
      <c r="DY106">
        <v>1.2686722278594971</v>
      </c>
      <c r="DZ106">
        <v>1.0801489353179932</v>
      </c>
      <c r="EA106">
        <v>0.93856817483901978</v>
      </c>
      <c r="EB106">
        <v>0.91481447219848633</v>
      </c>
      <c r="EC106">
        <v>1.1862105131149292</v>
      </c>
      <c r="ED106">
        <v>0.97630912065505981</v>
      </c>
      <c r="EE106">
        <v>0.78474324941635132</v>
      </c>
      <c r="EF106">
        <v>0.61796420812606812</v>
      </c>
      <c r="EG106">
        <v>0.28781470656394958</v>
      </c>
      <c r="EH106">
        <v>0.11731133610010147</v>
      </c>
      <c r="EI106">
        <v>-8.9770287275314331E-2</v>
      </c>
      <c r="EJ106">
        <v>-1.1215308681130409E-2</v>
      </c>
      <c r="EK106">
        <v>6.1716020107269287E-2</v>
      </c>
      <c r="EL106">
        <v>-1.4266668558120728</v>
      </c>
      <c r="EM106">
        <v>9.8748092651367188</v>
      </c>
      <c r="EN106">
        <v>9.5004177093505859</v>
      </c>
      <c r="EO106">
        <v>8.5992536544799805</v>
      </c>
      <c r="EP106">
        <v>0.93496996164321899</v>
      </c>
      <c r="EQ106">
        <v>1.58780837059021</v>
      </c>
      <c r="ER106">
        <v>2.0183157920837402</v>
      </c>
      <c r="ES106">
        <v>1.5854084491729736</v>
      </c>
      <c r="ET106">
        <v>0.25059542059898376</v>
      </c>
      <c r="EU106">
        <v>71.022201538085938</v>
      </c>
      <c r="EV106">
        <v>69.95379638671875</v>
      </c>
      <c r="EW106">
        <v>69.161651611328125</v>
      </c>
      <c r="EX106">
        <v>68.42095947265625</v>
      </c>
      <c r="EY106">
        <v>67.283317565917969</v>
      </c>
      <c r="EZ106">
        <v>66.066696166992188</v>
      </c>
      <c r="FA106">
        <v>65.758430480957031</v>
      </c>
      <c r="FB106">
        <v>67.18780517578125</v>
      </c>
      <c r="FC106">
        <v>69.927764892578125</v>
      </c>
      <c r="FD106">
        <v>73.71807861328125</v>
      </c>
      <c r="FE106">
        <v>77.395034790039063</v>
      </c>
      <c r="FF106">
        <v>80.955551147460938</v>
      </c>
      <c r="FG106">
        <v>83.857025146484375</v>
      </c>
      <c r="FH106">
        <v>86.643875122070313</v>
      </c>
      <c r="FI106">
        <v>88.005287170410156</v>
      </c>
      <c r="FJ106">
        <v>89.132011413574219</v>
      </c>
      <c r="FK106">
        <v>88.878822326660156</v>
      </c>
      <c r="FL106">
        <v>88.617179870605469</v>
      </c>
      <c r="FM106">
        <v>86.18414306640625</v>
      </c>
      <c r="FN106">
        <v>82.666419982910156</v>
      </c>
      <c r="FO106">
        <v>79.438682556152344</v>
      </c>
      <c r="FP106">
        <v>76.938522338867188</v>
      </c>
      <c r="FQ106">
        <v>74.975547790527344</v>
      </c>
      <c r="FR106">
        <v>73.754280090332031</v>
      </c>
      <c r="FS106">
        <v>433</v>
      </c>
      <c r="FT106">
        <v>2.6976225897669792E-2</v>
      </c>
      <c r="FU106">
        <v>1</v>
      </c>
    </row>
    <row r="107" spans="1:177" x14ac:dyDescent="0.2">
      <c r="A107" t="s">
        <v>1</v>
      </c>
      <c r="B107" t="s">
        <v>225</v>
      </c>
      <c r="C107" t="s">
        <v>1</v>
      </c>
      <c r="D107" t="s">
        <v>255</v>
      </c>
      <c r="E107">
        <v>402</v>
      </c>
      <c r="F107">
        <v>432</v>
      </c>
      <c r="G107">
        <v>29.261144638061523</v>
      </c>
      <c r="H107">
        <v>27.842832565307617</v>
      </c>
      <c r="I107">
        <v>27.328681945800781</v>
      </c>
      <c r="J107">
        <v>27.514011383056641</v>
      </c>
      <c r="K107">
        <v>28.769388198852539</v>
      </c>
      <c r="L107">
        <v>30.840860366821289</v>
      </c>
      <c r="M107">
        <v>34.73223876953125</v>
      </c>
      <c r="N107">
        <v>37.619659423828125</v>
      </c>
      <c r="O107">
        <v>40.393234252929688</v>
      </c>
      <c r="P107">
        <v>43.041019439697266</v>
      </c>
      <c r="Q107">
        <v>46.492603302001953</v>
      </c>
      <c r="R107">
        <v>47.599636077880859</v>
      </c>
      <c r="S107">
        <v>48.919288635253906</v>
      </c>
      <c r="T107">
        <v>50.360286712646484</v>
      </c>
      <c r="U107">
        <v>51.815780639648438</v>
      </c>
      <c r="V107">
        <v>53.133049011230469</v>
      </c>
      <c r="W107">
        <v>55.192745208740234</v>
      </c>
      <c r="X107">
        <v>57.478118896484375</v>
      </c>
      <c r="Y107">
        <v>59.297084808349609</v>
      </c>
      <c r="Z107">
        <v>59.566349029541016</v>
      </c>
      <c r="AA107">
        <v>55.879863739013672</v>
      </c>
      <c r="AB107">
        <v>47.009342193603516</v>
      </c>
      <c r="AC107">
        <v>38.589824676513672</v>
      </c>
      <c r="AD107">
        <v>32.092262268066406</v>
      </c>
      <c r="AE107">
        <v>-0.74304723739624023</v>
      </c>
      <c r="AF107">
        <v>-1.256361722946167</v>
      </c>
      <c r="AG107">
        <v>-1.1025542020797729</v>
      </c>
      <c r="AH107">
        <v>-1.020171046257019</v>
      </c>
      <c r="AI107">
        <v>-0.80688762664794922</v>
      </c>
      <c r="AJ107">
        <v>-1.0959665775299072</v>
      </c>
      <c r="AK107">
        <v>-1.2052755355834961</v>
      </c>
      <c r="AL107">
        <v>-1.2194205522537231</v>
      </c>
      <c r="AM107">
        <v>-1.3301604986190796</v>
      </c>
      <c r="AN107">
        <v>-1.0619602203369141</v>
      </c>
      <c r="AO107">
        <v>-1.9065302610397339</v>
      </c>
      <c r="AP107">
        <v>-2.5289974212646484</v>
      </c>
      <c r="AQ107">
        <v>-2.291003942489624</v>
      </c>
      <c r="AR107">
        <v>-2.6299037933349609</v>
      </c>
      <c r="AS107">
        <v>-3.9996054172515869</v>
      </c>
      <c r="AT107">
        <v>5.677764892578125</v>
      </c>
      <c r="AU107">
        <v>5.6780815124511719</v>
      </c>
      <c r="AV107">
        <v>6.2258167266845703</v>
      </c>
      <c r="AW107">
        <v>4.4990873336791992</v>
      </c>
      <c r="AX107">
        <v>-1.2605913877487183</v>
      </c>
      <c r="AY107">
        <v>-1.7746199369430542</v>
      </c>
      <c r="AZ107">
        <v>-0.85062772035598755</v>
      </c>
      <c r="BA107">
        <v>-1.1820681095123291</v>
      </c>
      <c r="BB107">
        <v>-1.2457678318023682</v>
      </c>
      <c r="BC107">
        <v>-5.4718848317861557E-2</v>
      </c>
      <c r="BD107">
        <v>-0.58804774284362793</v>
      </c>
      <c r="BE107">
        <v>-0.45607611536979675</v>
      </c>
      <c r="BF107">
        <v>-0.36875984072685242</v>
      </c>
      <c r="BG107">
        <v>-0.12505099177360535</v>
      </c>
      <c r="BH107">
        <v>-0.3772481381893158</v>
      </c>
      <c r="BI107">
        <v>-0.49136337637901306</v>
      </c>
      <c r="BJ107">
        <v>-0.48476651310920715</v>
      </c>
      <c r="BK107">
        <v>-0.58093565702438354</v>
      </c>
      <c r="BL107">
        <v>-0.26670306921005249</v>
      </c>
      <c r="BM107">
        <v>-1.116129994392395</v>
      </c>
      <c r="BN107">
        <v>-1.7038993835449219</v>
      </c>
      <c r="BO107">
        <v>-1.4549751281738281</v>
      </c>
      <c r="BP107">
        <v>-1.8032472133636475</v>
      </c>
      <c r="BQ107">
        <v>-3.1550040245056152</v>
      </c>
      <c r="BR107">
        <v>6.5199098587036133</v>
      </c>
      <c r="BS107">
        <v>6.5155520439147949</v>
      </c>
      <c r="BT107">
        <v>7.0473217964172363</v>
      </c>
      <c r="BU107">
        <v>5.2910380363464355</v>
      </c>
      <c r="BV107">
        <v>-0.47276037931442261</v>
      </c>
      <c r="BW107">
        <v>-1.0185971260070801</v>
      </c>
      <c r="BX107">
        <v>-7.2416879236698151E-2</v>
      </c>
      <c r="BY107">
        <v>-0.44615021347999573</v>
      </c>
      <c r="BZ107">
        <v>-0.53393036127090454</v>
      </c>
      <c r="CA107">
        <v>0.42201527953147888</v>
      </c>
      <c r="CB107">
        <v>-0.12517549097537994</v>
      </c>
      <c r="CC107">
        <v>-8.3273816853761673E-3</v>
      </c>
      <c r="CD107">
        <v>8.2405552268028259E-2</v>
      </c>
      <c r="CE107">
        <v>0.34718698263168335</v>
      </c>
      <c r="CF107">
        <v>0.12053411453962326</v>
      </c>
      <c r="CG107">
        <v>3.0900228302925825E-3</v>
      </c>
      <c r="CH107">
        <v>2.4052580818533897E-2</v>
      </c>
      <c r="CI107">
        <v>-6.2024828046560287E-2</v>
      </c>
      <c r="CJ107">
        <v>0.284089595079422</v>
      </c>
      <c r="CK107">
        <v>-0.56870114803314209</v>
      </c>
      <c r="CL107">
        <v>-1.132439136505127</v>
      </c>
      <c r="CM107">
        <v>-0.87594407796859741</v>
      </c>
      <c r="CN107">
        <v>-1.2307072877883911</v>
      </c>
      <c r="CO107">
        <v>-2.5700356960296631</v>
      </c>
      <c r="CP107">
        <v>7.1031765937805176</v>
      </c>
      <c r="CQ107">
        <v>7.0955820083618164</v>
      </c>
      <c r="CR107">
        <v>7.6162939071655273</v>
      </c>
      <c r="CS107">
        <v>5.8395404815673828</v>
      </c>
      <c r="CT107">
        <v>7.2888992726802826E-2</v>
      </c>
      <c r="CU107">
        <v>-0.49497807025909424</v>
      </c>
      <c r="CV107">
        <v>0.46656957268714905</v>
      </c>
      <c r="CW107">
        <v>6.3544288277626038E-2</v>
      </c>
      <c r="CX107">
        <v>-4.091392457485199E-2</v>
      </c>
      <c r="CY107">
        <v>0.89874941110610962</v>
      </c>
      <c r="CZ107">
        <v>0.33769676089286804</v>
      </c>
      <c r="DA107">
        <v>0.43942135572433472</v>
      </c>
      <c r="DB107">
        <v>0.53357094526290894</v>
      </c>
      <c r="DC107">
        <v>0.81942498683929443</v>
      </c>
      <c r="DD107">
        <v>0.61831635236740112</v>
      </c>
      <c r="DE107">
        <v>0.49754342436790466</v>
      </c>
      <c r="DF107">
        <v>0.53287166357040405</v>
      </c>
      <c r="DG107">
        <v>0.45688599348068237</v>
      </c>
      <c r="DH107">
        <v>0.83488225936889648</v>
      </c>
      <c r="DI107">
        <v>-2.1272320300340652E-2</v>
      </c>
      <c r="DJ107">
        <v>-0.56097882986068726</v>
      </c>
      <c r="DK107">
        <v>-0.2969130277633667</v>
      </c>
      <c r="DL107">
        <v>-0.65816736221313477</v>
      </c>
      <c r="DM107">
        <v>-1.9850673675537109</v>
      </c>
      <c r="DN107">
        <v>7.6864433288574219</v>
      </c>
      <c r="DO107">
        <v>7.6756119728088379</v>
      </c>
      <c r="DP107">
        <v>8.1852655410766602</v>
      </c>
      <c r="DQ107">
        <v>6.3880429267883301</v>
      </c>
      <c r="DR107">
        <v>0.61853837966918945</v>
      </c>
      <c r="DS107">
        <v>2.8640992939472198E-2</v>
      </c>
      <c r="DT107">
        <v>1.0055559873580933</v>
      </c>
      <c r="DU107">
        <v>0.5732387900352478</v>
      </c>
      <c r="DV107">
        <v>0.45210251212120056</v>
      </c>
      <c r="DW107">
        <v>1.5870777368545532</v>
      </c>
      <c r="DX107">
        <v>1.0060107707977295</v>
      </c>
      <c r="DY107">
        <v>1.0858993530273437</v>
      </c>
      <c r="DZ107">
        <v>1.1849820613861084</v>
      </c>
      <c r="EA107">
        <v>1.5012615919113159</v>
      </c>
      <c r="EB107">
        <v>1.3370348215103149</v>
      </c>
      <c r="EC107">
        <v>1.2114555835723877</v>
      </c>
      <c r="ED107">
        <v>1.2675256729125977</v>
      </c>
      <c r="EE107">
        <v>1.2061108350753784</v>
      </c>
      <c r="EF107">
        <v>1.6301394701004028</v>
      </c>
      <c r="EG107">
        <v>0.76912796497344971</v>
      </c>
      <c r="EH107">
        <v>0.26411905884742737</v>
      </c>
      <c r="EI107">
        <v>0.53911584615707397</v>
      </c>
      <c r="EJ107">
        <v>0.16848930716514587</v>
      </c>
      <c r="EK107">
        <v>-1.1404658555984497</v>
      </c>
      <c r="EL107">
        <v>8.5285882949829102</v>
      </c>
      <c r="EM107">
        <v>8.5130825042724609</v>
      </c>
      <c r="EN107">
        <v>9.0067710876464844</v>
      </c>
      <c r="EO107">
        <v>7.1799936294555664</v>
      </c>
      <c r="EP107">
        <v>1.4063694477081299</v>
      </c>
      <c r="EQ107">
        <v>0.78466373682022095</v>
      </c>
      <c r="ER107">
        <v>1.7837668657302856</v>
      </c>
      <c r="ES107">
        <v>1.3091567754745483</v>
      </c>
      <c r="ET107">
        <v>1.1639399528503418</v>
      </c>
      <c r="EU107">
        <v>73.30035400390625</v>
      </c>
      <c r="EV107">
        <v>71.576255798339844</v>
      </c>
      <c r="EW107">
        <v>70.915870666503906</v>
      </c>
      <c r="EX107">
        <v>69.733039855957031</v>
      </c>
      <c r="EY107">
        <v>68.723701477050781</v>
      </c>
      <c r="EZ107">
        <v>67.680465698242187</v>
      </c>
      <c r="FA107">
        <v>67.087013244628906</v>
      </c>
      <c r="FB107">
        <v>69.3349609375</v>
      </c>
      <c r="FC107">
        <v>72.903205871582031</v>
      </c>
      <c r="FD107">
        <v>76.389053344726563</v>
      </c>
      <c r="FE107">
        <v>80.023406982421875</v>
      </c>
      <c r="FF107">
        <v>83.533294677734375</v>
      </c>
      <c r="FG107">
        <v>86.562850952148438</v>
      </c>
      <c r="FH107">
        <v>88.869918823242188</v>
      </c>
      <c r="FI107">
        <v>91.358489990234375</v>
      </c>
      <c r="FJ107">
        <v>92.083236694335938</v>
      </c>
      <c r="FK107">
        <v>92.760116577148438</v>
      </c>
      <c r="FL107">
        <v>92.06622314453125</v>
      </c>
      <c r="FM107">
        <v>89.938911437988281</v>
      </c>
      <c r="FN107">
        <v>86.270729064941406</v>
      </c>
      <c r="FO107">
        <v>81.838516235351562</v>
      </c>
      <c r="FP107">
        <v>78.438255310058594</v>
      </c>
      <c r="FQ107">
        <v>75.829254150390625</v>
      </c>
      <c r="FR107">
        <v>73.893447875976563</v>
      </c>
      <c r="FS107">
        <v>402</v>
      </c>
      <c r="FT107">
        <v>2.8021330013871193E-2</v>
      </c>
      <c r="FU107">
        <v>1</v>
      </c>
    </row>
    <row r="108" spans="1:177" x14ac:dyDescent="0.2">
      <c r="A108" t="s">
        <v>1</v>
      </c>
      <c r="B108" t="s">
        <v>225</v>
      </c>
      <c r="C108" t="s">
        <v>1</v>
      </c>
      <c r="D108" t="s">
        <v>256</v>
      </c>
      <c r="E108">
        <v>52</v>
      </c>
      <c r="F108">
        <v>428</v>
      </c>
      <c r="G108">
        <v>3.6987330913543701</v>
      </c>
      <c r="H108">
        <v>3.4797565937042236</v>
      </c>
      <c r="I108">
        <v>3.4193170070648193</v>
      </c>
      <c r="J108">
        <v>3.3635694980621338</v>
      </c>
      <c r="K108">
        <v>3.4426541328430176</v>
      </c>
      <c r="L108">
        <v>3.5902180671691895</v>
      </c>
      <c r="M108">
        <v>4.005854606628418</v>
      </c>
      <c r="N108">
        <v>4.388542652130127</v>
      </c>
      <c r="O108">
        <v>5.1504106521606445</v>
      </c>
      <c r="P108">
        <v>5.6662712097167969</v>
      </c>
      <c r="Q108">
        <v>6.0224900245666504</v>
      </c>
      <c r="R108">
        <v>6.2375383377075195</v>
      </c>
      <c r="S108">
        <v>6.468083381652832</v>
      </c>
      <c r="T108">
        <v>6.7391562461853027</v>
      </c>
      <c r="U108">
        <v>7.0355167388916016</v>
      </c>
      <c r="V108">
        <v>7.1598677635192871</v>
      </c>
      <c r="W108">
        <v>7.3897247314453125</v>
      </c>
      <c r="X108">
        <v>7.5512328147888184</v>
      </c>
      <c r="Y108">
        <v>7.6140909194946289</v>
      </c>
      <c r="Z108">
        <v>7.4460229873657227</v>
      </c>
      <c r="AA108">
        <v>7.1208844184875488</v>
      </c>
      <c r="AB108">
        <v>6.0018267631530762</v>
      </c>
      <c r="AC108">
        <v>4.6982016563415527</v>
      </c>
      <c r="AD108">
        <v>4.0896472930908203</v>
      </c>
      <c r="AE108">
        <v>-0.25652554631233215</v>
      </c>
      <c r="AF108">
        <v>-0.29471161961555481</v>
      </c>
      <c r="AG108">
        <v>-0.27453130483627319</v>
      </c>
      <c r="AH108">
        <v>-0.2664090096950531</v>
      </c>
      <c r="AI108">
        <v>-0.25798246264457703</v>
      </c>
      <c r="AJ108">
        <v>-0.28595402836799622</v>
      </c>
      <c r="AK108">
        <v>-0.31789526343345642</v>
      </c>
      <c r="AL108">
        <v>-0.50450080633163452</v>
      </c>
      <c r="AM108">
        <v>-0.65662431716918945</v>
      </c>
      <c r="AN108">
        <v>-0.56642156839370728</v>
      </c>
      <c r="AO108">
        <v>-0.47115820646286011</v>
      </c>
      <c r="AP108">
        <v>-0.70431965589523315</v>
      </c>
      <c r="AQ108">
        <v>-0.54100894927978516</v>
      </c>
      <c r="AR108">
        <v>-0.81232321262359619</v>
      </c>
      <c r="AS108">
        <v>-0.79840528964996338</v>
      </c>
      <c r="AT108">
        <v>0.14950823783874512</v>
      </c>
      <c r="AU108">
        <v>5.9908859431743622E-2</v>
      </c>
      <c r="AV108">
        <v>0.100100077688694</v>
      </c>
      <c r="AW108">
        <v>-3.4948017448186874E-2</v>
      </c>
      <c r="AX108">
        <v>-1.0297622680664062</v>
      </c>
      <c r="AY108">
        <v>-0.5077439546585083</v>
      </c>
      <c r="AZ108">
        <v>-0.37593841552734375</v>
      </c>
      <c r="BA108">
        <v>-0.29625493288040161</v>
      </c>
      <c r="BB108">
        <v>-0.30299922823905945</v>
      </c>
      <c r="BC108">
        <v>-6.3693948090076447E-2</v>
      </c>
      <c r="BD108">
        <v>-0.10134431719779968</v>
      </c>
      <c r="BE108">
        <v>-8.6969755589962006E-2</v>
      </c>
      <c r="BF108">
        <v>-7.6642706990242004E-2</v>
      </c>
      <c r="BG108">
        <v>-6.0461875051259995E-2</v>
      </c>
      <c r="BH108">
        <v>-8.3770550787448883E-2</v>
      </c>
      <c r="BI108">
        <v>-0.11051459610462189</v>
      </c>
      <c r="BJ108">
        <v>-0.29388058185577393</v>
      </c>
      <c r="BK108">
        <v>-0.43427801132202148</v>
      </c>
      <c r="BL108">
        <v>-0.34117817878723145</v>
      </c>
      <c r="BM108">
        <v>-0.22345198690891266</v>
      </c>
      <c r="BN108">
        <v>-0.45044147968292236</v>
      </c>
      <c r="BO108">
        <v>-0.27204334735870361</v>
      </c>
      <c r="BP108">
        <v>-0.5453985333442688</v>
      </c>
      <c r="BQ108">
        <v>-0.52907943725585938</v>
      </c>
      <c r="BR108">
        <v>0.4059605598449707</v>
      </c>
      <c r="BS108">
        <v>0.31367892026901245</v>
      </c>
      <c r="BT108">
        <v>0.34531474113464355</v>
      </c>
      <c r="BU108">
        <v>0.19181925058364868</v>
      </c>
      <c r="BV108">
        <v>-0.81864786148071289</v>
      </c>
      <c r="BW108">
        <v>-0.31729453802108765</v>
      </c>
      <c r="BX108">
        <v>-0.18442951142787933</v>
      </c>
      <c r="BY108">
        <v>-0.10332491993904114</v>
      </c>
      <c r="BZ108">
        <v>-0.10025415569543839</v>
      </c>
      <c r="CA108">
        <v>6.9860629737377167E-2</v>
      </c>
      <c r="CB108">
        <v>3.2581273466348648E-2</v>
      </c>
      <c r="CC108">
        <v>4.2934797704219818E-2</v>
      </c>
      <c r="CD108">
        <v>5.4788850247859955E-2</v>
      </c>
      <c r="CE108">
        <v>7.6340273022651672E-2</v>
      </c>
      <c r="CF108">
        <v>5.6261122226715088E-2</v>
      </c>
      <c r="CG108">
        <v>3.3116608858108521E-2</v>
      </c>
      <c r="CH108">
        <v>-0.14800566434860229</v>
      </c>
      <c r="CI108">
        <v>-0.280281662940979</v>
      </c>
      <c r="CJ108">
        <v>-0.18517529964447021</v>
      </c>
      <c r="CK108">
        <v>-5.1891408860683441E-2</v>
      </c>
      <c r="CL108">
        <v>-0.27460622787475586</v>
      </c>
      <c r="CM108">
        <v>-8.5758626461029053E-2</v>
      </c>
      <c r="CN108">
        <v>-0.36052730679512024</v>
      </c>
      <c r="CO108">
        <v>-0.34254518151283264</v>
      </c>
      <c r="CP108">
        <v>0.58357864618301392</v>
      </c>
      <c r="CQ108">
        <v>0.48943927884101868</v>
      </c>
      <c r="CR108">
        <v>0.51514965295791626</v>
      </c>
      <c r="CS108">
        <v>0.34887757897377014</v>
      </c>
      <c r="CT108">
        <v>-0.67243075370788574</v>
      </c>
      <c r="CU108">
        <v>-0.18538989126682281</v>
      </c>
      <c r="CV108">
        <v>-5.179104208946228E-2</v>
      </c>
      <c r="CW108">
        <v>3.0297830700874329E-2</v>
      </c>
      <c r="CX108">
        <v>4.0166456252336502E-2</v>
      </c>
      <c r="CY108">
        <v>0.20341520011425018</v>
      </c>
      <c r="CZ108">
        <v>0.16650687158107758</v>
      </c>
      <c r="DA108">
        <v>0.17283934354782104</v>
      </c>
      <c r="DB108">
        <v>0.18622040748596191</v>
      </c>
      <c r="DC108">
        <v>0.21314242482185364</v>
      </c>
      <c r="DD108">
        <v>0.19629278779029846</v>
      </c>
      <c r="DE108">
        <v>0.17674781382083893</v>
      </c>
      <c r="DF108">
        <v>-2.1307412534952164E-3</v>
      </c>
      <c r="DG108">
        <v>-0.12628531455993652</v>
      </c>
      <c r="DH108">
        <v>-2.9172422364354134E-2</v>
      </c>
      <c r="DI108">
        <v>0.11966916918754578</v>
      </c>
      <c r="DJ108">
        <v>-9.8770968616008759E-2</v>
      </c>
      <c r="DK108">
        <v>0.1005261093378067</v>
      </c>
      <c r="DL108">
        <v>-0.17565608024597168</v>
      </c>
      <c r="DM108">
        <v>-0.15601091086864471</v>
      </c>
      <c r="DN108">
        <v>0.76119673252105713</v>
      </c>
      <c r="DO108">
        <v>0.6651996374130249</v>
      </c>
      <c r="DP108">
        <v>0.68498456478118896</v>
      </c>
      <c r="DQ108">
        <v>0.5059359073638916</v>
      </c>
      <c r="DR108">
        <v>-0.52621364593505859</v>
      </c>
      <c r="DS108">
        <v>-5.348522961139679E-2</v>
      </c>
      <c r="DT108">
        <v>8.084743469953537E-2</v>
      </c>
      <c r="DU108">
        <v>0.16392058134078979</v>
      </c>
      <c r="DV108">
        <v>0.18058706820011139</v>
      </c>
      <c r="DW108">
        <v>0.39624679088592529</v>
      </c>
      <c r="DX108">
        <v>0.35987415909767151</v>
      </c>
      <c r="DY108">
        <v>0.36040088534355164</v>
      </c>
      <c r="DZ108">
        <v>0.37598669528961182</v>
      </c>
      <c r="EA108">
        <v>0.41066300868988037</v>
      </c>
      <c r="EB108">
        <v>0.39847627282142639</v>
      </c>
      <c r="EC108">
        <v>0.38412848114967346</v>
      </c>
      <c r="ED108">
        <v>0.20848947763442993</v>
      </c>
      <c r="EE108">
        <v>9.6060968935489655E-2</v>
      </c>
      <c r="EF108">
        <v>0.19607095420360565</v>
      </c>
      <c r="EG108">
        <v>0.36737537384033203</v>
      </c>
      <c r="EH108">
        <v>0.15510721504688263</v>
      </c>
      <c r="EI108">
        <v>0.36949166655540466</v>
      </c>
      <c r="EJ108">
        <v>9.1268613934516907E-2</v>
      </c>
      <c r="EK108">
        <v>0.11331495642662048</v>
      </c>
      <c r="EL108">
        <v>1.0176490545272827</v>
      </c>
      <c r="EM108">
        <v>0.91896969079971313</v>
      </c>
      <c r="EN108">
        <v>0.93019920587539673</v>
      </c>
      <c r="EO108">
        <v>0.73270314931869507</v>
      </c>
      <c r="EP108">
        <v>-0.31509929895401001</v>
      </c>
      <c r="EQ108">
        <v>0.13696414232254028</v>
      </c>
      <c r="ER108">
        <v>0.27235633134841919</v>
      </c>
      <c r="ES108">
        <v>0.35685059428215027</v>
      </c>
      <c r="ET108">
        <v>0.38333213329315186</v>
      </c>
      <c r="EU108">
        <v>81.874191284179687</v>
      </c>
      <c r="EV108">
        <v>79.869705200195313</v>
      </c>
      <c r="EW108">
        <v>76.440643310546875</v>
      </c>
      <c r="EX108">
        <v>74.951499938964844</v>
      </c>
      <c r="EY108">
        <v>72.971107482910156</v>
      </c>
      <c r="EZ108">
        <v>71.438232421875</v>
      </c>
      <c r="FA108">
        <v>70.906440734863281</v>
      </c>
      <c r="FB108">
        <v>72.365379333496094</v>
      </c>
      <c r="FC108">
        <v>76.320671081542969</v>
      </c>
      <c r="FD108">
        <v>81.144874572753906</v>
      </c>
      <c r="FE108">
        <v>86.557769775390625</v>
      </c>
      <c r="FF108">
        <v>91.061180114746094</v>
      </c>
      <c r="FG108">
        <v>95.006195068359375</v>
      </c>
      <c r="FH108">
        <v>97.501998901367188</v>
      </c>
      <c r="FI108">
        <v>100.42212677001953</v>
      </c>
      <c r="FJ108">
        <v>101.91610717773437</v>
      </c>
      <c r="FK108">
        <v>102.32007598876953</v>
      </c>
      <c r="FL108">
        <v>101.69972991943359</v>
      </c>
      <c r="FM108">
        <v>99.148109436035156</v>
      </c>
      <c r="FN108">
        <v>94.592689514160156</v>
      </c>
      <c r="FO108">
        <v>89.981971740722656</v>
      </c>
      <c r="FP108">
        <v>86.558387756347656</v>
      </c>
      <c r="FQ108">
        <v>83.919303894042969</v>
      </c>
      <c r="FR108">
        <v>81.535018920898438</v>
      </c>
      <c r="FS108">
        <v>52</v>
      </c>
      <c r="FT108">
        <v>0.11286634206771851</v>
      </c>
      <c r="FU108">
        <v>1</v>
      </c>
    </row>
    <row r="109" spans="1:177" x14ac:dyDescent="0.2">
      <c r="A109" t="s">
        <v>1</v>
      </c>
      <c r="B109" t="s">
        <v>225</v>
      </c>
      <c r="C109" t="s">
        <v>1</v>
      </c>
      <c r="D109" t="s">
        <v>257</v>
      </c>
      <c r="E109">
        <v>422</v>
      </c>
      <c r="F109">
        <v>428</v>
      </c>
      <c r="G109">
        <v>29.663705825805664</v>
      </c>
      <c r="H109">
        <v>28.495578765869141</v>
      </c>
      <c r="I109">
        <v>27.997245788574219</v>
      </c>
      <c r="J109">
        <v>28.253591537475586</v>
      </c>
      <c r="K109">
        <v>29.634939193725586</v>
      </c>
      <c r="L109">
        <v>31.78364372253418</v>
      </c>
      <c r="M109">
        <v>35.906780242919922</v>
      </c>
      <c r="N109">
        <v>38.871131896972656</v>
      </c>
      <c r="O109">
        <v>41.186248779296875</v>
      </c>
      <c r="P109">
        <v>43.144294738769531</v>
      </c>
      <c r="Q109">
        <v>46.808216094970703</v>
      </c>
      <c r="R109">
        <v>47.9801025390625</v>
      </c>
      <c r="S109">
        <v>49.152408599853516</v>
      </c>
      <c r="T109">
        <v>51.004657745361328</v>
      </c>
      <c r="U109">
        <v>52.343372344970703</v>
      </c>
      <c r="V109">
        <v>53.146331787109375</v>
      </c>
      <c r="W109">
        <v>54.742462158203125</v>
      </c>
      <c r="X109">
        <v>56.569770812988281</v>
      </c>
      <c r="Y109">
        <v>57.939853668212891</v>
      </c>
      <c r="Z109">
        <v>57.826213836669922</v>
      </c>
      <c r="AA109">
        <v>54.628902435302734</v>
      </c>
      <c r="AB109">
        <v>45.563159942626953</v>
      </c>
      <c r="AC109">
        <v>36.227828979492188</v>
      </c>
      <c r="AD109">
        <v>32.397056579589844</v>
      </c>
      <c r="AE109">
        <v>-0.43160057067871094</v>
      </c>
      <c r="AF109">
        <v>-0.48742237687110901</v>
      </c>
      <c r="AG109">
        <v>-0.54304885864257813</v>
      </c>
      <c r="AH109">
        <v>-0.49476593732833862</v>
      </c>
      <c r="AI109">
        <v>-0.85533773899078369</v>
      </c>
      <c r="AJ109">
        <v>-0.84586375951766968</v>
      </c>
      <c r="AK109">
        <v>-1.8958327770233154</v>
      </c>
      <c r="AL109">
        <v>-1.8015226125717163</v>
      </c>
      <c r="AM109">
        <v>-2.0454118251800537</v>
      </c>
      <c r="AN109">
        <v>-2.0474846363067627</v>
      </c>
      <c r="AO109">
        <v>-1.7701454162597656</v>
      </c>
      <c r="AP109">
        <v>-1.3666540384292603</v>
      </c>
      <c r="AQ109">
        <v>-1.5548743009567261</v>
      </c>
      <c r="AR109">
        <v>-2.8154947757720947</v>
      </c>
      <c r="AS109">
        <v>-3.9002809524536133</v>
      </c>
      <c r="AT109">
        <v>5.6751151084899902</v>
      </c>
      <c r="AU109">
        <v>4.7623085975646973</v>
      </c>
      <c r="AV109">
        <v>4.6413412094116211</v>
      </c>
      <c r="AW109">
        <v>3.8021697998046875</v>
      </c>
      <c r="AX109">
        <v>-4.9579992294311523</v>
      </c>
      <c r="AY109">
        <v>-3.6488497257232666</v>
      </c>
      <c r="AZ109">
        <v>-1.8948824405670166</v>
      </c>
      <c r="BA109">
        <v>-1.0149961709976196</v>
      </c>
      <c r="BB109">
        <v>-0.94378107786178589</v>
      </c>
      <c r="BC109">
        <v>0.28557363152503967</v>
      </c>
      <c r="BD109">
        <v>0.21085040271282196</v>
      </c>
      <c r="BE109">
        <v>0.13515043258666992</v>
      </c>
      <c r="BF109">
        <v>0.16678173840045929</v>
      </c>
      <c r="BG109">
        <v>-0.16223321855068207</v>
      </c>
      <c r="BH109">
        <v>-0.13182260096073151</v>
      </c>
      <c r="BI109">
        <v>-1.1828913688659668</v>
      </c>
      <c r="BJ109">
        <v>-1.0799732208251953</v>
      </c>
      <c r="BK109">
        <v>-1.2792525291442871</v>
      </c>
      <c r="BL109">
        <v>-1.2360434532165527</v>
      </c>
      <c r="BM109">
        <v>-0.92734301090240479</v>
      </c>
      <c r="BN109">
        <v>-0.47450432181358337</v>
      </c>
      <c r="BO109">
        <v>-0.64058637619018555</v>
      </c>
      <c r="BP109">
        <v>-1.9103467464447021</v>
      </c>
      <c r="BQ109">
        <v>-2.9690315723419189</v>
      </c>
      <c r="BR109">
        <v>6.5844907760620117</v>
      </c>
      <c r="BS109">
        <v>5.6611084938049316</v>
      </c>
      <c r="BT109">
        <v>5.5171952247619629</v>
      </c>
      <c r="BU109">
        <v>4.6369209289550781</v>
      </c>
      <c r="BV109">
        <v>-4.1515641212463379</v>
      </c>
      <c r="BW109">
        <v>-2.9142088890075684</v>
      </c>
      <c r="BX109">
        <v>-1.1158634424209595</v>
      </c>
      <c r="BY109">
        <v>-0.2453983873128891</v>
      </c>
      <c r="BZ109">
        <v>-0.17236101627349854</v>
      </c>
      <c r="CA109">
        <v>0.78228628635406494</v>
      </c>
      <c r="CB109">
        <v>0.69447201490402222</v>
      </c>
      <c r="CC109">
        <v>0.60486918687820435</v>
      </c>
      <c r="CD109">
        <v>0.62496763467788696</v>
      </c>
      <c r="CE109">
        <v>0.31780886650085449</v>
      </c>
      <c r="CF109">
        <v>0.36272013187408447</v>
      </c>
      <c r="CG109">
        <v>-0.68911033868789673</v>
      </c>
      <c r="CH109">
        <v>-0.58023041486740112</v>
      </c>
      <c r="CI109">
        <v>-0.74861299991607666</v>
      </c>
      <c r="CJ109">
        <v>-0.67404192686080933</v>
      </c>
      <c r="CK109">
        <v>-0.3436206579208374</v>
      </c>
      <c r="CL109">
        <v>0.14339588582515717</v>
      </c>
      <c r="CM109">
        <v>-7.3534026741981506E-3</v>
      </c>
      <c r="CN109">
        <v>-1.2834440469741821</v>
      </c>
      <c r="CO109">
        <v>-2.3240511417388916</v>
      </c>
      <c r="CP109">
        <v>7.2143216133117676</v>
      </c>
      <c r="CQ109">
        <v>6.2836141586303711</v>
      </c>
      <c r="CR109">
        <v>6.1238088607788086</v>
      </c>
      <c r="CS109">
        <v>5.2150673866271973</v>
      </c>
      <c r="CT109">
        <v>-3.593029260635376</v>
      </c>
      <c r="CU109">
        <v>-2.4053990840911865</v>
      </c>
      <c r="CV109">
        <v>-0.5763171911239624</v>
      </c>
      <c r="CW109">
        <v>0.28762272000312805</v>
      </c>
      <c r="CX109">
        <v>0.36192217469215393</v>
      </c>
      <c r="CY109">
        <v>1.2789989709854126</v>
      </c>
      <c r="CZ109">
        <v>1.1780936717987061</v>
      </c>
      <c r="DA109">
        <v>1.0745879411697388</v>
      </c>
      <c r="DB109">
        <v>1.0831534862518311</v>
      </c>
      <c r="DC109">
        <v>0.79785096645355225</v>
      </c>
      <c r="DD109">
        <v>0.85726284980773926</v>
      </c>
      <c r="DE109">
        <v>-0.19532930850982666</v>
      </c>
      <c r="DF109">
        <v>-8.0487564206123352E-2</v>
      </c>
      <c r="DG109">
        <v>-0.21797345578670502</v>
      </c>
      <c r="DH109">
        <v>-0.11204034835100174</v>
      </c>
      <c r="DI109">
        <v>0.24010170996189117</v>
      </c>
      <c r="DJ109">
        <v>0.76129609346389771</v>
      </c>
      <c r="DK109">
        <v>0.62587958574295044</v>
      </c>
      <c r="DL109">
        <v>-0.65654128789901733</v>
      </c>
      <c r="DM109">
        <v>-1.6790705919265747</v>
      </c>
      <c r="DN109">
        <v>7.8441524505615234</v>
      </c>
      <c r="DO109">
        <v>6.9061198234558105</v>
      </c>
      <c r="DP109">
        <v>6.7304224967956543</v>
      </c>
      <c r="DQ109">
        <v>5.7932138442993164</v>
      </c>
      <c r="DR109">
        <v>-3.0344946384429932</v>
      </c>
      <c r="DS109">
        <v>-1.8965891599655151</v>
      </c>
      <c r="DT109">
        <v>-3.677099198102951E-2</v>
      </c>
      <c r="DU109">
        <v>0.8206438422203064</v>
      </c>
      <c r="DV109">
        <v>0.8962053656578064</v>
      </c>
      <c r="DW109">
        <v>1.9961731433868408</v>
      </c>
      <c r="DX109">
        <v>1.8763663768768311</v>
      </c>
      <c r="DY109">
        <v>1.7527872323989868</v>
      </c>
      <c r="DZ109">
        <v>1.7447011470794678</v>
      </c>
      <c r="EA109">
        <v>1.4909554719924927</v>
      </c>
      <c r="EB109">
        <v>1.5713039636611938</v>
      </c>
      <c r="EC109">
        <v>0.51761209964752197</v>
      </c>
      <c r="ED109">
        <v>0.64106172323226929</v>
      </c>
      <c r="EE109">
        <v>0.54818576574325562</v>
      </c>
      <c r="EF109">
        <v>0.69940066337585449</v>
      </c>
      <c r="EG109">
        <v>1.0829041004180908</v>
      </c>
      <c r="EH109">
        <v>1.653445839881897</v>
      </c>
      <c r="EI109">
        <v>1.5401674509048462</v>
      </c>
      <c r="EJ109">
        <v>0.24860671162605286</v>
      </c>
      <c r="EK109">
        <v>-0.74782121181488037</v>
      </c>
      <c r="EL109">
        <v>8.7535276412963867</v>
      </c>
      <c r="EM109">
        <v>7.8049197196960449</v>
      </c>
      <c r="EN109">
        <v>7.6062765121459961</v>
      </c>
      <c r="EO109">
        <v>6.627964973449707</v>
      </c>
      <c r="EP109">
        <v>-2.2280590534210205</v>
      </c>
      <c r="EQ109">
        <v>-1.161948561668396</v>
      </c>
      <c r="ER109">
        <v>0.74224799871444702</v>
      </c>
      <c r="ES109">
        <v>1.5902416706085205</v>
      </c>
      <c r="ET109">
        <v>1.6676254272460937</v>
      </c>
      <c r="EU109">
        <v>70.388900756835937</v>
      </c>
      <c r="EV109">
        <v>69.215721130371094</v>
      </c>
      <c r="EW109">
        <v>68.135490417480469</v>
      </c>
      <c r="EX109">
        <v>66.966720581054688</v>
      </c>
      <c r="EY109">
        <v>66.330238342285156</v>
      </c>
      <c r="EZ109">
        <v>65.510719299316406</v>
      </c>
      <c r="FA109">
        <v>64.559967041015625</v>
      </c>
      <c r="FB109">
        <v>65.378150939941406</v>
      </c>
      <c r="FC109">
        <v>68.124015808105469</v>
      </c>
      <c r="FD109">
        <v>71.214523315429687</v>
      </c>
      <c r="FE109">
        <v>74.222610473632812</v>
      </c>
      <c r="FF109">
        <v>77.60791015625</v>
      </c>
      <c r="FG109">
        <v>80.705619812011719</v>
      </c>
      <c r="FH109">
        <v>83.763702392578125</v>
      </c>
      <c r="FI109">
        <v>85.471099853515625</v>
      </c>
      <c r="FJ109">
        <v>85.585487365722656</v>
      </c>
      <c r="FK109">
        <v>85.447113037109375</v>
      </c>
      <c r="FL109">
        <v>83.802635192871094</v>
      </c>
      <c r="FM109">
        <v>80.681884765625</v>
      </c>
      <c r="FN109">
        <v>76.853584289550781</v>
      </c>
      <c r="FO109">
        <v>74.551513671875</v>
      </c>
      <c r="FP109">
        <v>72.862495422363281</v>
      </c>
      <c r="FQ109">
        <v>71.783889770507813</v>
      </c>
      <c r="FR109">
        <v>69.993881225585937</v>
      </c>
      <c r="FS109">
        <v>422</v>
      </c>
      <c r="FT109">
        <v>2.9505455866456032E-2</v>
      </c>
      <c r="FU109">
        <v>1</v>
      </c>
    </row>
    <row r="110" spans="1:177" x14ac:dyDescent="0.2">
      <c r="A110" t="s">
        <v>1</v>
      </c>
      <c r="B110" t="s">
        <v>225</v>
      </c>
      <c r="C110" t="s">
        <v>1</v>
      </c>
      <c r="D110" t="s">
        <v>258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24</v>
      </c>
      <c r="FT110">
        <v>0.17973475158214569</v>
      </c>
      <c r="FU110">
        <v>0</v>
      </c>
    </row>
    <row r="111" spans="1:177" x14ac:dyDescent="0.2">
      <c r="A111" t="s">
        <v>1</v>
      </c>
      <c r="B111" t="s">
        <v>225</v>
      </c>
      <c r="C111" t="s">
        <v>1</v>
      </c>
      <c r="D111" t="s">
        <v>259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24</v>
      </c>
      <c r="FT111">
        <v>0.18595954775810242</v>
      </c>
      <c r="FU111">
        <v>0</v>
      </c>
    </row>
    <row r="112" spans="1:177" x14ac:dyDescent="0.2">
      <c r="A112" t="s">
        <v>1</v>
      </c>
      <c r="B112" t="s">
        <v>225</v>
      </c>
      <c r="C112" t="s">
        <v>1</v>
      </c>
      <c r="D112" t="s">
        <v>260</v>
      </c>
      <c r="E112">
        <v>119</v>
      </c>
      <c r="F112">
        <v>414</v>
      </c>
      <c r="G112">
        <v>8.1221408843994141</v>
      </c>
      <c r="H112">
        <v>7.8921151161193848</v>
      </c>
      <c r="I112">
        <v>7.7821784019470215</v>
      </c>
      <c r="J112">
        <v>8.1038112640380859</v>
      </c>
      <c r="K112">
        <v>8.8164472579956055</v>
      </c>
      <c r="L112">
        <v>9.2403097152709961</v>
      </c>
      <c r="M112">
        <v>9.9717950820922852</v>
      </c>
      <c r="N112">
        <v>10.432372093200684</v>
      </c>
      <c r="O112">
        <v>10.961888313293457</v>
      </c>
      <c r="P112">
        <v>11.661211013793945</v>
      </c>
      <c r="Q112">
        <v>11.814959526062012</v>
      </c>
      <c r="R112">
        <v>12.257241249084473</v>
      </c>
      <c r="S112">
        <v>12.440325736999512</v>
      </c>
      <c r="T112">
        <v>12.763615608215332</v>
      </c>
      <c r="U112">
        <v>13.073119163513184</v>
      </c>
      <c r="V112">
        <v>13.402566909790039</v>
      </c>
      <c r="W112">
        <v>13.95574951171875</v>
      </c>
      <c r="X112">
        <v>14.515578269958496</v>
      </c>
      <c r="Y112">
        <v>14.958101272583008</v>
      </c>
      <c r="Z112">
        <v>14.970358848571777</v>
      </c>
      <c r="AA112">
        <v>14.692169189453125</v>
      </c>
      <c r="AB112">
        <v>13.107794761657715</v>
      </c>
      <c r="AC112">
        <v>10.502383232116699</v>
      </c>
      <c r="AD112">
        <v>9.338353157043457</v>
      </c>
      <c r="AE112">
        <v>-0.75958395004272461</v>
      </c>
      <c r="AF112">
        <v>-0.73951756954193115</v>
      </c>
      <c r="AG112">
        <v>-0.64988923072814941</v>
      </c>
      <c r="AH112">
        <v>-0.59875553846359253</v>
      </c>
      <c r="AI112">
        <v>-0.65850412845611572</v>
      </c>
      <c r="AJ112">
        <v>-0.72256076335906982</v>
      </c>
      <c r="AK112">
        <v>-0.7281767725944519</v>
      </c>
      <c r="AL112">
        <v>-0.65001100301742554</v>
      </c>
      <c r="AM112">
        <v>-0.5238003134727478</v>
      </c>
      <c r="AN112">
        <v>-0.51846170425415039</v>
      </c>
      <c r="AO112">
        <v>-0.52369201183319092</v>
      </c>
      <c r="AP112">
        <v>-0.19125664234161377</v>
      </c>
      <c r="AQ112">
        <v>-0.44630151987075806</v>
      </c>
      <c r="AR112">
        <v>-0.69626748561859131</v>
      </c>
      <c r="AS112">
        <v>-1.0996468067169189</v>
      </c>
      <c r="AT112">
        <v>1.8746811151504517</v>
      </c>
      <c r="AU112">
        <v>1.0902053117752075</v>
      </c>
      <c r="AV112">
        <v>0.50664091110229492</v>
      </c>
      <c r="AW112">
        <v>-2.7275383472442627E-2</v>
      </c>
      <c r="AX112">
        <v>-2.4850287437438965</v>
      </c>
      <c r="AY112">
        <v>-1.161188006401062</v>
      </c>
      <c r="AZ112">
        <v>-0.65126341581344604</v>
      </c>
      <c r="BA112">
        <v>-0.83995652198791504</v>
      </c>
      <c r="BB112">
        <v>-0.80356395244598389</v>
      </c>
      <c r="BC112">
        <v>-0.38299474120140076</v>
      </c>
      <c r="BD112">
        <v>-0.37636187672615051</v>
      </c>
      <c r="BE112">
        <v>-0.29845783114433289</v>
      </c>
      <c r="BF112">
        <v>-0.23707857728004456</v>
      </c>
      <c r="BG112">
        <v>-0.26506301760673523</v>
      </c>
      <c r="BH112">
        <v>-0.32573783397674561</v>
      </c>
      <c r="BI112">
        <v>-0.34588482975959778</v>
      </c>
      <c r="BJ112">
        <v>-0.26156103610992432</v>
      </c>
      <c r="BK112">
        <v>-0.10402411222457886</v>
      </c>
      <c r="BL112">
        <v>-8.9083179831504822E-2</v>
      </c>
      <c r="BM112">
        <v>-4.5035835355520248E-2</v>
      </c>
      <c r="BN112">
        <v>0.33114305138587952</v>
      </c>
      <c r="BO112">
        <v>8.4847107529640198E-2</v>
      </c>
      <c r="BP112">
        <v>-0.17976945638656616</v>
      </c>
      <c r="BQ112">
        <v>-0.56297332048416138</v>
      </c>
      <c r="BR112">
        <v>2.3977649211883545</v>
      </c>
      <c r="BS112">
        <v>1.5950525999069214</v>
      </c>
      <c r="BT112">
        <v>0.98789429664611816</v>
      </c>
      <c r="BU112">
        <v>0.42305323481559753</v>
      </c>
      <c r="BV112">
        <v>-2.0479321479797363</v>
      </c>
      <c r="BW112">
        <v>-0.74203354120254517</v>
      </c>
      <c r="BX112">
        <v>-0.2316029965877533</v>
      </c>
      <c r="BY112">
        <v>-0.39911982417106628</v>
      </c>
      <c r="BZ112">
        <v>-0.35316336154937744</v>
      </c>
      <c r="CA112">
        <v>-0.12217021733522415</v>
      </c>
      <c r="CB112">
        <v>-0.12484133988618851</v>
      </c>
      <c r="CC112">
        <v>-5.5057525634765625E-2</v>
      </c>
      <c r="CD112">
        <v>1.3417791575193405E-2</v>
      </c>
      <c r="CE112">
        <v>7.4331080541014671E-3</v>
      </c>
      <c r="CF112">
        <v>-5.0899490714073181E-2</v>
      </c>
      <c r="CG112">
        <v>-8.1110619008541107E-2</v>
      </c>
      <c r="CH112">
        <v>7.478262297809124E-3</v>
      </c>
      <c r="CI112">
        <v>0.18671160936355591</v>
      </c>
      <c r="CJ112">
        <v>0.2083030641078949</v>
      </c>
      <c r="CK112">
        <v>0.28647997975349426</v>
      </c>
      <c r="CL112">
        <v>0.69295549392700195</v>
      </c>
      <c r="CM112">
        <v>0.45271903276443481</v>
      </c>
      <c r="CN112">
        <v>0.17795547842979431</v>
      </c>
      <c r="CO112">
        <v>-0.19127491116523743</v>
      </c>
      <c r="CP112">
        <v>2.7600512504577637</v>
      </c>
      <c r="CQ112">
        <v>1.9447083473205566</v>
      </c>
      <c r="CR112">
        <v>1.3212089538574219</v>
      </c>
      <c r="CS112">
        <v>0.73494946956634521</v>
      </c>
      <c r="CT112">
        <v>-1.745200514793396</v>
      </c>
      <c r="CU112">
        <v>-0.45172849297523499</v>
      </c>
      <c r="CV112">
        <v>5.9052526950836182E-2</v>
      </c>
      <c r="CW112">
        <v>-9.3797698616981506E-2</v>
      </c>
      <c r="CX112">
        <v>-4.1217312216758728E-2</v>
      </c>
      <c r="CY112">
        <v>0.13865430653095245</v>
      </c>
      <c r="CZ112">
        <v>0.1266791820526123</v>
      </c>
      <c r="DA112">
        <v>0.18834277987480164</v>
      </c>
      <c r="DB112">
        <v>0.26391416788101196</v>
      </c>
      <c r="DC112">
        <v>0.27992922067642212</v>
      </c>
      <c r="DD112">
        <v>0.22393885254859924</v>
      </c>
      <c r="DE112">
        <v>0.18366359174251556</v>
      </c>
      <c r="DF112">
        <v>0.27651754021644592</v>
      </c>
      <c r="DG112">
        <v>0.47744733095169067</v>
      </c>
      <c r="DH112">
        <v>0.50568932294845581</v>
      </c>
      <c r="DI112">
        <v>0.61799579858779907</v>
      </c>
      <c r="DJ112">
        <v>1.0547679662704468</v>
      </c>
      <c r="DK112">
        <v>0.82059097290039063</v>
      </c>
      <c r="DL112">
        <v>0.53568041324615479</v>
      </c>
      <c r="DM112">
        <v>0.18042349815368652</v>
      </c>
      <c r="DN112">
        <v>3.1223375797271729</v>
      </c>
      <c r="DO112">
        <v>2.2943639755249023</v>
      </c>
      <c r="DP112">
        <v>1.6545236110687256</v>
      </c>
      <c r="DQ112">
        <v>1.0468456745147705</v>
      </c>
      <c r="DR112">
        <v>-1.4424688816070557</v>
      </c>
      <c r="DS112">
        <v>-0.16142342984676361</v>
      </c>
      <c r="DT112">
        <v>0.34970805048942566</v>
      </c>
      <c r="DU112">
        <v>0.21152444183826447</v>
      </c>
      <c r="DV112">
        <v>0.27072873711585999</v>
      </c>
      <c r="DW112">
        <v>0.51524347066879272</v>
      </c>
      <c r="DX112">
        <v>0.48983487486839294</v>
      </c>
      <c r="DY112">
        <v>0.53977417945861816</v>
      </c>
      <c r="DZ112">
        <v>0.62559115886688232</v>
      </c>
      <c r="EA112">
        <v>0.673370361328125</v>
      </c>
      <c r="EB112">
        <v>0.62076175212860107</v>
      </c>
      <c r="EC112">
        <v>0.5659555196762085</v>
      </c>
      <c r="ED112">
        <v>0.66496753692626953</v>
      </c>
      <c r="EE112">
        <v>0.89722353219985962</v>
      </c>
      <c r="EF112">
        <v>0.93506783246994019</v>
      </c>
      <c r="EG112">
        <v>1.0966520309448242</v>
      </c>
      <c r="EH112">
        <v>1.5771676301956177</v>
      </c>
      <c r="EI112">
        <v>1.3517396450042725</v>
      </c>
      <c r="EJ112">
        <v>1.0521783828735352</v>
      </c>
      <c r="EK112">
        <v>0.71709698438644409</v>
      </c>
      <c r="EL112">
        <v>3.6454215049743652</v>
      </c>
      <c r="EM112">
        <v>2.7992112636566162</v>
      </c>
      <c r="EN112">
        <v>2.1357769966125488</v>
      </c>
      <c r="EO112">
        <v>1.4971742630004883</v>
      </c>
      <c r="EP112">
        <v>-1.0053724050521851</v>
      </c>
      <c r="EQ112">
        <v>0.25773099064826965</v>
      </c>
      <c r="ER112">
        <v>0.76936846971511841</v>
      </c>
      <c r="ES112">
        <v>0.65236109495162964</v>
      </c>
      <c r="ET112">
        <v>0.72112929821014404</v>
      </c>
      <c r="EU112">
        <v>70.688980102539063</v>
      </c>
      <c r="EV112">
        <v>68.790313720703125</v>
      </c>
      <c r="EW112">
        <v>66.970466613769531</v>
      </c>
      <c r="EX112">
        <v>65.615890502929688</v>
      </c>
      <c r="EY112">
        <v>64.719955444335938</v>
      </c>
      <c r="EZ112">
        <v>63.499729156494141</v>
      </c>
      <c r="FA112">
        <v>63.011318206787109</v>
      </c>
      <c r="FB112">
        <v>64.194000244140625</v>
      </c>
      <c r="FC112">
        <v>68.569732666015625</v>
      </c>
      <c r="FD112">
        <v>74.297248840332031</v>
      </c>
      <c r="FE112">
        <v>79.675384521484375</v>
      </c>
      <c r="FF112">
        <v>84.448333740234375</v>
      </c>
      <c r="FG112">
        <v>88.01092529296875</v>
      </c>
      <c r="FH112">
        <v>90.771522521972656</v>
      </c>
      <c r="FI112">
        <v>92.896713256835938</v>
      </c>
      <c r="FJ112">
        <v>93.840530395507813</v>
      </c>
      <c r="FK112">
        <v>94.054412841796875</v>
      </c>
      <c r="FL112">
        <v>92.25860595703125</v>
      </c>
      <c r="FM112">
        <v>88.429153442382813</v>
      </c>
      <c r="FN112">
        <v>83.789810180664063</v>
      </c>
      <c r="FO112">
        <v>80.246223449707031</v>
      </c>
      <c r="FP112">
        <v>77.931617736816406</v>
      </c>
      <c r="FQ112">
        <v>74.723335266113281</v>
      </c>
      <c r="FR112">
        <v>72.826583862304687</v>
      </c>
      <c r="FS112">
        <v>119</v>
      </c>
      <c r="FT112">
        <v>6.741546094417572E-2</v>
      </c>
      <c r="FU112">
        <v>1</v>
      </c>
    </row>
    <row r="113" spans="1:177" x14ac:dyDescent="0.2">
      <c r="A113" t="s">
        <v>1</v>
      </c>
      <c r="B113" t="s">
        <v>225</v>
      </c>
      <c r="C113" t="s">
        <v>1</v>
      </c>
      <c r="D113" t="s">
        <v>2</v>
      </c>
      <c r="E113">
        <v>437.4</v>
      </c>
      <c r="F113">
        <v>438.6</v>
      </c>
      <c r="G113">
        <v>30.385377883911133</v>
      </c>
      <c r="H113">
        <v>29.148368835449219</v>
      </c>
      <c r="I113">
        <v>28.597829818725586</v>
      </c>
      <c r="J113">
        <v>28.766155242919922</v>
      </c>
      <c r="K113">
        <v>29.978439331054688</v>
      </c>
      <c r="L113">
        <v>32.115753173828125</v>
      </c>
      <c r="M113">
        <v>35.774932861328125</v>
      </c>
      <c r="N113">
        <v>38.830158233642578</v>
      </c>
      <c r="O113">
        <v>41.755989074707031</v>
      </c>
      <c r="P113">
        <v>43.9583740234375</v>
      </c>
      <c r="Q113">
        <v>47.838222503662109</v>
      </c>
      <c r="R113">
        <v>49.465782165527344</v>
      </c>
      <c r="S113">
        <v>50.656696319580078</v>
      </c>
      <c r="T113">
        <v>52.053497314453125</v>
      </c>
      <c r="U113">
        <v>53.122482299804688</v>
      </c>
      <c r="V113">
        <v>53.864528656005859</v>
      </c>
      <c r="W113">
        <v>55.534339904785156</v>
      </c>
      <c r="X113">
        <v>57.613533020019531</v>
      </c>
      <c r="Y113">
        <v>59.290409088134766</v>
      </c>
      <c r="Z113">
        <v>59.397109985351563</v>
      </c>
      <c r="AA113">
        <v>55.925010681152344</v>
      </c>
      <c r="AB113">
        <v>46.831748962402344</v>
      </c>
      <c r="AC113">
        <v>37.224647521972656</v>
      </c>
      <c r="AD113">
        <v>33.193767547607422</v>
      </c>
      <c r="AE113">
        <v>-1.3797721862792969</v>
      </c>
      <c r="AF113">
        <v>-1.3743345737457275</v>
      </c>
      <c r="AG113">
        <v>-1.2554384469985962</v>
      </c>
      <c r="AH113">
        <v>-1.2581384181976318</v>
      </c>
      <c r="AI113">
        <v>-1.2039910554885864</v>
      </c>
      <c r="AJ113">
        <v>-1.1074155569076538</v>
      </c>
      <c r="AK113">
        <v>-0.97139674425125122</v>
      </c>
      <c r="AL113">
        <v>-1.6321011781692505</v>
      </c>
      <c r="AM113">
        <v>-1.8469552993774414</v>
      </c>
      <c r="AN113">
        <v>-2.5531761646270752</v>
      </c>
      <c r="AO113">
        <v>-2.6941061019897461</v>
      </c>
      <c r="AP113">
        <v>-2.3258862495422363</v>
      </c>
      <c r="AQ113">
        <v>-2.6163032054901123</v>
      </c>
      <c r="AR113">
        <v>-3.524590015411377</v>
      </c>
      <c r="AS113">
        <v>-4.3943319320678711</v>
      </c>
      <c r="AT113">
        <v>4.5940146446228027</v>
      </c>
      <c r="AU113">
        <v>4.272150993347168</v>
      </c>
      <c r="AV113">
        <v>4.5896668434143066</v>
      </c>
      <c r="AW113">
        <v>3.5694503784179687</v>
      </c>
      <c r="AX113">
        <v>-3.9933996200561523</v>
      </c>
      <c r="AY113">
        <v>-3.8657968044281006</v>
      </c>
      <c r="AZ113">
        <v>-3.6201493740081787</v>
      </c>
      <c r="BA113">
        <v>-2.4716527462005615</v>
      </c>
      <c r="BB113">
        <v>-2.0793232917785645</v>
      </c>
      <c r="BC113">
        <v>-0.62703496217727661</v>
      </c>
      <c r="BD113">
        <v>-0.64133948087692261</v>
      </c>
      <c r="BE113">
        <v>-0.54563772678375244</v>
      </c>
      <c r="BF113">
        <v>-0.56674462556838989</v>
      </c>
      <c r="BG113">
        <v>-0.48602381348609924</v>
      </c>
      <c r="BH113">
        <v>-0.37753975391387939</v>
      </c>
      <c r="BI113">
        <v>-0.23192892968654633</v>
      </c>
      <c r="BJ113">
        <v>-0.84685546159744263</v>
      </c>
      <c r="BK113">
        <v>-0.99631458520889282</v>
      </c>
      <c r="BL113">
        <v>-1.6661096811294556</v>
      </c>
      <c r="BM113">
        <v>-1.7924097776412964</v>
      </c>
      <c r="BN113">
        <v>-1.3818960189819336</v>
      </c>
      <c r="BO113">
        <v>-1.6555416584014893</v>
      </c>
      <c r="BP113">
        <v>-2.574948787689209</v>
      </c>
      <c r="BQ113">
        <v>-3.4290897846221924</v>
      </c>
      <c r="BR113">
        <v>5.5272049903869629</v>
      </c>
      <c r="BS113">
        <v>5.1822657585144043</v>
      </c>
      <c r="BT113">
        <v>5.4830455780029297</v>
      </c>
      <c r="BU113">
        <v>4.4253325462341309</v>
      </c>
      <c r="BV113">
        <v>-3.1639249324798584</v>
      </c>
      <c r="BW113">
        <v>-3.1035501956939697</v>
      </c>
      <c r="BX113">
        <v>-2.8385210037231445</v>
      </c>
      <c r="BY113">
        <v>-1.6965328454971313</v>
      </c>
      <c r="BZ113">
        <v>-1.2966536283493042</v>
      </c>
      <c r="CA113">
        <v>-0.10569147765636444</v>
      </c>
      <c r="CB113">
        <v>-0.13366936147212982</v>
      </c>
      <c r="CC113">
        <v>-5.4031949490308762E-2</v>
      </c>
      <c r="CD113">
        <v>-8.788733184337616E-2</v>
      </c>
      <c r="CE113">
        <v>1.1238167993724346E-2</v>
      </c>
      <c r="CF113">
        <v>0.12797002494335175</v>
      </c>
      <c r="CG113">
        <v>0.28022420406341553</v>
      </c>
      <c r="CH113">
        <v>-0.30299663543701172</v>
      </c>
      <c r="CI113">
        <v>-0.4071633517742157</v>
      </c>
      <c r="CJ113">
        <v>-1.0517301559448242</v>
      </c>
      <c r="CK113">
        <v>-1.1678977012634277</v>
      </c>
      <c r="CL113">
        <v>-0.72809129953384399</v>
      </c>
      <c r="CM113">
        <v>-0.99012118577957153</v>
      </c>
      <c r="CN113">
        <v>-1.9172301292419434</v>
      </c>
      <c r="CO113">
        <v>-2.7605659961700439</v>
      </c>
      <c r="CP113">
        <v>6.1735296249389648</v>
      </c>
      <c r="CQ113">
        <v>5.8126087188720703</v>
      </c>
      <c r="CR113">
        <v>6.1017966270446777</v>
      </c>
      <c r="CS113">
        <v>5.0181140899658203</v>
      </c>
      <c r="CT113">
        <v>-2.5894334316253662</v>
      </c>
      <c r="CU113">
        <v>-2.5756206512451172</v>
      </c>
      <c r="CV113">
        <v>-2.2971675395965576</v>
      </c>
      <c r="CW113">
        <v>-1.1596870422363281</v>
      </c>
      <c r="CX113">
        <v>-0.75457912683486938</v>
      </c>
      <c r="CY113">
        <v>0.41565203666687012</v>
      </c>
      <c r="CZ113">
        <v>0.37400078773498535</v>
      </c>
      <c r="DA113">
        <v>0.43757385015487671</v>
      </c>
      <c r="DB113">
        <v>0.39096993207931519</v>
      </c>
      <c r="DC113">
        <v>0.50850015878677368</v>
      </c>
      <c r="DD113">
        <v>0.6334797739982605</v>
      </c>
      <c r="DE113">
        <v>0.79237735271453857</v>
      </c>
      <c r="DF113">
        <v>0.240862175822258</v>
      </c>
      <c r="DG113">
        <v>0.18198786675930023</v>
      </c>
      <c r="DH113">
        <v>-0.43735060095787048</v>
      </c>
      <c r="DI113">
        <v>-0.54338556528091431</v>
      </c>
      <c r="DJ113">
        <v>-7.4286587536334991E-2</v>
      </c>
      <c r="DK113">
        <v>-0.32470065355300903</v>
      </c>
      <c r="DL113">
        <v>-1.2595114707946777</v>
      </c>
      <c r="DM113">
        <v>-2.0920422077178955</v>
      </c>
      <c r="DN113">
        <v>6.8198542594909668</v>
      </c>
      <c r="DO113">
        <v>6.4429516792297363</v>
      </c>
      <c r="DP113">
        <v>6.7205476760864258</v>
      </c>
      <c r="DQ113">
        <v>5.6108956336975098</v>
      </c>
      <c r="DR113">
        <v>-2.014941930770874</v>
      </c>
      <c r="DS113">
        <v>-2.0476911067962646</v>
      </c>
      <c r="DT113">
        <v>-1.7558141946792603</v>
      </c>
      <c r="DU113">
        <v>-0.62284129858016968</v>
      </c>
      <c r="DV113">
        <v>-0.21250456571578979</v>
      </c>
      <c r="DW113">
        <v>1.1683893203735352</v>
      </c>
      <c r="DX113">
        <v>1.1069958209991455</v>
      </c>
      <c r="DY113">
        <v>1.1473745107650757</v>
      </c>
      <c r="DZ113">
        <v>1.0823638439178467</v>
      </c>
      <c r="EA113">
        <v>1.226467490196228</v>
      </c>
      <c r="EB113">
        <v>1.3633556365966797</v>
      </c>
      <c r="EC113">
        <v>1.5318450927734375</v>
      </c>
      <c r="ED113">
        <v>1.0261079072952271</v>
      </c>
      <c r="EE113">
        <v>1.0326286554336548</v>
      </c>
      <c r="EF113">
        <v>0.44971594214439392</v>
      </c>
      <c r="EG113">
        <v>0.35831072926521301</v>
      </c>
      <c r="EH113">
        <v>0.86970359086990356</v>
      </c>
      <c r="EI113">
        <v>0.63606089353561401</v>
      </c>
      <c r="EJ113">
        <v>-0.30987012386322021</v>
      </c>
      <c r="EK113">
        <v>-1.1267999410629272</v>
      </c>
      <c r="EL113">
        <v>7.753044605255127</v>
      </c>
      <c r="EM113">
        <v>7.3530664443969727</v>
      </c>
      <c r="EN113">
        <v>7.6139264106750488</v>
      </c>
      <c r="EO113">
        <v>6.4667778015136719</v>
      </c>
      <c r="EP113">
        <v>-1.1854672431945801</v>
      </c>
      <c r="EQ113">
        <v>-1.2854446172714233</v>
      </c>
      <c r="ER113">
        <v>-0.97418582439422607</v>
      </c>
      <c r="ES113">
        <v>0.15227869153022766</v>
      </c>
      <c r="ET113">
        <v>0.57016497850418091</v>
      </c>
      <c r="EU113">
        <v>71.270149230957031</v>
      </c>
      <c r="EV113">
        <v>69.8865966796875</v>
      </c>
      <c r="EW113">
        <v>68.473976135253906</v>
      </c>
      <c r="EX113">
        <v>67.18914794921875</v>
      </c>
      <c r="EY113">
        <v>66.222579956054687</v>
      </c>
      <c r="EZ113">
        <v>65.368453979492188</v>
      </c>
      <c r="FA113">
        <v>65.394096374511719</v>
      </c>
      <c r="FB113">
        <v>67.931991577148438</v>
      </c>
      <c r="FC113">
        <v>71.950164794921875</v>
      </c>
      <c r="FD113">
        <v>76.029190063476563</v>
      </c>
      <c r="FE113">
        <v>79.799018859863281</v>
      </c>
      <c r="FF113">
        <v>83.441505432128906</v>
      </c>
      <c r="FG113">
        <v>86.074378967285156</v>
      </c>
      <c r="FH113">
        <v>87.838592529296875</v>
      </c>
      <c r="FI113">
        <v>88.855339050292969</v>
      </c>
      <c r="FJ113">
        <v>89.040679931640625</v>
      </c>
      <c r="FK113">
        <v>88.612228393554688</v>
      </c>
      <c r="FL113">
        <v>87.363388061523438</v>
      </c>
      <c r="FM113">
        <v>84.704048156738281</v>
      </c>
      <c r="FN113">
        <v>80.937332153320312</v>
      </c>
      <c r="FO113">
        <v>77.612220764160156</v>
      </c>
      <c r="FP113">
        <v>75.10162353515625</v>
      </c>
      <c r="FQ113">
        <v>73.181304931640625</v>
      </c>
      <c r="FR113">
        <v>71.398002624511719</v>
      </c>
      <c r="FS113">
        <v>429.66666666666669</v>
      </c>
      <c r="FT113">
        <v>2.8341593220829964E-2</v>
      </c>
      <c r="FU113">
        <v>1</v>
      </c>
    </row>
    <row r="114" spans="1:177" x14ac:dyDescent="0.2">
      <c r="A114" t="s">
        <v>1</v>
      </c>
      <c r="B114" t="s">
        <v>225</v>
      </c>
      <c r="C114" t="s">
        <v>202</v>
      </c>
      <c r="D114" t="s">
        <v>246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9</v>
      </c>
      <c r="FT114">
        <v>0.236832395195961</v>
      </c>
      <c r="FU114">
        <v>0</v>
      </c>
    </row>
    <row r="115" spans="1:177" x14ac:dyDescent="0.2">
      <c r="A115" t="s">
        <v>1</v>
      </c>
      <c r="B115" t="s">
        <v>225</v>
      </c>
      <c r="C115" t="s">
        <v>202</v>
      </c>
      <c r="D115" t="s">
        <v>247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17</v>
      </c>
      <c r="FT115">
        <v>0.16810290515422821</v>
      </c>
      <c r="FU115">
        <v>0</v>
      </c>
    </row>
    <row r="116" spans="1:177" x14ac:dyDescent="0.2">
      <c r="A116" t="s">
        <v>1</v>
      </c>
      <c r="B116" t="s">
        <v>225</v>
      </c>
      <c r="C116" t="s">
        <v>202</v>
      </c>
      <c r="D116" t="s">
        <v>248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15</v>
      </c>
      <c r="FT116">
        <v>0.1689075231552124</v>
      </c>
      <c r="FU116">
        <v>0</v>
      </c>
    </row>
    <row r="117" spans="1:177" x14ac:dyDescent="0.2">
      <c r="A117" t="s">
        <v>1</v>
      </c>
      <c r="B117" t="s">
        <v>225</v>
      </c>
      <c r="C117" t="s">
        <v>202</v>
      </c>
      <c r="D117" t="s">
        <v>249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15</v>
      </c>
      <c r="FT117">
        <v>0.1689186692237854</v>
      </c>
      <c r="FU117">
        <v>0</v>
      </c>
    </row>
    <row r="118" spans="1:177" x14ac:dyDescent="0.2">
      <c r="A118" t="s">
        <v>1</v>
      </c>
      <c r="B118" t="s">
        <v>225</v>
      </c>
      <c r="C118" t="s">
        <v>202</v>
      </c>
      <c r="D118" t="s">
        <v>250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U118">
        <v>0</v>
      </c>
    </row>
    <row r="119" spans="1:177" x14ac:dyDescent="0.2">
      <c r="A119" t="s">
        <v>1</v>
      </c>
      <c r="B119" t="s">
        <v>225</v>
      </c>
      <c r="C119" t="s">
        <v>202</v>
      </c>
      <c r="D119" t="s">
        <v>251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1</v>
      </c>
      <c r="FT119">
        <v>1</v>
      </c>
      <c r="FU119">
        <v>0</v>
      </c>
    </row>
    <row r="120" spans="1:177" x14ac:dyDescent="0.2">
      <c r="A120" t="s">
        <v>1</v>
      </c>
      <c r="B120" t="s">
        <v>225</v>
      </c>
      <c r="C120" t="s">
        <v>202</v>
      </c>
      <c r="D120" t="s">
        <v>252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1</v>
      </c>
      <c r="FU120">
        <v>0</v>
      </c>
    </row>
    <row r="121" spans="1:177" x14ac:dyDescent="0.2">
      <c r="A121" t="s">
        <v>1</v>
      </c>
      <c r="B121" t="s">
        <v>225</v>
      </c>
      <c r="C121" t="s">
        <v>202</v>
      </c>
      <c r="D121" t="s">
        <v>253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11</v>
      </c>
      <c r="FT121">
        <v>0.3205437958240509</v>
      </c>
      <c r="FU121">
        <v>0</v>
      </c>
    </row>
    <row r="122" spans="1:177" x14ac:dyDescent="0.2">
      <c r="A122" t="s">
        <v>1</v>
      </c>
      <c r="B122" t="s">
        <v>225</v>
      </c>
      <c r="C122" t="s">
        <v>202</v>
      </c>
      <c r="D122" t="s">
        <v>254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11</v>
      </c>
      <c r="FT122">
        <v>0.32215029001235962</v>
      </c>
      <c r="FU122">
        <v>0</v>
      </c>
    </row>
    <row r="123" spans="1:177" x14ac:dyDescent="0.2">
      <c r="A123" t="s">
        <v>1</v>
      </c>
      <c r="B123" t="s">
        <v>225</v>
      </c>
      <c r="C123" t="s">
        <v>202</v>
      </c>
      <c r="D123" t="s">
        <v>255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14</v>
      </c>
      <c r="FT123">
        <v>0.18953971564769745</v>
      </c>
      <c r="FU123">
        <v>0</v>
      </c>
    </row>
    <row r="124" spans="1:177" x14ac:dyDescent="0.2">
      <c r="A124" t="s">
        <v>1</v>
      </c>
      <c r="B124" t="s">
        <v>225</v>
      </c>
      <c r="C124" t="s">
        <v>202</v>
      </c>
      <c r="D124" t="s">
        <v>256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U124">
        <v>0</v>
      </c>
    </row>
    <row r="125" spans="1:177" x14ac:dyDescent="0.2">
      <c r="A125" t="s">
        <v>1</v>
      </c>
      <c r="B125" t="s">
        <v>225</v>
      </c>
      <c r="C125" t="s">
        <v>202</v>
      </c>
      <c r="D125" t="s">
        <v>257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11</v>
      </c>
      <c r="FT125">
        <v>0.28757709264755249</v>
      </c>
      <c r="FU125">
        <v>0</v>
      </c>
    </row>
    <row r="126" spans="1:177" x14ac:dyDescent="0.2">
      <c r="A126" t="s">
        <v>1</v>
      </c>
      <c r="B126" t="s">
        <v>225</v>
      </c>
      <c r="C126" t="s">
        <v>202</v>
      </c>
      <c r="D126" t="s">
        <v>258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U126">
        <v>0</v>
      </c>
    </row>
    <row r="127" spans="1:177" x14ac:dyDescent="0.2">
      <c r="A127" t="s">
        <v>1</v>
      </c>
      <c r="B127" t="s">
        <v>225</v>
      </c>
      <c r="C127" t="s">
        <v>202</v>
      </c>
      <c r="D127" t="s">
        <v>259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U127">
        <v>0</v>
      </c>
    </row>
    <row r="128" spans="1:177" x14ac:dyDescent="0.2">
      <c r="A128" t="s">
        <v>1</v>
      </c>
      <c r="B128" t="s">
        <v>225</v>
      </c>
      <c r="C128" t="s">
        <v>202</v>
      </c>
      <c r="D128" t="s">
        <v>260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1</v>
      </c>
      <c r="FT128">
        <v>1</v>
      </c>
      <c r="FU128">
        <v>0</v>
      </c>
    </row>
    <row r="129" spans="1:177" x14ac:dyDescent="0.2">
      <c r="A129" t="s">
        <v>1</v>
      </c>
      <c r="B129" t="s">
        <v>225</v>
      </c>
      <c r="C129" t="s">
        <v>202</v>
      </c>
      <c r="D129" t="s">
        <v>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13</v>
      </c>
      <c r="FT129">
        <v>0.25874125957489014</v>
      </c>
      <c r="FU129">
        <v>0</v>
      </c>
    </row>
    <row r="130" spans="1:177" x14ac:dyDescent="0.2">
      <c r="A130" t="s">
        <v>1</v>
      </c>
      <c r="B130" t="s">
        <v>226</v>
      </c>
      <c r="C130" t="s">
        <v>201</v>
      </c>
      <c r="D130" t="s">
        <v>246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6</v>
      </c>
      <c r="FT130">
        <v>0.22374697029590607</v>
      </c>
      <c r="FU130">
        <v>0</v>
      </c>
    </row>
    <row r="131" spans="1:177" x14ac:dyDescent="0.2">
      <c r="A131" t="s">
        <v>1</v>
      </c>
      <c r="B131" t="s">
        <v>226</v>
      </c>
      <c r="C131" t="s">
        <v>201</v>
      </c>
      <c r="D131" t="s">
        <v>247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15</v>
      </c>
      <c r="FT131">
        <v>0.11550514400005341</v>
      </c>
      <c r="FU131">
        <v>0</v>
      </c>
    </row>
    <row r="132" spans="1:177" x14ac:dyDescent="0.2">
      <c r="A132" t="s">
        <v>1</v>
      </c>
      <c r="B132" t="s">
        <v>226</v>
      </c>
      <c r="C132" t="s">
        <v>201</v>
      </c>
      <c r="D132" t="s">
        <v>248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0</v>
      </c>
      <c r="FS132">
        <v>11</v>
      </c>
      <c r="FT132">
        <v>0.15119215846061707</v>
      </c>
      <c r="FU132">
        <v>0</v>
      </c>
    </row>
    <row r="133" spans="1:177" x14ac:dyDescent="0.2">
      <c r="A133" t="s">
        <v>1</v>
      </c>
      <c r="B133" t="s">
        <v>226</v>
      </c>
      <c r="C133" t="s">
        <v>201</v>
      </c>
      <c r="D133" t="s">
        <v>249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11</v>
      </c>
      <c r="FT133">
        <v>0.1444334089756012</v>
      </c>
      <c r="FU133">
        <v>0</v>
      </c>
    </row>
    <row r="134" spans="1:177" x14ac:dyDescent="0.2">
      <c r="A134" t="s">
        <v>1</v>
      </c>
      <c r="B134" t="s">
        <v>226</v>
      </c>
      <c r="C134" t="s">
        <v>201</v>
      </c>
      <c r="D134" t="s">
        <v>250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1</v>
      </c>
      <c r="FT134">
        <v>1</v>
      </c>
      <c r="FU134">
        <v>0</v>
      </c>
    </row>
    <row r="135" spans="1:177" x14ac:dyDescent="0.2">
      <c r="A135" t="s">
        <v>1</v>
      </c>
      <c r="B135" t="s">
        <v>226</v>
      </c>
      <c r="C135" t="s">
        <v>201</v>
      </c>
      <c r="D135" t="s">
        <v>251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U135">
        <v>0</v>
      </c>
    </row>
    <row r="136" spans="1:177" x14ac:dyDescent="0.2">
      <c r="A136" t="s">
        <v>1</v>
      </c>
      <c r="B136" t="s">
        <v>226</v>
      </c>
      <c r="C136" t="s">
        <v>201</v>
      </c>
      <c r="D136" t="s">
        <v>252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0</v>
      </c>
      <c r="FQ136">
        <v>0</v>
      </c>
      <c r="FR136">
        <v>0</v>
      </c>
      <c r="FS136">
        <v>1</v>
      </c>
      <c r="FT136">
        <v>1</v>
      </c>
      <c r="FU136">
        <v>0</v>
      </c>
    </row>
    <row r="137" spans="1:177" x14ac:dyDescent="0.2">
      <c r="A137" t="s">
        <v>1</v>
      </c>
      <c r="B137" t="s">
        <v>226</v>
      </c>
      <c r="C137" t="s">
        <v>201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11</v>
      </c>
      <c r="FT137">
        <v>0.13184180855751038</v>
      </c>
      <c r="FU137">
        <v>0</v>
      </c>
    </row>
    <row r="138" spans="1:177" x14ac:dyDescent="0.2">
      <c r="A138" t="s">
        <v>1</v>
      </c>
      <c r="B138" t="s">
        <v>226</v>
      </c>
      <c r="C138" t="s">
        <v>201</v>
      </c>
      <c r="D138" t="s">
        <v>254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11</v>
      </c>
      <c r="FT138">
        <v>0.12783871591091156</v>
      </c>
      <c r="FU138">
        <v>0</v>
      </c>
    </row>
    <row r="139" spans="1:177" x14ac:dyDescent="0.2">
      <c r="A139" t="s">
        <v>1</v>
      </c>
      <c r="B139" t="s">
        <v>226</v>
      </c>
      <c r="C139" t="s">
        <v>201</v>
      </c>
      <c r="D139" t="s">
        <v>255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11</v>
      </c>
      <c r="FT139">
        <v>0.14103837311267853</v>
      </c>
      <c r="FU139">
        <v>0</v>
      </c>
    </row>
    <row r="140" spans="1:177" x14ac:dyDescent="0.2">
      <c r="A140" t="s">
        <v>1</v>
      </c>
      <c r="B140" t="s">
        <v>226</v>
      </c>
      <c r="C140" t="s">
        <v>201</v>
      </c>
      <c r="D140" t="s">
        <v>256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U140">
        <v>0</v>
      </c>
    </row>
    <row r="141" spans="1:177" x14ac:dyDescent="0.2">
      <c r="A141" t="s">
        <v>1</v>
      </c>
      <c r="B141" t="s">
        <v>226</v>
      </c>
      <c r="C141" t="s">
        <v>201</v>
      </c>
      <c r="D141" t="s">
        <v>257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12</v>
      </c>
      <c r="FT141">
        <v>0.13651229441165924</v>
      </c>
      <c r="FU141">
        <v>0</v>
      </c>
    </row>
    <row r="142" spans="1:177" x14ac:dyDescent="0.2">
      <c r="A142" t="s">
        <v>1</v>
      </c>
      <c r="B142" t="s">
        <v>226</v>
      </c>
      <c r="C142" t="s">
        <v>201</v>
      </c>
      <c r="D142" t="s">
        <v>258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0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1</v>
      </c>
      <c r="FT142">
        <v>1</v>
      </c>
      <c r="FU142">
        <v>0</v>
      </c>
    </row>
    <row r="143" spans="1:177" x14ac:dyDescent="0.2">
      <c r="A143" t="s">
        <v>1</v>
      </c>
      <c r="B143" t="s">
        <v>226</v>
      </c>
      <c r="C143" t="s">
        <v>201</v>
      </c>
      <c r="D143" t="s">
        <v>259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>
        <v>0</v>
      </c>
      <c r="EO143">
        <v>0</v>
      </c>
      <c r="EP143">
        <v>0</v>
      </c>
      <c r="EQ143">
        <v>0</v>
      </c>
      <c r="ER143">
        <v>0</v>
      </c>
      <c r="ES143">
        <v>0</v>
      </c>
      <c r="ET143">
        <v>0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0</v>
      </c>
      <c r="FE143">
        <v>0</v>
      </c>
      <c r="FF143">
        <v>0</v>
      </c>
      <c r="FG143">
        <v>0</v>
      </c>
      <c r="FH143">
        <v>0</v>
      </c>
      <c r="FI143">
        <v>0</v>
      </c>
      <c r="FJ143">
        <v>0</v>
      </c>
      <c r="FK143">
        <v>0</v>
      </c>
      <c r="FL143">
        <v>0</v>
      </c>
      <c r="FM143">
        <v>0</v>
      </c>
      <c r="FN143">
        <v>0</v>
      </c>
      <c r="FO143">
        <v>0</v>
      </c>
      <c r="FP143">
        <v>0</v>
      </c>
      <c r="FQ143">
        <v>0</v>
      </c>
      <c r="FR143">
        <v>0</v>
      </c>
      <c r="FS143">
        <v>1</v>
      </c>
      <c r="FT143">
        <v>1</v>
      </c>
      <c r="FU143">
        <v>0</v>
      </c>
    </row>
    <row r="144" spans="1:177" x14ac:dyDescent="0.2">
      <c r="A144" t="s">
        <v>1</v>
      </c>
      <c r="B144" t="s">
        <v>226</v>
      </c>
      <c r="C144" t="s">
        <v>201</v>
      </c>
      <c r="D144" t="s">
        <v>260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3</v>
      </c>
      <c r="FT144">
        <v>0.72718113660812378</v>
      </c>
      <c r="FU144">
        <v>0</v>
      </c>
    </row>
    <row r="145" spans="1:177" x14ac:dyDescent="0.2">
      <c r="A145" t="s">
        <v>1</v>
      </c>
      <c r="B145" t="s">
        <v>226</v>
      </c>
      <c r="C145" t="s">
        <v>201</v>
      </c>
      <c r="D145" t="s">
        <v>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12.666666666666666</v>
      </c>
      <c r="FT145">
        <v>0.12795308232307434</v>
      </c>
      <c r="FU145">
        <v>0</v>
      </c>
    </row>
    <row r="146" spans="1:177" x14ac:dyDescent="0.2">
      <c r="A146" t="s">
        <v>1</v>
      </c>
      <c r="B146" t="s">
        <v>226</v>
      </c>
      <c r="C146" t="s">
        <v>203</v>
      </c>
      <c r="D146" t="s">
        <v>246</v>
      </c>
      <c r="E146">
        <v>29</v>
      </c>
      <c r="F146">
        <v>89</v>
      </c>
      <c r="G146">
        <v>4.6903524398803711</v>
      </c>
      <c r="H146">
        <v>4.6212143898010254</v>
      </c>
      <c r="I146">
        <v>4.5997848510742187</v>
      </c>
      <c r="J146">
        <v>4.6536045074462891</v>
      </c>
      <c r="K146">
        <v>4.98284912109375</v>
      </c>
      <c r="L146">
        <v>5.0828747749328613</v>
      </c>
      <c r="M146">
        <v>6.4319491386413574</v>
      </c>
      <c r="N146">
        <v>6.1444830894470215</v>
      </c>
      <c r="O146">
        <v>6.2018327713012695</v>
      </c>
      <c r="P146">
        <v>6.5901846885681152</v>
      </c>
      <c r="Q146">
        <v>6.8142271041870117</v>
      </c>
      <c r="R146">
        <v>7.0614442825317383</v>
      </c>
      <c r="S146">
        <v>7.259648323059082</v>
      </c>
      <c r="T146">
        <v>7.3782525062561035</v>
      </c>
      <c r="U146">
        <v>7.4936180114746094</v>
      </c>
      <c r="V146">
        <v>7.520596981048584</v>
      </c>
      <c r="W146">
        <v>7.4954113960266113</v>
      </c>
      <c r="X146">
        <v>7.4506902694702148</v>
      </c>
      <c r="Y146">
        <v>7.3381495475769043</v>
      </c>
      <c r="Z146">
        <v>7.3079791069030762</v>
      </c>
      <c r="AA146">
        <v>7.4627513885498047</v>
      </c>
      <c r="AB146">
        <v>7.2120203971862793</v>
      </c>
      <c r="AC146">
        <v>5.4804410934448242</v>
      </c>
      <c r="AD146">
        <v>5.1890907287597656</v>
      </c>
      <c r="AE146">
        <v>-0.71312254667282104</v>
      </c>
      <c r="AF146">
        <v>-0.62365782260894775</v>
      </c>
      <c r="AG146">
        <v>-0.52529168128967285</v>
      </c>
      <c r="AH146">
        <v>-0.47547569870948792</v>
      </c>
      <c r="AI146">
        <v>-0.27932211756706238</v>
      </c>
      <c r="AJ146">
        <v>-0.51706510782241821</v>
      </c>
      <c r="AK146">
        <v>1.1575470678508282E-2</v>
      </c>
      <c r="AL146">
        <v>-0.32483860850334167</v>
      </c>
      <c r="AM146">
        <v>-0.38271605968475342</v>
      </c>
      <c r="AN146">
        <v>-0.39957565069198608</v>
      </c>
      <c r="AO146">
        <v>-0.39147862792015076</v>
      </c>
      <c r="AP146">
        <v>-0.34833592176437378</v>
      </c>
      <c r="AQ146">
        <v>-0.33606424927711487</v>
      </c>
      <c r="AR146">
        <v>-0.3302173912525177</v>
      </c>
      <c r="AS146">
        <v>-0.20360817015171051</v>
      </c>
      <c r="AT146">
        <v>0.85561627149581909</v>
      </c>
      <c r="AU146">
        <v>0.85513168573379517</v>
      </c>
      <c r="AV146">
        <v>0.85899943113327026</v>
      </c>
      <c r="AW146">
        <v>0.86222726106643677</v>
      </c>
      <c r="AX146">
        <v>-0.24573221802711487</v>
      </c>
      <c r="AY146">
        <v>-0.40218830108642578</v>
      </c>
      <c r="AZ146">
        <v>-0.58245652914047241</v>
      </c>
      <c r="BA146">
        <v>-0.49299541115760803</v>
      </c>
      <c r="BB146">
        <v>-0.41246077418327332</v>
      </c>
      <c r="BC146">
        <v>-0.44391009211540222</v>
      </c>
      <c r="BD146">
        <v>-0.40181365609169006</v>
      </c>
      <c r="BE146">
        <v>-0.33030682802200317</v>
      </c>
      <c r="BF146">
        <v>-0.283336341381073</v>
      </c>
      <c r="BG146">
        <v>-0.11299043148756027</v>
      </c>
      <c r="BH146">
        <v>-0.34973260760307312</v>
      </c>
      <c r="BI146">
        <v>0.20971240103244781</v>
      </c>
      <c r="BJ146">
        <v>-9.5223024487495422E-2</v>
      </c>
      <c r="BK146">
        <v>-0.15730345249176025</v>
      </c>
      <c r="BL146">
        <v>-0.17631720006465912</v>
      </c>
      <c r="BM146">
        <v>-0.15959820151329041</v>
      </c>
      <c r="BN146">
        <v>-0.10842162370681763</v>
      </c>
      <c r="BO146">
        <v>-9.8718151450157166E-2</v>
      </c>
      <c r="BP146">
        <v>-9.4485580921173096E-2</v>
      </c>
      <c r="BQ146">
        <v>3.4135241061449051E-2</v>
      </c>
      <c r="BR146">
        <v>1.0907946825027466</v>
      </c>
      <c r="BS146">
        <v>1.0880770683288574</v>
      </c>
      <c r="BT146">
        <v>1.1053080558776855</v>
      </c>
      <c r="BU146">
        <v>1.1216213703155518</v>
      </c>
      <c r="BV146">
        <v>4.694584384560585E-2</v>
      </c>
      <c r="BW146">
        <v>-0.14065280556678772</v>
      </c>
      <c r="BX146">
        <v>-0.3135230541229248</v>
      </c>
      <c r="BY146">
        <v>-0.24019408226013184</v>
      </c>
      <c r="BZ146">
        <v>-0.17111644148826599</v>
      </c>
      <c r="CA146">
        <v>-0.25745436549186707</v>
      </c>
      <c r="CB146">
        <v>-0.24816508591175079</v>
      </c>
      <c r="CC146">
        <v>-0.19526092708110809</v>
      </c>
      <c r="CD146">
        <v>-0.15026120841503143</v>
      </c>
      <c r="CE146">
        <v>2.2103853989392519E-3</v>
      </c>
      <c r="CF146">
        <v>-0.23383860290050507</v>
      </c>
      <c r="CG146">
        <v>0.34694144129753113</v>
      </c>
      <c r="CH146">
        <v>6.3808031380176544E-2</v>
      </c>
      <c r="CI146">
        <v>-1.1833609314635396E-3</v>
      </c>
      <c r="CJ146">
        <v>-2.1689074113965034E-2</v>
      </c>
      <c r="CK146">
        <v>1.0014974977821112E-3</v>
      </c>
      <c r="CL146">
        <v>5.7742293924093246E-2</v>
      </c>
      <c r="CM146">
        <v>6.5667025744915009E-2</v>
      </c>
      <c r="CN146">
        <v>6.8781539797782898E-2</v>
      </c>
      <c r="CO146">
        <v>0.19879560172557831</v>
      </c>
      <c r="CP146">
        <v>1.253678560256958</v>
      </c>
      <c r="CQ146">
        <v>1.249414324760437</v>
      </c>
      <c r="CR146">
        <v>1.2759007215499878</v>
      </c>
      <c r="CS146">
        <v>1.3012769222259521</v>
      </c>
      <c r="CT146">
        <v>0.24965377151966095</v>
      </c>
      <c r="CU146">
        <v>4.0485888719558716E-2</v>
      </c>
      <c r="CV146">
        <v>-0.12726055085659027</v>
      </c>
      <c r="CW146">
        <v>-6.5104663372039795E-2</v>
      </c>
      <c r="CX146">
        <v>-3.9620711468160152E-3</v>
      </c>
      <c r="CY146">
        <v>-7.0998638868331909E-2</v>
      </c>
      <c r="CZ146">
        <v>-9.4516508281230927E-2</v>
      </c>
      <c r="DA146">
        <v>-6.0215014964342117E-2</v>
      </c>
      <c r="DB146">
        <v>-1.7186079174280167E-2</v>
      </c>
      <c r="DC146">
        <v>0.11741120368242264</v>
      </c>
      <c r="DD146">
        <v>-0.11794460564851761</v>
      </c>
      <c r="DE146">
        <v>0.48417046666145325</v>
      </c>
      <c r="DF146">
        <v>0.22283908724784851</v>
      </c>
      <c r="DG146">
        <v>0.15493673086166382</v>
      </c>
      <c r="DH146">
        <v>0.13293905556201935</v>
      </c>
      <c r="DI146">
        <v>0.16160118579864502</v>
      </c>
      <c r="DJ146">
        <v>0.22390620410442352</v>
      </c>
      <c r="DK146">
        <v>0.23005220293998718</v>
      </c>
      <c r="DL146">
        <v>0.23204866051673889</v>
      </c>
      <c r="DM146">
        <v>0.36345595121383667</v>
      </c>
      <c r="DN146">
        <v>1.4165624380111694</v>
      </c>
      <c r="DO146">
        <v>1.4107515811920166</v>
      </c>
      <c r="DP146">
        <v>1.44649338722229</v>
      </c>
      <c r="DQ146">
        <v>1.4809324741363525</v>
      </c>
      <c r="DR146">
        <v>0.45236170291900635</v>
      </c>
      <c r="DS146">
        <v>0.22162458300590515</v>
      </c>
      <c r="DT146">
        <v>5.9001944959163666E-2</v>
      </c>
      <c r="DU146">
        <v>0.10998476296663284</v>
      </c>
      <c r="DV146">
        <v>0.16319228708744049</v>
      </c>
      <c r="DW146">
        <v>0.19821381568908691</v>
      </c>
      <c r="DX146">
        <v>0.12732763588428497</v>
      </c>
      <c r="DY146">
        <v>0.13476982712745667</v>
      </c>
      <c r="DZ146">
        <v>0.17495326697826385</v>
      </c>
      <c r="EA146">
        <v>0.28374287486076355</v>
      </c>
      <c r="EB146">
        <v>4.9387920647859573E-2</v>
      </c>
      <c r="EC146">
        <v>0.68230742216110229</v>
      </c>
      <c r="ED146">
        <v>0.45245468616485596</v>
      </c>
      <c r="EE146">
        <v>0.38034933805465698</v>
      </c>
      <c r="EF146">
        <v>0.35619750618934631</v>
      </c>
      <c r="EG146">
        <v>0.39348164200782776</v>
      </c>
      <c r="EH146">
        <v>0.46382051706314087</v>
      </c>
      <c r="EI146">
        <v>0.46739828586578369</v>
      </c>
      <c r="EJ146">
        <v>0.4677804708480835</v>
      </c>
      <c r="EK146">
        <v>0.60119938850402832</v>
      </c>
      <c r="EL146">
        <v>1.6517409086227417</v>
      </c>
      <c r="EM146">
        <v>1.6436970233917236</v>
      </c>
      <c r="EN146">
        <v>1.6928019523620605</v>
      </c>
      <c r="EO146">
        <v>1.7403265237808228</v>
      </c>
      <c r="EP146">
        <v>0.74503976106643677</v>
      </c>
      <c r="EQ146">
        <v>0.48316007852554321</v>
      </c>
      <c r="ER146">
        <v>0.32793539762496948</v>
      </c>
      <c r="ES146">
        <v>0.36278608441352844</v>
      </c>
      <c r="ET146">
        <v>0.40453663468360901</v>
      </c>
      <c r="EU146">
        <v>68.028579711914062</v>
      </c>
      <c r="EV146">
        <v>66.774215698242188</v>
      </c>
      <c r="EW146">
        <v>64.939224243164062</v>
      </c>
      <c r="EX146">
        <v>64.19049072265625</v>
      </c>
      <c r="EY146">
        <v>63.065967559814453</v>
      </c>
      <c r="EZ146">
        <v>62.201068878173828</v>
      </c>
      <c r="FA146">
        <v>63.094913482666016</v>
      </c>
      <c r="FB146">
        <v>67.750267028808594</v>
      </c>
      <c r="FC146">
        <v>72.37347412109375</v>
      </c>
      <c r="FD146">
        <v>77.577545166015625</v>
      </c>
      <c r="FE146">
        <v>82.084716796875</v>
      </c>
      <c r="FF146">
        <v>85.765975952148438</v>
      </c>
      <c r="FG146">
        <v>88.439498901367188</v>
      </c>
      <c r="FH146">
        <v>89.371841430664063</v>
      </c>
      <c r="FI146">
        <v>90.625564575195313</v>
      </c>
      <c r="FJ146">
        <v>90.947128295898438</v>
      </c>
      <c r="FK146">
        <v>89.755783081054688</v>
      </c>
      <c r="FL146">
        <v>88.245285034179688</v>
      </c>
      <c r="FM146">
        <v>86.374671936035156</v>
      </c>
      <c r="FN146">
        <v>81.786468505859375</v>
      </c>
      <c r="FO146">
        <v>77.919715881347656</v>
      </c>
      <c r="FP146">
        <v>75.417762756347656</v>
      </c>
      <c r="FQ146">
        <v>73.020713806152344</v>
      </c>
      <c r="FR146">
        <v>71.724037170410156</v>
      </c>
      <c r="FS146">
        <v>29</v>
      </c>
      <c r="FT146">
        <v>5.7549215853214264E-2</v>
      </c>
      <c r="FU146">
        <v>1</v>
      </c>
    </row>
    <row r="147" spans="1:177" x14ac:dyDescent="0.2">
      <c r="A147" t="s">
        <v>1</v>
      </c>
      <c r="B147" t="s">
        <v>226</v>
      </c>
      <c r="C147" t="s">
        <v>203</v>
      </c>
      <c r="D147" t="s">
        <v>247</v>
      </c>
      <c r="E147">
        <v>89</v>
      </c>
      <c r="F147">
        <v>89</v>
      </c>
      <c r="G147">
        <v>14.691743850708008</v>
      </c>
      <c r="H147">
        <v>14.045600891113281</v>
      </c>
      <c r="I147">
        <v>13.807126998901367</v>
      </c>
      <c r="J147">
        <v>14.143612861633301</v>
      </c>
      <c r="K147">
        <v>15.458298683166504</v>
      </c>
      <c r="L147">
        <v>15.793079376220703</v>
      </c>
      <c r="M147">
        <v>19.749395370483398</v>
      </c>
      <c r="N147">
        <v>18.919954299926758</v>
      </c>
      <c r="O147">
        <v>19.385797500610352</v>
      </c>
      <c r="P147">
        <v>20.832508087158203</v>
      </c>
      <c r="Q147">
        <v>21.754627227783203</v>
      </c>
      <c r="R147">
        <v>22.67555046081543</v>
      </c>
      <c r="S147">
        <v>23.424222946166992</v>
      </c>
      <c r="T147">
        <v>24.033725738525391</v>
      </c>
      <c r="U147">
        <v>24.364971160888672</v>
      </c>
      <c r="V147">
        <v>24.499881744384766</v>
      </c>
      <c r="W147">
        <v>24.414680480957031</v>
      </c>
      <c r="X147">
        <v>24.106922149658203</v>
      </c>
      <c r="Y147">
        <v>23.632225036621094</v>
      </c>
      <c r="Z147">
        <v>23.422460556030273</v>
      </c>
      <c r="AA147">
        <v>23.991676330566406</v>
      </c>
      <c r="AB147">
        <v>23.066431045532227</v>
      </c>
      <c r="AC147">
        <v>17.410707473754883</v>
      </c>
      <c r="AD147">
        <v>16.322053909301758</v>
      </c>
      <c r="AE147">
        <v>-1.4091182947158813</v>
      </c>
      <c r="AF147">
        <v>-1.450822114944458</v>
      </c>
      <c r="AG147">
        <v>-1.201259970664978</v>
      </c>
      <c r="AH147">
        <v>-0.87975871562957764</v>
      </c>
      <c r="AI147">
        <v>-0.3735387921333313</v>
      </c>
      <c r="AJ147">
        <v>-0.69212985038757324</v>
      </c>
      <c r="AK147">
        <v>0.51611596345901489</v>
      </c>
      <c r="AL147">
        <v>-0.25380045175552368</v>
      </c>
      <c r="AM147">
        <v>-0.48673030734062195</v>
      </c>
      <c r="AN147">
        <v>-0.73238056898117065</v>
      </c>
      <c r="AO147">
        <v>-0.83331757783889771</v>
      </c>
      <c r="AP147">
        <v>-0.80389165878295898</v>
      </c>
      <c r="AQ147">
        <v>-0.71868777275085449</v>
      </c>
      <c r="AR147">
        <v>-0.63489007949829102</v>
      </c>
      <c r="AS147">
        <v>0.83027768135070801</v>
      </c>
      <c r="AT147">
        <v>3.265857458114624</v>
      </c>
      <c r="AU147">
        <v>3.1991331577301025</v>
      </c>
      <c r="AV147">
        <v>3.0979316234588623</v>
      </c>
      <c r="AW147">
        <v>3.0245811939239502</v>
      </c>
      <c r="AX147">
        <v>-5.3473576903343201E-2</v>
      </c>
      <c r="AY147">
        <v>-0.88384765386581421</v>
      </c>
      <c r="AZ147">
        <v>-0.76545971632003784</v>
      </c>
      <c r="BA147">
        <v>-0.85033762454986572</v>
      </c>
      <c r="BB147">
        <v>-0.63325774669647217</v>
      </c>
      <c r="BC147">
        <v>-0.96023952960968018</v>
      </c>
      <c r="BD147">
        <v>-1.0806814432144165</v>
      </c>
      <c r="BE147">
        <v>-0.86166441440582275</v>
      </c>
      <c r="BF147">
        <v>-0.55845397710800171</v>
      </c>
      <c r="BG147">
        <v>-7.3218591511249542E-2</v>
      </c>
      <c r="BH147">
        <v>-0.38661077618598938</v>
      </c>
      <c r="BI147">
        <v>0.8774261474609375</v>
      </c>
      <c r="BJ147">
        <v>0.12517786026000977</v>
      </c>
      <c r="BK147">
        <v>-9.8939642310142517E-2</v>
      </c>
      <c r="BL147">
        <v>-0.33933722972869873</v>
      </c>
      <c r="BM147">
        <v>-0.44796153903007507</v>
      </c>
      <c r="BN147">
        <v>-0.41669401526451111</v>
      </c>
      <c r="BO147">
        <v>-0.33929455280303955</v>
      </c>
      <c r="BP147">
        <v>-0.25741183757781982</v>
      </c>
      <c r="BQ147">
        <v>1.2018700838088989</v>
      </c>
      <c r="BR147">
        <v>3.6333839893341064</v>
      </c>
      <c r="BS147">
        <v>3.5571596622467041</v>
      </c>
      <c r="BT147">
        <v>3.4559354782104492</v>
      </c>
      <c r="BU147">
        <v>3.3822882175445557</v>
      </c>
      <c r="BV147">
        <v>0.33619686961174011</v>
      </c>
      <c r="BW147">
        <v>-0.53086471557617188</v>
      </c>
      <c r="BX147">
        <v>-0.42202377319335938</v>
      </c>
      <c r="BY147">
        <v>-0.5022926926612854</v>
      </c>
      <c r="BZ147">
        <v>-0.29312732815742493</v>
      </c>
      <c r="CA147">
        <v>-0.64934748411178589</v>
      </c>
      <c r="CB147">
        <v>-0.82432323694229126</v>
      </c>
      <c r="CC147">
        <v>-0.62646156549453735</v>
      </c>
      <c r="CD147">
        <v>-0.33591932058334351</v>
      </c>
      <c r="CE147">
        <v>0.13478226959705353</v>
      </c>
      <c r="CF147">
        <v>-0.17500917613506317</v>
      </c>
      <c r="CG147">
        <v>1.1276684999465942</v>
      </c>
      <c r="CH147">
        <v>0.38765707612037659</v>
      </c>
      <c r="CI147">
        <v>0.16964298486709595</v>
      </c>
      <c r="CJ147">
        <v>-6.7116647958755493E-2</v>
      </c>
      <c r="CK147">
        <v>-0.18106512725353241</v>
      </c>
      <c r="CL147">
        <v>-0.14852210879325867</v>
      </c>
      <c r="CM147">
        <v>-7.6527960598468781E-2</v>
      </c>
      <c r="CN147">
        <v>4.0284306742250919E-3</v>
      </c>
      <c r="CO147">
        <v>1.4592337608337402</v>
      </c>
      <c r="CP147">
        <v>3.8879318237304687</v>
      </c>
      <c r="CQ147">
        <v>3.8051278591156006</v>
      </c>
      <c r="CR147">
        <v>3.703887939453125</v>
      </c>
      <c r="CS147">
        <v>3.6300349235534668</v>
      </c>
      <c r="CT147">
        <v>0.60608142614364624</v>
      </c>
      <c r="CU147">
        <v>-0.2863897979259491</v>
      </c>
      <c r="CV147">
        <v>-0.18416109681129456</v>
      </c>
      <c r="CW147">
        <v>-0.26123782992362976</v>
      </c>
      <c r="CX147">
        <v>-5.7554055005311966E-2</v>
      </c>
      <c r="CY147">
        <v>-0.3384554386138916</v>
      </c>
      <c r="CZ147">
        <v>-0.56796497106552124</v>
      </c>
      <c r="DA147">
        <v>-0.39125871658325195</v>
      </c>
      <c r="DB147">
        <v>-0.11338464915752411</v>
      </c>
      <c r="DC147">
        <v>0.342783123254776</v>
      </c>
      <c r="DD147">
        <v>3.6592412739992142E-2</v>
      </c>
      <c r="DE147">
        <v>1.377910852432251</v>
      </c>
      <c r="DF147">
        <v>0.65013629198074341</v>
      </c>
      <c r="DG147">
        <v>0.43822559714317322</v>
      </c>
      <c r="DH147">
        <v>0.20510394871234894</v>
      </c>
      <c r="DI147">
        <v>8.5831291973590851E-2</v>
      </c>
      <c r="DJ147">
        <v>0.11964980512857437</v>
      </c>
      <c r="DK147">
        <v>0.18623863160610199</v>
      </c>
      <c r="DL147">
        <v>0.26546871662139893</v>
      </c>
      <c r="DM147">
        <v>1.7165974378585815</v>
      </c>
      <c r="DN147">
        <v>4.142479419708252</v>
      </c>
      <c r="DO147">
        <v>4.053095817565918</v>
      </c>
      <c r="DP147">
        <v>3.9518404006958008</v>
      </c>
      <c r="DQ147">
        <v>3.8777816295623779</v>
      </c>
      <c r="DR147">
        <v>0.87596601247787476</v>
      </c>
      <c r="DS147">
        <v>-4.191487655043602E-2</v>
      </c>
      <c r="DT147">
        <v>5.3701579570770264E-2</v>
      </c>
      <c r="DU147">
        <v>-2.018296904861927E-2</v>
      </c>
      <c r="DV147">
        <v>0.17801922559738159</v>
      </c>
      <c r="DW147">
        <v>0.11042330414056778</v>
      </c>
      <c r="DX147">
        <v>-0.1978243887424469</v>
      </c>
      <c r="DY147">
        <v>-5.166318267583847E-2</v>
      </c>
      <c r="DZ147">
        <v>0.20792005956172943</v>
      </c>
      <c r="EA147">
        <v>0.64310336112976074</v>
      </c>
      <c r="EB147">
        <v>0.3421114981174469</v>
      </c>
      <c r="EC147">
        <v>1.7392209768295288</v>
      </c>
      <c r="ED147">
        <v>1.0291146039962769</v>
      </c>
      <c r="EE147">
        <v>0.82601624727249146</v>
      </c>
      <c r="EF147">
        <v>0.59814727306365967</v>
      </c>
      <c r="EG147">
        <v>0.47118732333183289</v>
      </c>
      <c r="EH147">
        <v>0.50684744119644165</v>
      </c>
      <c r="EI147">
        <v>0.56563186645507813</v>
      </c>
      <c r="EJ147">
        <v>0.64294695854187012</v>
      </c>
      <c r="EK147">
        <v>2.0881898403167725</v>
      </c>
      <c r="EL147">
        <v>4.5100064277648926</v>
      </c>
      <c r="EM147">
        <v>4.4111223220825195</v>
      </c>
      <c r="EN147">
        <v>4.3098444938659668</v>
      </c>
      <c r="EO147">
        <v>4.2354884147644043</v>
      </c>
      <c r="EP147">
        <v>1.2656364440917969</v>
      </c>
      <c r="EQ147">
        <v>0.3110680878162384</v>
      </c>
      <c r="ER147">
        <v>0.39713749289512634</v>
      </c>
      <c r="ES147">
        <v>0.3278619647026062</v>
      </c>
      <c r="ET147">
        <v>0.51814961433410645</v>
      </c>
      <c r="EU147">
        <v>70.723136901855469</v>
      </c>
      <c r="EV147">
        <v>68.519851684570313</v>
      </c>
      <c r="EW147">
        <v>66.352851867675781</v>
      </c>
      <c r="EX147">
        <v>64.856781005859375</v>
      </c>
      <c r="EY147">
        <v>63.366886138916016</v>
      </c>
      <c r="EZ147">
        <v>62.29302978515625</v>
      </c>
      <c r="FA147">
        <v>62.519989013671875</v>
      </c>
      <c r="FB147">
        <v>67.440101623535156</v>
      </c>
      <c r="FC147">
        <v>73.51373291015625</v>
      </c>
      <c r="FD147">
        <v>78.869895935058594</v>
      </c>
      <c r="FE147">
        <v>83.117904663085938</v>
      </c>
      <c r="FF147">
        <v>86.275924682617188</v>
      </c>
      <c r="FG147">
        <v>88.547927856445313</v>
      </c>
      <c r="FH147">
        <v>90.215301513671875</v>
      </c>
      <c r="FI147">
        <v>90.946434020996094</v>
      </c>
      <c r="FJ147">
        <v>91.115913391113281</v>
      </c>
      <c r="FK147">
        <v>89.829765319824219</v>
      </c>
      <c r="FL147">
        <v>87.956756591796875</v>
      </c>
      <c r="FM147">
        <v>84.855125427246094</v>
      </c>
      <c r="FN147">
        <v>80.204254150390625</v>
      </c>
      <c r="FO147">
        <v>76.148963928222656</v>
      </c>
      <c r="FP147">
        <v>73.248725891113281</v>
      </c>
      <c r="FQ147">
        <v>70.882240295410156</v>
      </c>
      <c r="FR147">
        <v>68.940284729003906</v>
      </c>
      <c r="FS147">
        <v>89</v>
      </c>
      <c r="FT147">
        <v>2.0265169441699982E-2</v>
      </c>
      <c r="FU147">
        <v>1</v>
      </c>
    </row>
    <row r="148" spans="1:177" x14ac:dyDescent="0.2">
      <c r="A148" t="s">
        <v>1</v>
      </c>
      <c r="B148" t="s">
        <v>226</v>
      </c>
      <c r="C148" t="s">
        <v>203</v>
      </c>
      <c r="D148" t="s">
        <v>248</v>
      </c>
      <c r="E148">
        <v>92</v>
      </c>
      <c r="F148">
        <v>92</v>
      </c>
      <c r="G148">
        <v>14.161711692810059</v>
      </c>
      <c r="H148">
        <v>13.796485900878906</v>
      </c>
      <c r="I148">
        <v>13.596158027648926</v>
      </c>
      <c r="J148">
        <v>14.21754264831543</v>
      </c>
      <c r="K148">
        <v>16.567964553833008</v>
      </c>
      <c r="L148">
        <v>17.268171310424805</v>
      </c>
      <c r="M148">
        <v>21.663784027099609</v>
      </c>
      <c r="N148">
        <v>20.599496841430664</v>
      </c>
      <c r="O148">
        <v>21.148696899414063</v>
      </c>
      <c r="P148">
        <v>22.633478164672852</v>
      </c>
      <c r="Q148">
        <v>23.672281265258789</v>
      </c>
      <c r="R148">
        <v>24.815977096557617</v>
      </c>
      <c r="S148">
        <v>25.612712860107422</v>
      </c>
      <c r="T148">
        <v>26.245218276977539</v>
      </c>
      <c r="U148">
        <v>26.6031494140625</v>
      </c>
      <c r="V148">
        <v>26.876710891723633</v>
      </c>
      <c r="W148">
        <v>26.876468658447266</v>
      </c>
      <c r="X148">
        <v>26.616079330444336</v>
      </c>
      <c r="Y148">
        <v>25.830556869506836</v>
      </c>
      <c r="Z148">
        <v>25.566816329956055</v>
      </c>
      <c r="AA148">
        <v>26.277570724487305</v>
      </c>
      <c r="AB148">
        <v>24.916337966918945</v>
      </c>
      <c r="AC148">
        <v>18.625692367553711</v>
      </c>
      <c r="AD148">
        <v>17.488443374633789</v>
      </c>
      <c r="AE148">
        <v>-1.5834239721298218</v>
      </c>
      <c r="AF148">
        <v>-1.3173679113388062</v>
      </c>
      <c r="AG148">
        <v>-1.4274206161499023</v>
      </c>
      <c r="AH148">
        <v>-1.1962152719497681</v>
      </c>
      <c r="AI148">
        <v>-1.364531397819519</v>
      </c>
      <c r="AJ148">
        <v>-0.33491489291191101</v>
      </c>
      <c r="AK148">
        <v>0.86784541606903076</v>
      </c>
      <c r="AL148">
        <v>-0.43166622519493103</v>
      </c>
      <c r="AM148">
        <v>-0.71271777153015137</v>
      </c>
      <c r="AN148">
        <v>-1.043379545211792</v>
      </c>
      <c r="AO148">
        <v>-1.2467547655105591</v>
      </c>
      <c r="AP148">
        <v>-1.1236637830734253</v>
      </c>
      <c r="AQ148">
        <v>-1.037657618522644</v>
      </c>
      <c r="AR148">
        <v>-0.8971439003944397</v>
      </c>
      <c r="AS148">
        <v>1.2963318824768066</v>
      </c>
      <c r="AT148">
        <v>4.0098271369934082</v>
      </c>
      <c r="AU148">
        <v>3.5571939945220947</v>
      </c>
      <c r="AV148">
        <v>3.6410531997680664</v>
      </c>
      <c r="AW148">
        <v>3.1062352657318115</v>
      </c>
      <c r="AX148">
        <v>-0.35105606913566589</v>
      </c>
      <c r="AY148">
        <v>-0.59064269065856934</v>
      </c>
      <c r="AZ148">
        <v>-1.4915927648544312</v>
      </c>
      <c r="BA148">
        <v>-2.0137858390808105</v>
      </c>
      <c r="BB148">
        <v>-1.4622442722320557</v>
      </c>
      <c r="BC148">
        <v>-1.0267457962036133</v>
      </c>
      <c r="BD148">
        <v>-0.83088988065719604</v>
      </c>
      <c r="BE148">
        <v>-0.96044230461120605</v>
      </c>
      <c r="BF148">
        <v>-0.75071173906326294</v>
      </c>
      <c r="BG148">
        <v>-0.92940574884414673</v>
      </c>
      <c r="BH148">
        <v>8.5490688681602478E-2</v>
      </c>
      <c r="BI148">
        <v>1.401821494102478</v>
      </c>
      <c r="BJ148">
        <v>4.1943404823541641E-2</v>
      </c>
      <c r="BK148">
        <v>-0.2637331485748291</v>
      </c>
      <c r="BL148">
        <v>-0.58206719160079956</v>
      </c>
      <c r="BM148">
        <v>-0.78255528211593628</v>
      </c>
      <c r="BN148">
        <v>-0.64745587110519409</v>
      </c>
      <c r="BO148">
        <v>-0.56190031766891479</v>
      </c>
      <c r="BP148">
        <v>-0.42291939258575439</v>
      </c>
      <c r="BQ148">
        <v>1.7750383615493774</v>
      </c>
      <c r="BR148">
        <v>4.5133299827575684</v>
      </c>
      <c r="BS148">
        <v>4.0603976249694824</v>
      </c>
      <c r="BT148">
        <v>4.1309809684753418</v>
      </c>
      <c r="BU148">
        <v>3.6144773960113525</v>
      </c>
      <c r="BV148">
        <v>0.20305213332176208</v>
      </c>
      <c r="BW148">
        <v>-0.10186535120010376</v>
      </c>
      <c r="BX148">
        <v>-1.0146244764328003</v>
      </c>
      <c r="BY148">
        <v>-1.567041277885437</v>
      </c>
      <c r="BZ148">
        <v>-1.0156023502349854</v>
      </c>
      <c r="CA148">
        <v>-0.64119207859039307</v>
      </c>
      <c r="CB148">
        <v>-0.49395665526390076</v>
      </c>
      <c r="CC148">
        <v>-0.63701462745666504</v>
      </c>
      <c r="CD148">
        <v>-0.4421573281288147</v>
      </c>
      <c r="CE148">
        <v>-0.62803906202316284</v>
      </c>
      <c r="CF148">
        <v>0.37666231393814087</v>
      </c>
      <c r="CG148">
        <v>1.7716517448425293</v>
      </c>
      <c r="CH148">
        <v>0.36996400356292725</v>
      </c>
      <c r="CI148">
        <v>4.723222553730011E-2</v>
      </c>
      <c r="CJ148">
        <v>-0.26256358623504639</v>
      </c>
      <c r="CK148">
        <v>-0.46105214953422546</v>
      </c>
      <c r="CL148">
        <v>-0.31763568520545959</v>
      </c>
      <c r="CM148">
        <v>-0.23239226639270782</v>
      </c>
      <c r="CN148">
        <v>-9.4472967088222504E-2</v>
      </c>
      <c r="CO148">
        <v>2.1065890789031982</v>
      </c>
      <c r="CP148">
        <v>4.8620543479919434</v>
      </c>
      <c r="CQ148">
        <v>4.4089145660400391</v>
      </c>
      <c r="CR148">
        <v>4.4703035354614258</v>
      </c>
      <c r="CS148">
        <v>3.9664843082427979</v>
      </c>
      <c r="CT148">
        <v>0.58682578802108765</v>
      </c>
      <c r="CU148">
        <v>0.23666034638881683</v>
      </c>
      <c r="CV148">
        <v>-0.68427771329879761</v>
      </c>
      <c r="CW148">
        <v>-1.2576272487640381</v>
      </c>
      <c r="CX148">
        <v>-0.70625942945480347</v>
      </c>
      <c r="CY148">
        <v>-0.25563842058181763</v>
      </c>
      <c r="CZ148">
        <v>-0.15702345967292786</v>
      </c>
      <c r="DA148">
        <v>-0.31358692049980164</v>
      </c>
      <c r="DB148">
        <v>-0.13360290229320526</v>
      </c>
      <c r="DC148">
        <v>-0.32667237520217896</v>
      </c>
      <c r="DD148">
        <v>0.66783392429351807</v>
      </c>
      <c r="DE148">
        <v>2.141481876373291</v>
      </c>
      <c r="DF148">
        <v>0.69798457622528076</v>
      </c>
      <c r="DG148">
        <v>0.35819759964942932</v>
      </c>
      <c r="DH148">
        <v>5.6939996778964996E-2</v>
      </c>
      <c r="DI148">
        <v>-0.13954901695251465</v>
      </c>
      <c r="DJ148">
        <v>1.2184485793113708E-2</v>
      </c>
      <c r="DK148">
        <v>9.7115777432918549E-2</v>
      </c>
      <c r="DL148">
        <v>0.23397347331047058</v>
      </c>
      <c r="DM148">
        <v>2.4381396770477295</v>
      </c>
      <c r="DN148">
        <v>5.2107787132263184</v>
      </c>
      <c r="DO148">
        <v>4.7574315071105957</v>
      </c>
      <c r="DP148">
        <v>4.8096261024475098</v>
      </c>
      <c r="DQ148">
        <v>4.3184909820556641</v>
      </c>
      <c r="DR148">
        <v>0.97059941291809082</v>
      </c>
      <c r="DS148">
        <v>0.57518601417541504</v>
      </c>
      <c r="DT148">
        <v>-0.35393092036247253</v>
      </c>
      <c r="DU148">
        <v>-0.94821327924728394</v>
      </c>
      <c r="DV148">
        <v>-0.39691656827926636</v>
      </c>
      <c r="DW148">
        <v>0.30103984475135803</v>
      </c>
      <c r="DX148">
        <v>0.32945457100868225</v>
      </c>
      <c r="DY148">
        <v>0.15339131653308868</v>
      </c>
      <c r="DZ148">
        <v>0.31190067529678345</v>
      </c>
      <c r="EA148">
        <v>0.10845326632261276</v>
      </c>
      <c r="EB148">
        <v>1.0882395505905151</v>
      </c>
      <c r="EC148">
        <v>2.6754581928253174</v>
      </c>
      <c r="ED148">
        <v>1.1715942621231079</v>
      </c>
      <c r="EE148">
        <v>0.8071821928024292</v>
      </c>
      <c r="EF148">
        <v>0.51825243234634399</v>
      </c>
      <c r="EG148">
        <v>0.32465046644210815</v>
      </c>
      <c r="EH148">
        <v>0.48839244246482849</v>
      </c>
      <c r="EI148">
        <v>0.57287305593490601</v>
      </c>
      <c r="EJ148">
        <v>0.7081979513168335</v>
      </c>
      <c r="EK148">
        <v>2.9168462753295898</v>
      </c>
      <c r="EL148">
        <v>5.7142815589904785</v>
      </c>
      <c r="EM148">
        <v>5.2606348991394043</v>
      </c>
      <c r="EN148">
        <v>5.2995538711547852</v>
      </c>
      <c r="EO148">
        <v>4.8267331123352051</v>
      </c>
      <c r="EP148">
        <v>1.5247076749801636</v>
      </c>
      <c r="EQ148">
        <v>1.0639634132385254</v>
      </c>
      <c r="ER148">
        <v>0.12303736060857773</v>
      </c>
      <c r="ES148">
        <v>-0.50146859884262085</v>
      </c>
      <c r="ET148">
        <v>4.9725417047739029E-2</v>
      </c>
      <c r="EU148">
        <v>72.115837097167969</v>
      </c>
      <c r="EV148">
        <v>70.429252624511719</v>
      </c>
      <c r="EW148">
        <v>68.501556396484375</v>
      </c>
      <c r="EX148">
        <v>67.2620849609375</v>
      </c>
      <c r="EY148">
        <v>66.973335266113281</v>
      </c>
      <c r="EZ148">
        <v>65.743911743164063</v>
      </c>
      <c r="FA148">
        <v>66.3192138671875</v>
      </c>
      <c r="FB148">
        <v>69.648658752441406</v>
      </c>
      <c r="FC148">
        <v>74.408332824707031</v>
      </c>
      <c r="FD148">
        <v>79.361564636230469</v>
      </c>
      <c r="FE148">
        <v>84.308845520019531</v>
      </c>
      <c r="FF148">
        <v>88.470687866210937</v>
      </c>
      <c r="FG148">
        <v>90.749290466308594</v>
      </c>
      <c r="FH148">
        <v>92.367729187011719</v>
      </c>
      <c r="FI148">
        <v>93.70758056640625</v>
      </c>
      <c r="FJ148">
        <v>94.952552795410156</v>
      </c>
      <c r="FK148">
        <v>94.509017944335938</v>
      </c>
      <c r="FL148">
        <v>93.041275024414063</v>
      </c>
      <c r="FM148">
        <v>90.129425048828125</v>
      </c>
      <c r="FN148">
        <v>85.288597106933594</v>
      </c>
      <c r="FO148">
        <v>80.421035766601563</v>
      </c>
      <c r="FP148">
        <v>76.531196594238281</v>
      </c>
      <c r="FQ148">
        <v>73.816841125488281</v>
      </c>
      <c r="FR148">
        <v>71.615631103515625</v>
      </c>
      <c r="FS148">
        <v>92</v>
      </c>
      <c r="FT148">
        <v>1.8480671569705009E-2</v>
      </c>
      <c r="FU148">
        <v>1</v>
      </c>
    </row>
    <row r="149" spans="1:177" x14ac:dyDescent="0.2">
      <c r="A149" t="s">
        <v>1</v>
      </c>
      <c r="B149" t="s">
        <v>226</v>
      </c>
      <c r="C149" t="s">
        <v>203</v>
      </c>
      <c r="D149" t="s">
        <v>249</v>
      </c>
      <c r="E149">
        <v>92</v>
      </c>
      <c r="F149">
        <v>92</v>
      </c>
      <c r="G149">
        <v>13.561670303344727</v>
      </c>
      <c r="H149">
        <v>13.247556686401367</v>
      </c>
      <c r="I149">
        <v>13.086627960205078</v>
      </c>
      <c r="J149">
        <v>13.685956954956055</v>
      </c>
      <c r="K149">
        <v>16.146831512451172</v>
      </c>
      <c r="L149">
        <v>16.891727447509766</v>
      </c>
      <c r="M149">
        <v>21.178388595581055</v>
      </c>
      <c r="N149">
        <v>20.100017547607422</v>
      </c>
      <c r="O149">
        <v>20.665956497192383</v>
      </c>
      <c r="P149">
        <v>22.183712005615234</v>
      </c>
      <c r="Q149">
        <v>23.308050155639648</v>
      </c>
      <c r="R149">
        <v>24.446813583374023</v>
      </c>
      <c r="S149">
        <v>25.371212005615234</v>
      </c>
      <c r="T149">
        <v>25.971824645996094</v>
      </c>
      <c r="U149">
        <v>26.257976531982422</v>
      </c>
      <c r="V149">
        <v>26.305034637451172</v>
      </c>
      <c r="W149">
        <v>26.278774261474609</v>
      </c>
      <c r="X149">
        <v>26.048471450805664</v>
      </c>
      <c r="Y149">
        <v>25.284307479858398</v>
      </c>
      <c r="Z149">
        <v>25.086660385131836</v>
      </c>
      <c r="AA149">
        <v>25.921175003051758</v>
      </c>
      <c r="AB149">
        <v>24.748907089233398</v>
      </c>
      <c r="AC149">
        <v>18.497514724731445</v>
      </c>
      <c r="AD149">
        <v>17.373910903930664</v>
      </c>
      <c r="AE149">
        <v>-1.0590716600418091</v>
      </c>
      <c r="AF149">
        <v>-0.96562159061431885</v>
      </c>
      <c r="AG149">
        <v>-1.2691584825515747</v>
      </c>
      <c r="AH149">
        <v>-1.230523943901062</v>
      </c>
      <c r="AI149">
        <v>-1.2133110761642456</v>
      </c>
      <c r="AJ149">
        <v>-0.25025898218154907</v>
      </c>
      <c r="AK149">
        <v>0.76383215188980103</v>
      </c>
      <c r="AL149">
        <v>-0.57158714532852173</v>
      </c>
      <c r="AM149">
        <v>-0.81875300407409668</v>
      </c>
      <c r="AN149">
        <v>-1.1750788688659668</v>
      </c>
      <c r="AO149">
        <v>-1.2625240087509155</v>
      </c>
      <c r="AP149">
        <v>-1.0706015825271606</v>
      </c>
      <c r="AQ149">
        <v>-0.87441360950469971</v>
      </c>
      <c r="AR149">
        <v>-0.88068193197250366</v>
      </c>
      <c r="AS149">
        <v>-0.79203701019287109</v>
      </c>
      <c r="AT149">
        <v>4.5619292259216309</v>
      </c>
      <c r="AU149">
        <v>3.950486421585083</v>
      </c>
      <c r="AV149">
        <v>3.8854339122772217</v>
      </c>
      <c r="AW149">
        <v>3.4245531558990479</v>
      </c>
      <c r="AX149">
        <v>-0.36585566401481628</v>
      </c>
      <c r="AY149">
        <v>-0.364248126745224</v>
      </c>
      <c r="AZ149">
        <v>-1.3393645286560059</v>
      </c>
      <c r="BA149">
        <v>-1.9856295585632324</v>
      </c>
      <c r="BB149">
        <v>-1.8574539422988892</v>
      </c>
      <c r="BC149">
        <v>-0.54775810241699219</v>
      </c>
      <c r="BD149">
        <v>-0.50974196195602417</v>
      </c>
      <c r="BE149">
        <v>-0.82544910907745361</v>
      </c>
      <c r="BF149">
        <v>-0.80433040857315063</v>
      </c>
      <c r="BG149">
        <v>-0.79131817817687988</v>
      </c>
      <c r="BH149">
        <v>0.14984674751758575</v>
      </c>
      <c r="BI149">
        <v>1.2761408090591431</v>
      </c>
      <c r="BJ149">
        <v>-0.11836616694927216</v>
      </c>
      <c r="BK149">
        <v>-0.38669797778129578</v>
      </c>
      <c r="BL149">
        <v>-0.71869605779647827</v>
      </c>
      <c r="BM149">
        <v>-0.80523169040679932</v>
      </c>
      <c r="BN149">
        <v>-0.59887564182281494</v>
      </c>
      <c r="BO149">
        <v>-0.40258166193962097</v>
      </c>
      <c r="BP149">
        <v>-0.41468158364295959</v>
      </c>
      <c r="BQ149">
        <v>-0.32887497544288635</v>
      </c>
      <c r="BR149">
        <v>5.0402297973632812</v>
      </c>
      <c r="BS149">
        <v>4.4279770851135254</v>
      </c>
      <c r="BT149">
        <v>4.3501319885253906</v>
      </c>
      <c r="BU149">
        <v>3.9058268070220947</v>
      </c>
      <c r="BV149">
        <v>0.1616031676530838</v>
      </c>
      <c r="BW149">
        <v>0.10600269585847855</v>
      </c>
      <c r="BX149">
        <v>-0.87316107749938965</v>
      </c>
      <c r="BY149">
        <v>-1.5365628004074097</v>
      </c>
      <c r="BZ149">
        <v>-1.4131377935409546</v>
      </c>
      <c r="CA149">
        <v>-0.19362394511699677</v>
      </c>
      <c r="CB149">
        <v>-0.19400110840797424</v>
      </c>
      <c r="CC149">
        <v>-0.51813727617263794</v>
      </c>
      <c r="CD149">
        <v>-0.50915008783340454</v>
      </c>
      <c r="CE149">
        <v>-0.49904710054397583</v>
      </c>
      <c r="CF149">
        <v>0.42695876955986023</v>
      </c>
      <c r="CG149">
        <v>1.6309641599655151</v>
      </c>
      <c r="CH149">
        <v>0.19553330540657043</v>
      </c>
      <c r="CI149">
        <v>-8.7457947432994843E-2</v>
      </c>
      <c r="CJ149">
        <v>-0.40260672569274902</v>
      </c>
      <c r="CK149">
        <v>-0.48851242661476135</v>
      </c>
      <c r="CL149">
        <v>-0.27215975522994995</v>
      </c>
      <c r="CM149">
        <v>-7.5792282819747925E-2</v>
      </c>
      <c r="CN149">
        <v>-9.1931156814098358E-2</v>
      </c>
      <c r="CO149">
        <v>-8.0903656780719757E-3</v>
      </c>
      <c r="CP149">
        <v>5.3714995384216309</v>
      </c>
      <c r="CQ149">
        <v>4.7586860656738281</v>
      </c>
      <c r="CR149">
        <v>4.6719808578491211</v>
      </c>
      <c r="CS149">
        <v>4.2391552925109863</v>
      </c>
      <c r="CT149">
        <v>0.52691954374313354</v>
      </c>
      <c r="CU149">
        <v>0.43169698119163513</v>
      </c>
      <c r="CV149">
        <v>-0.5502699613571167</v>
      </c>
      <c r="CW149">
        <v>-1.2255405187606812</v>
      </c>
      <c r="CX149">
        <v>-1.1054058074951172</v>
      </c>
      <c r="CY149">
        <v>0.16051022708415985</v>
      </c>
      <c r="CZ149">
        <v>0.12173973023891449</v>
      </c>
      <c r="DA149">
        <v>-0.21082547307014465</v>
      </c>
      <c r="DB149">
        <v>-0.21396975219249725</v>
      </c>
      <c r="DC149">
        <v>-0.20677605271339417</v>
      </c>
      <c r="DD149">
        <v>0.7040708065032959</v>
      </c>
      <c r="DE149">
        <v>1.9857875108718872</v>
      </c>
      <c r="DF149">
        <v>0.50943279266357422</v>
      </c>
      <c r="DG149">
        <v>0.2117820680141449</v>
      </c>
      <c r="DH149">
        <v>-8.6517408490180969E-2</v>
      </c>
      <c r="DI149">
        <v>-0.17179316282272339</v>
      </c>
      <c r="DJ149">
        <v>5.4556157439947128E-2</v>
      </c>
      <c r="DK149">
        <v>0.25099709630012512</v>
      </c>
      <c r="DL149">
        <v>0.23081928491592407</v>
      </c>
      <c r="DM149">
        <v>0.312694251537323</v>
      </c>
      <c r="DN149">
        <v>5.7027692794799805</v>
      </c>
      <c r="DO149">
        <v>5.0893950462341309</v>
      </c>
      <c r="DP149">
        <v>4.9938297271728516</v>
      </c>
      <c r="DQ149">
        <v>4.572484016418457</v>
      </c>
      <c r="DR149">
        <v>0.89223593473434448</v>
      </c>
      <c r="DS149">
        <v>0.75739127397537231</v>
      </c>
      <c r="DT149">
        <v>-0.22737884521484375</v>
      </c>
      <c r="DU149">
        <v>-0.91451823711395264</v>
      </c>
      <c r="DV149">
        <v>-0.79767382144927979</v>
      </c>
      <c r="DW149">
        <v>0.67182374000549316</v>
      </c>
      <c r="DX149">
        <v>0.57761937379837036</v>
      </c>
      <c r="DY149">
        <v>0.23288397490978241</v>
      </c>
      <c r="DZ149">
        <v>0.21222376823425293</v>
      </c>
      <c r="EA149">
        <v>0.21521693468093872</v>
      </c>
      <c r="EB149">
        <v>1.1041765213012695</v>
      </c>
      <c r="EC149">
        <v>2.498096227645874</v>
      </c>
      <c r="ED149">
        <v>0.9626537561416626</v>
      </c>
      <c r="EE149">
        <v>0.64383715391159058</v>
      </c>
      <c r="EF149">
        <v>0.36986535787582397</v>
      </c>
      <c r="EG149">
        <v>0.28549915552139282</v>
      </c>
      <c r="EH149">
        <v>0.52628201246261597</v>
      </c>
      <c r="EI149">
        <v>0.72282904386520386</v>
      </c>
      <c r="EJ149">
        <v>0.69681966304779053</v>
      </c>
      <c r="EK149">
        <v>0.77585625648498535</v>
      </c>
      <c r="EL149">
        <v>6.1810698509216309</v>
      </c>
      <c r="EM149">
        <v>5.5668859481811523</v>
      </c>
      <c r="EN149">
        <v>5.4585280418395996</v>
      </c>
      <c r="EO149">
        <v>5.0537571907043457</v>
      </c>
      <c r="EP149">
        <v>1.4196947813034058</v>
      </c>
      <c r="EQ149">
        <v>1.2276420593261719</v>
      </c>
      <c r="ER149">
        <v>0.23882465064525604</v>
      </c>
      <c r="ES149">
        <v>-0.46545141935348511</v>
      </c>
      <c r="ET149">
        <v>-0.3533577024936676</v>
      </c>
      <c r="EU149">
        <v>69.464523315429687</v>
      </c>
      <c r="EV149">
        <v>67.998031616210937</v>
      </c>
      <c r="EW149">
        <v>66.787933349609375</v>
      </c>
      <c r="EX149">
        <v>65.87286376953125</v>
      </c>
      <c r="EY149">
        <v>65.536720275878906</v>
      </c>
      <c r="EZ149">
        <v>64.55615234375</v>
      </c>
      <c r="FA149">
        <v>65.103500366210938</v>
      </c>
      <c r="FB149">
        <v>68.942649841308594</v>
      </c>
      <c r="FC149">
        <v>74.035568237304688</v>
      </c>
      <c r="FD149">
        <v>79.61297607421875</v>
      </c>
      <c r="FE149">
        <v>84.833175659179688</v>
      </c>
      <c r="FF149">
        <v>88.783195495605469</v>
      </c>
      <c r="FG149">
        <v>91.563583374023438</v>
      </c>
      <c r="FH149">
        <v>92.878089904785156</v>
      </c>
      <c r="FI149">
        <v>93.31683349609375</v>
      </c>
      <c r="FJ149">
        <v>92.88238525390625</v>
      </c>
      <c r="FK149">
        <v>92.153923034667969</v>
      </c>
      <c r="FL149">
        <v>90.939804077148438</v>
      </c>
      <c r="FM149">
        <v>87.531227111816406</v>
      </c>
      <c r="FN149">
        <v>83.671356201171875</v>
      </c>
      <c r="FO149">
        <v>80.127120971679688</v>
      </c>
      <c r="FP149">
        <v>76.79779052734375</v>
      </c>
      <c r="FQ149">
        <v>74.359901428222656</v>
      </c>
      <c r="FR149">
        <v>72.291107177734375</v>
      </c>
      <c r="FS149">
        <v>92</v>
      </c>
      <c r="FT149">
        <v>1.802428625524044E-2</v>
      </c>
      <c r="FU149">
        <v>1</v>
      </c>
    </row>
    <row r="150" spans="1:177" x14ac:dyDescent="0.2">
      <c r="A150" t="s">
        <v>1</v>
      </c>
      <c r="B150" t="s">
        <v>226</v>
      </c>
      <c r="C150" t="s">
        <v>203</v>
      </c>
      <c r="D150" t="s">
        <v>250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0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0</v>
      </c>
      <c r="FS150">
        <v>12</v>
      </c>
      <c r="FT150">
        <v>0.12598508596420288</v>
      </c>
      <c r="FU150">
        <v>0</v>
      </c>
    </row>
    <row r="151" spans="1:177" x14ac:dyDescent="0.2">
      <c r="A151" t="s">
        <v>1</v>
      </c>
      <c r="B151" t="s">
        <v>226</v>
      </c>
      <c r="C151" t="s">
        <v>203</v>
      </c>
      <c r="D151" t="s">
        <v>251</v>
      </c>
      <c r="E151">
        <v>17</v>
      </c>
      <c r="F151">
        <v>90</v>
      </c>
      <c r="G151">
        <v>2.3718526363372803</v>
      </c>
      <c r="H151">
        <v>2.2662944793701172</v>
      </c>
      <c r="I151">
        <v>2.2235982418060303</v>
      </c>
      <c r="J151">
        <v>2.3894929885864258</v>
      </c>
      <c r="K151">
        <v>2.815889835357666</v>
      </c>
      <c r="L151">
        <v>2.9529597759246826</v>
      </c>
      <c r="M151">
        <v>3.9182064533233643</v>
      </c>
      <c r="N151">
        <v>3.6073427200317383</v>
      </c>
      <c r="O151">
        <v>3.7417621612548828</v>
      </c>
      <c r="P151">
        <v>4.1198439598083496</v>
      </c>
      <c r="Q151">
        <v>4.310513973236084</v>
      </c>
      <c r="R151">
        <v>4.5512022972106934</v>
      </c>
      <c r="S151">
        <v>4.7486252784729004</v>
      </c>
      <c r="T151">
        <v>4.8965611457824707</v>
      </c>
      <c r="U151">
        <v>5.0063571929931641</v>
      </c>
      <c r="V151">
        <v>5.089015007019043</v>
      </c>
      <c r="W151">
        <v>5.1204214096069336</v>
      </c>
      <c r="X151">
        <v>5.0441436767578125</v>
      </c>
      <c r="Y151">
        <v>4.7638883590698242</v>
      </c>
      <c r="Z151">
        <v>4.6766390800476074</v>
      </c>
      <c r="AA151">
        <v>4.9750499725341797</v>
      </c>
      <c r="AB151">
        <v>4.6264734268188477</v>
      </c>
      <c r="AC151">
        <v>3.3518447875976562</v>
      </c>
      <c r="AD151">
        <v>3.1480798721313477</v>
      </c>
      <c r="AE151">
        <v>-0.22791863977909088</v>
      </c>
      <c r="AF151">
        <v>-0.22121207416057587</v>
      </c>
      <c r="AG151">
        <v>-0.21638131141662598</v>
      </c>
      <c r="AH151">
        <v>-0.30431050062179565</v>
      </c>
      <c r="AI151">
        <v>-0.22681537270545959</v>
      </c>
      <c r="AJ151">
        <v>-0.55678254365921021</v>
      </c>
      <c r="AK151">
        <v>-0.33631548285484314</v>
      </c>
      <c r="AL151">
        <v>-0.5558122992515564</v>
      </c>
      <c r="AM151">
        <v>-0.49239864945411682</v>
      </c>
      <c r="AN151">
        <v>-0.54802560806274414</v>
      </c>
      <c r="AO151">
        <v>-0.5658908486366272</v>
      </c>
      <c r="AP151">
        <v>-0.49754104018211365</v>
      </c>
      <c r="AQ151">
        <v>-0.46496790647506714</v>
      </c>
      <c r="AR151">
        <v>-0.43749979138374329</v>
      </c>
      <c r="AS151">
        <v>-0.38152903318405151</v>
      </c>
      <c r="AT151">
        <v>0.7496299147605896</v>
      </c>
      <c r="AU151">
        <v>0.76204228401184082</v>
      </c>
      <c r="AV151">
        <v>0.63859736919403076</v>
      </c>
      <c r="AW151">
        <v>0.39252844452857971</v>
      </c>
      <c r="AX151">
        <v>-0.27434766292572021</v>
      </c>
      <c r="AY151">
        <v>-0.42172810435295105</v>
      </c>
      <c r="AZ151">
        <v>-0.49925050139427185</v>
      </c>
      <c r="BA151">
        <v>-0.57936352491378784</v>
      </c>
      <c r="BB151">
        <v>-0.56628334522247314</v>
      </c>
      <c r="BC151">
        <v>1.9200494512915611E-2</v>
      </c>
      <c r="BD151">
        <v>2.5417590513825417E-3</v>
      </c>
      <c r="BE151">
        <v>8.1229722127318382E-4</v>
      </c>
      <c r="BF151">
        <v>-9.2057570815086365E-2</v>
      </c>
      <c r="BG151">
        <v>-2.3041239008307457E-2</v>
      </c>
      <c r="BH151">
        <v>-0.35347339510917664</v>
      </c>
      <c r="BI151">
        <v>-5.3587045520544052E-2</v>
      </c>
      <c r="BJ151">
        <v>-0.32450968027114868</v>
      </c>
      <c r="BK151">
        <v>-0.28270772099494934</v>
      </c>
      <c r="BL151">
        <v>-0.34565523266792297</v>
      </c>
      <c r="BM151">
        <v>-0.36324876546859741</v>
      </c>
      <c r="BN151">
        <v>-0.28070864081382751</v>
      </c>
      <c r="BO151">
        <v>-0.25094431638717651</v>
      </c>
      <c r="BP151">
        <v>-0.22664421796798706</v>
      </c>
      <c r="BQ151">
        <v>-0.17193928360939026</v>
      </c>
      <c r="BR151">
        <v>0.9535452127456665</v>
      </c>
      <c r="BS151">
        <v>0.96319550275802612</v>
      </c>
      <c r="BT151">
        <v>0.84073466062545776</v>
      </c>
      <c r="BU151">
        <v>0.60828328132629395</v>
      </c>
      <c r="BV151">
        <v>-2.961089089512825E-2</v>
      </c>
      <c r="BW151">
        <v>-0.19791747629642487</v>
      </c>
      <c r="BX151">
        <v>-0.2824062705039978</v>
      </c>
      <c r="BY151">
        <v>-0.36738806962966919</v>
      </c>
      <c r="BZ151">
        <v>-0.36184507608413696</v>
      </c>
      <c r="CA151">
        <v>0.19035445153713226</v>
      </c>
      <c r="CB151">
        <v>0.15751297771930695</v>
      </c>
      <c r="CC151">
        <v>0.15123993158340454</v>
      </c>
      <c r="CD151">
        <v>5.494815856218338E-2</v>
      </c>
      <c r="CE151">
        <v>0.11809210479259491</v>
      </c>
      <c r="CF151">
        <v>-0.21266210079193115</v>
      </c>
      <c r="CG151">
        <v>0.14222981035709381</v>
      </c>
      <c r="CH151">
        <v>-0.16431018710136414</v>
      </c>
      <c r="CI151">
        <v>-0.13747641444206238</v>
      </c>
      <c r="CJ151">
        <v>-0.20549410581588745</v>
      </c>
      <c r="CK151">
        <v>-0.22289951145648956</v>
      </c>
      <c r="CL151">
        <v>-0.1305311918258667</v>
      </c>
      <c r="CM151">
        <v>-0.1027122288942337</v>
      </c>
      <c r="CN151">
        <v>-8.0606289207935333E-2</v>
      </c>
      <c r="CO151">
        <v>-2.6778057217597961E-2</v>
      </c>
      <c r="CP151">
        <v>1.0947762727737427</v>
      </c>
      <c r="CQ151">
        <v>1.1025136709213257</v>
      </c>
      <c r="CR151">
        <v>0.98073434829711914</v>
      </c>
      <c r="CS151">
        <v>0.75771445035934448</v>
      </c>
      <c r="CT151">
        <v>0.1398930549621582</v>
      </c>
      <c r="CU151">
        <v>-4.2906925082206726E-2</v>
      </c>
      <c r="CV151">
        <v>-0.13222059607505798</v>
      </c>
      <c r="CW151">
        <v>-0.22057449817657471</v>
      </c>
      <c r="CX151">
        <v>-0.22025173902511597</v>
      </c>
      <c r="CY151">
        <v>0.36150839924812317</v>
      </c>
      <c r="CZ151">
        <v>0.31248420476913452</v>
      </c>
      <c r="DA151">
        <v>0.30166757106781006</v>
      </c>
      <c r="DB151">
        <v>0.20195388793945313</v>
      </c>
      <c r="DC151">
        <v>0.25922545790672302</v>
      </c>
      <c r="DD151">
        <v>-7.1850791573524475E-2</v>
      </c>
      <c r="DE151">
        <v>0.33804666996002197</v>
      </c>
      <c r="DF151">
        <v>-4.1107060387730598E-3</v>
      </c>
      <c r="DG151">
        <v>7.75488605722785E-3</v>
      </c>
      <c r="DH151">
        <v>-6.5332986414432526E-2</v>
      </c>
      <c r="DI151">
        <v>-8.255024254322052E-2</v>
      </c>
      <c r="DJ151">
        <v>1.9646264612674713E-2</v>
      </c>
      <c r="DK151">
        <v>4.5519854873418808E-2</v>
      </c>
      <c r="DL151">
        <v>6.5431639552116394E-2</v>
      </c>
      <c r="DM151">
        <v>0.11838316917419434</v>
      </c>
      <c r="DN151">
        <v>1.2360073328018188</v>
      </c>
      <c r="DO151">
        <v>1.2418317794799805</v>
      </c>
      <c r="DP151">
        <v>1.1207339763641357</v>
      </c>
      <c r="DQ151">
        <v>0.90714561939239502</v>
      </c>
      <c r="DR151">
        <v>0.30939701199531555</v>
      </c>
      <c r="DS151">
        <v>0.11210363358259201</v>
      </c>
      <c r="DT151">
        <v>1.7965065315365791E-2</v>
      </c>
      <c r="DU151">
        <v>-7.3760934174060822E-2</v>
      </c>
      <c r="DV151">
        <v>-7.8658409416675568E-2</v>
      </c>
      <c r="DW151">
        <v>0.6086275577545166</v>
      </c>
      <c r="DX151">
        <v>0.53623801469802856</v>
      </c>
      <c r="DY151">
        <v>0.51886117458343506</v>
      </c>
      <c r="DZ151">
        <v>0.41420680284500122</v>
      </c>
      <c r="EA151">
        <v>0.46299958229064941</v>
      </c>
      <c r="EB151">
        <v>0.13145837187767029</v>
      </c>
      <c r="EC151">
        <v>0.62077510356903076</v>
      </c>
      <c r="ED151">
        <v>0.22719189524650574</v>
      </c>
      <c r="EE151">
        <v>0.21744582056999207</v>
      </c>
      <c r="EF151">
        <v>0.13703741133213043</v>
      </c>
      <c r="EG151">
        <v>0.12009181082248688</v>
      </c>
      <c r="EH151">
        <v>0.23647865653038025</v>
      </c>
      <c r="EI151">
        <v>0.25954344868659973</v>
      </c>
      <c r="EJ151">
        <v>0.27628719806671143</v>
      </c>
      <c r="EK151">
        <v>0.32797291874885559</v>
      </c>
      <c r="EL151">
        <v>1.439922571182251</v>
      </c>
      <c r="EM151">
        <v>1.4429850578308105</v>
      </c>
      <c r="EN151">
        <v>1.3228713274002075</v>
      </c>
      <c r="EO151">
        <v>1.1229004859924316</v>
      </c>
      <c r="EP151">
        <v>0.55413377285003662</v>
      </c>
      <c r="EQ151">
        <v>0.3359142541885376</v>
      </c>
      <c r="ER151">
        <v>0.23480930924415588</v>
      </c>
      <c r="ES151">
        <v>0.13821452856063843</v>
      </c>
      <c r="ET151">
        <v>0.1257798820734024</v>
      </c>
      <c r="EU151">
        <v>75.881843566894531</v>
      </c>
      <c r="EV151">
        <v>74.321884155273437</v>
      </c>
      <c r="EW151">
        <v>72.876869201660156</v>
      </c>
      <c r="EX151">
        <v>72.569267272949219</v>
      </c>
      <c r="EY151">
        <v>71.564872741699219</v>
      </c>
      <c r="EZ151">
        <v>70.731193542480469</v>
      </c>
      <c r="FA151">
        <v>71.31964111328125</v>
      </c>
      <c r="FB151">
        <v>75.445228576660156</v>
      </c>
      <c r="FC151">
        <v>81.508148193359375</v>
      </c>
      <c r="FD151">
        <v>87.271560668945313</v>
      </c>
      <c r="FE151">
        <v>91.313194274902344</v>
      </c>
      <c r="FF151">
        <v>94.831748962402344</v>
      </c>
      <c r="FG151">
        <v>97.604393005371094</v>
      </c>
      <c r="FH151">
        <v>100.29904937744141</v>
      </c>
      <c r="FI151">
        <v>102.00415802001953</v>
      </c>
      <c r="FJ151">
        <v>103.32740020751953</v>
      </c>
      <c r="FK151">
        <v>103.09738922119141</v>
      </c>
      <c r="FL151">
        <v>101.86140441894531</v>
      </c>
      <c r="FM151">
        <v>97.027603149414063</v>
      </c>
      <c r="FN151">
        <v>90.045417785644531</v>
      </c>
      <c r="FO151">
        <v>85.673423767089844</v>
      </c>
      <c r="FP151">
        <v>82.933609008789063</v>
      </c>
      <c r="FQ151">
        <v>81.452354431152344</v>
      </c>
      <c r="FR151">
        <v>79.246330261230469</v>
      </c>
      <c r="FS151">
        <v>17</v>
      </c>
      <c r="FT151">
        <v>9.7947642207145691E-2</v>
      </c>
      <c r="FU151">
        <v>1</v>
      </c>
    </row>
    <row r="152" spans="1:177" x14ac:dyDescent="0.2">
      <c r="A152" t="s">
        <v>1</v>
      </c>
      <c r="B152" t="s">
        <v>226</v>
      </c>
      <c r="C152" t="s">
        <v>203</v>
      </c>
      <c r="D152" t="s">
        <v>252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9</v>
      </c>
      <c r="FT152">
        <v>0.14515142142772675</v>
      </c>
      <c r="FU152">
        <v>0</v>
      </c>
    </row>
    <row r="153" spans="1:177" x14ac:dyDescent="0.2">
      <c r="A153" t="s">
        <v>1</v>
      </c>
      <c r="B153" t="s">
        <v>226</v>
      </c>
      <c r="C153" t="s">
        <v>203</v>
      </c>
      <c r="D153" t="s">
        <v>253</v>
      </c>
      <c r="E153">
        <v>90</v>
      </c>
      <c r="F153">
        <v>90</v>
      </c>
      <c r="G153">
        <v>13.507478713989258</v>
      </c>
      <c r="H153">
        <v>13.191691398620605</v>
      </c>
      <c r="I153">
        <v>13.10969352722168</v>
      </c>
      <c r="J153">
        <v>13.671627044677734</v>
      </c>
      <c r="K153">
        <v>16.08061408996582</v>
      </c>
      <c r="L153">
        <v>16.815061569213867</v>
      </c>
      <c r="M153">
        <v>20.939981460571289</v>
      </c>
      <c r="N153">
        <v>19.878217697143555</v>
      </c>
      <c r="O153">
        <v>20.168113708496094</v>
      </c>
      <c r="P153">
        <v>21.483850479125977</v>
      </c>
      <c r="Q153">
        <v>22.170827865600586</v>
      </c>
      <c r="R153">
        <v>23.009616851806641</v>
      </c>
      <c r="S153">
        <v>23.754573822021484</v>
      </c>
      <c r="T153">
        <v>24.291419982910156</v>
      </c>
      <c r="U153">
        <v>24.61931037902832</v>
      </c>
      <c r="V153">
        <v>24.663679122924805</v>
      </c>
      <c r="W153">
        <v>24.663116455078125</v>
      </c>
      <c r="X153">
        <v>24.475597381591797</v>
      </c>
      <c r="Y153">
        <v>24.131109237670898</v>
      </c>
      <c r="Z153">
        <v>24.056900024414063</v>
      </c>
      <c r="AA153">
        <v>24.875234603881836</v>
      </c>
      <c r="AB153">
        <v>23.895956039428711</v>
      </c>
      <c r="AC153">
        <v>18.0733642578125</v>
      </c>
      <c r="AD153">
        <v>17.017358779907227</v>
      </c>
      <c r="AE153">
        <v>-0.21926602721214294</v>
      </c>
      <c r="AF153">
        <v>-0.27678418159484863</v>
      </c>
      <c r="AG153">
        <v>-0.39276263117790222</v>
      </c>
      <c r="AH153">
        <v>-0.56876915693283081</v>
      </c>
      <c r="AI153">
        <v>-1.3275729417800903</v>
      </c>
      <c r="AJ153">
        <v>-0.9334525465965271</v>
      </c>
      <c r="AK153">
        <v>-0.73774194717407227</v>
      </c>
      <c r="AL153">
        <v>-0.78951561450958252</v>
      </c>
      <c r="AM153">
        <v>-0.94253933429718018</v>
      </c>
      <c r="AN153">
        <v>-0.93114447593688965</v>
      </c>
      <c r="AO153">
        <v>-1.0063552856445312</v>
      </c>
      <c r="AP153">
        <v>-0.98550915718078613</v>
      </c>
      <c r="AQ153">
        <v>-0.98780268430709839</v>
      </c>
      <c r="AR153">
        <v>-0.97693634033203125</v>
      </c>
      <c r="AS153">
        <v>-0.77665406465530396</v>
      </c>
      <c r="AT153">
        <v>4.3902583122253418</v>
      </c>
      <c r="AU153">
        <v>3.8522944450378418</v>
      </c>
      <c r="AV153">
        <v>3.7288498878479004</v>
      </c>
      <c r="AW153">
        <v>3.5549721717834473</v>
      </c>
      <c r="AX153">
        <v>0.45801982283592224</v>
      </c>
      <c r="AY153">
        <v>-0.83738380670547485</v>
      </c>
      <c r="AZ153">
        <v>-0.78543061017990112</v>
      </c>
      <c r="BA153">
        <v>-0.77710133790969849</v>
      </c>
      <c r="BB153">
        <v>-0.95356220006942749</v>
      </c>
      <c r="BC153">
        <v>0.28034108877182007</v>
      </c>
      <c r="BD153">
        <v>0.16957616806030273</v>
      </c>
      <c r="BE153">
        <v>4.1135437786579132E-2</v>
      </c>
      <c r="BF153">
        <v>-0.14905647933483124</v>
      </c>
      <c r="BG153">
        <v>-0.91077423095703125</v>
      </c>
      <c r="BH153">
        <v>-0.53341484069824219</v>
      </c>
      <c r="BI153">
        <v>-0.23724783957004547</v>
      </c>
      <c r="BJ153">
        <v>-0.39132055640220642</v>
      </c>
      <c r="BK153">
        <v>-0.56051367521286011</v>
      </c>
      <c r="BL153">
        <v>-0.54497373104095459</v>
      </c>
      <c r="BM153">
        <v>-0.61632776260375977</v>
      </c>
      <c r="BN153">
        <v>-0.57868319749832153</v>
      </c>
      <c r="BO153">
        <v>-0.57595533132553101</v>
      </c>
      <c r="BP153">
        <v>-0.55890011787414551</v>
      </c>
      <c r="BQ153">
        <v>-0.35047799348831177</v>
      </c>
      <c r="BR153">
        <v>4.8196659088134766</v>
      </c>
      <c r="BS153">
        <v>4.287595272064209</v>
      </c>
      <c r="BT153">
        <v>4.1558294296264648</v>
      </c>
      <c r="BU153">
        <v>4.0025439262390137</v>
      </c>
      <c r="BV153">
        <v>0.96588021516799927</v>
      </c>
      <c r="BW153">
        <v>-0.39262399077415466</v>
      </c>
      <c r="BX153">
        <v>-0.35575747489929199</v>
      </c>
      <c r="BY153">
        <v>-0.35434150695800781</v>
      </c>
      <c r="BZ153">
        <v>-0.52824270725250244</v>
      </c>
      <c r="CA153">
        <v>0.62636744976043701</v>
      </c>
      <c r="CB153">
        <v>0.47872400283813477</v>
      </c>
      <c r="CC153">
        <v>0.34165191650390625</v>
      </c>
      <c r="CD153">
        <v>0.14163526892662048</v>
      </c>
      <c r="CE153">
        <v>-0.62210065126419067</v>
      </c>
      <c r="CF153">
        <v>-0.25634992122650146</v>
      </c>
      <c r="CG153">
        <v>0.10939288139343262</v>
      </c>
      <c r="CH153">
        <v>-0.11553189158439636</v>
      </c>
      <c r="CI153">
        <v>-0.29592388868331909</v>
      </c>
      <c r="CJ153">
        <v>-0.27751302719116211</v>
      </c>
      <c r="CK153">
        <v>-0.34619587659835815</v>
      </c>
      <c r="CL153">
        <v>-0.29691672325134277</v>
      </c>
      <c r="CM153">
        <v>-0.29071113467216492</v>
      </c>
      <c r="CN153">
        <v>-0.26936951279640198</v>
      </c>
      <c r="CO153">
        <v>-5.53097203373909E-2</v>
      </c>
      <c r="CP153">
        <v>5.1170721054077148</v>
      </c>
      <c r="CQ153">
        <v>4.5890836715698242</v>
      </c>
      <c r="CR153">
        <v>4.4515538215637207</v>
      </c>
      <c r="CS153">
        <v>4.3125309944152832</v>
      </c>
      <c r="CT153">
        <v>1.3176227807998657</v>
      </c>
      <c r="CU153">
        <v>-8.4584683179855347E-2</v>
      </c>
      <c r="CV153">
        <v>-5.8167163282632828E-2</v>
      </c>
      <c r="CW153">
        <v>-6.1539329588413239E-2</v>
      </c>
      <c r="CX153">
        <v>-0.2336677759885788</v>
      </c>
      <c r="CY153">
        <v>0.97239381074905396</v>
      </c>
      <c r="CZ153">
        <v>0.7878718376159668</v>
      </c>
      <c r="DA153">
        <v>0.64216840267181396</v>
      </c>
      <c r="DB153">
        <v>0.43232700228691101</v>
      </c>
      <c r="DC153">
        <v>-0.33342710137367249</v>
      </c>
      <c r="DD153">
        <v>2.071499265730381E-2</v>
      </c>
      <c r="DE153">
        <v>0.45603358745574951</v>
      </c>
      <c r="DF153">
        <v>0.1602567732334137</v>
      </c>
      <c r="DG153">
        <v>-3.1334087252616882E-2</v>
      </c>
      <c r="DH153">
        <v>-1.0052329860627651E-2</v>
      </c>
      <c r="DI153">
        <v>-7.6064012944698334E-2</v>
      </c>
      <c r="DJ153">
        <v>-1.5150268562138081E-2</v>
      </c>
      <c r="DK153">
        <v>-5.4669342935085297E-3</v>
      </c>
      <c r="DL153">
        <v>2.0161107182502747E-2</v>
      </c>
      <c r="DM153">
        <v>0.23985855281352997</v>
      </c>
      <c r="DN153">
        <v>5.4144783020019531</v>
      </c>
      <c r="DO153">
        <v>4.8905720710754395</v>
      </c>
      <c r="DP153">
        <v>4.7472782135009766</v>
      </c>
      <c r="DQ153">
        <v>4.6225180625915527</v>
      </c>
      <c r="DR153">
        <v>1.6693652868270874</v>
      </c>
      <c r="DS153">
        <v>0.22345462441444397</v>
      </c>
      <c r="DT153">
        <v>0.23942315578460693</v>
      </c>
      <c r="DU153">
        <v>0.23126283288002014</v>
      </c>
      <c r="DV153">
        <v>6.0907177627086639E-2</v>
      </c>
      <c r="DW153">
        <v>1.4720009565353394</v>
      </c>
      <c r="DX153">
        <v>1.2342321872711182</v>
      </c>
      <c r="DY153">
        <v>1.0760664939880371</v>
      </c>
      <c r="DZ153">
        <v>0.85203969478607178</v>
      </c>
      <c r="EA153">
        <v>8.3371683955192566E-2</v>
      </c>
      <c r="EB153">
        <v>0.42075273394584656</v>
      </c>
      <c r="EC153">
        <v>0.9565277099609375</v>
      </c>
      <c r="ED153">
        <v>0.55845183134078979</v>
      </c>
      <c r="EE153">
        <v>0.35069155693054199</v>
      </c>
      <c r="EF153">
        <v>0.37611845135688782</v>
      </c>
      <c r="EG153">
        <v>0.31396350264549255</v>
      </c>
      <c r="EH153">
        <v>0.39167574048042297</v>
      </c>
      <c r="EI153">
        <v>0.40638038516044617</v>
      </c>
      <c r="EJ153">
        <v>0.43819734454154968</v>
      </c>
      <c r="EK153">
        <v>0.66603463888168335</v>
      </c>
      <c r="EL153">
        <v>5.8438858985900879</v>
      </c>
      <c r="EM153">
        <v>5.3258728981018066</v>
      </c>
      <c r="EN153">
        <v>5.174257755279541</v>
      </c>
      <c r="EO153">
        <v>5.0700898170471191</v>
      </c>
      <c r="EP153">
        <v>2.1772258281707764</v>
      </c>
      <c r="EQ153">
        <v>0.66821444034576416</v>
      </c>
      <c r="ER153">
        <v>0.66909629106521606</v>
      </c>
      <c r="ES153">
        <v>0.65402263402938843</v>
      </c>
      <c r="ET153">
        <v>0.48622661828994751</v>
      </c>
      <c r="EU153">
        <v>68.342201232910156</v>
      </c>
      <c r="EV153">
        <v>67.428604125976562</v>
      </c>
      <c r="EW153">
        <v>66.475189208984375</v>
      </c>
      <c r="EX153">
        <v>65.643104553222656</v>
      </c>
      <c r="EY153">
        <v>65.906700134277344</v>
      </c>
      <c r="EZ153">
        <v>65.454200744628906</v>
      </c>
      <c r="FA153">
        <v>65.120849609375</v>
      </c>
      <c r="FB153">
        <v>66.121795654296875</v>
      </c>
      <c r="FC153">
        <v>69.1177978515625</v>
      </c>
      <c r="FD153">
        <v>72.771575927734375</v>
      </c>
      <c r="FE153">
        <v>76.47906494140625</v>
      </c>
      <c r="FF153">
        <v>80.248794555664063</v>
      </c>
      <c r="FG153">
        <v>83.056968688964844</v>
      </c>
      <c r="FH153">
        <v>85.221771240234375</v>
      </c>
      <c r="FI153">
        <v>86.084175109863281</v>
      </c>
      <c r="FJ153">
        <v>85.579704284667969</v>
      </c>
      <c r="FK153">
        <v>84.910133361816406</v>
      </c>
      <c r="FL153">
        <v>84.1455078125</v>
      </c>
      <c r="FM153">
        <v>82.459754943847656</v>
      </c>
      <c r="FN153">
        <v>79.531997680664063</v>
      </c>
      <c r="FO153">
        <v>76.769966125488281</v>
      </c>
      <c r="FP153">
        <v>74.086097717285156</v>
      </c>
      <c r="FQ153">
        <v>72.361656188964844</v>
      </c>
      <c r="FR153">
        <v>71.013427734375</v>
      </c>
      <c r="FS153">
        <v>90</v>
      </c>
      <c r="FT153">
        <v>1.8959555774927139E-2</v>
      </c>
      <c r="FU153">
        <v>1</v>
      </c>
    </row>
    <row r="154" spans="1:177" x14ac:dyDescent="0.2">
      <c r="A154" t="s">
        <v>1</v>
      </c>
      <c r="B154" t="s">
        <v>226</v>
      </c>
      <c r="C154" t="s">
        <v>203</v>
      </c>
      <c r="D154" t="s">
        <v>254</v>
      </c>
      <c r="E154">
        <v>90</v>
      </c>
      <c r="F154">
        <v>90</v>
      </c>
      <c r="G154">
        <v>16.003124237060547</v>
      </c>
      <c r="H154">
        <v>15.372833251953125</v>
      </c>
      <c r="I154">
        <v>15.06071662902832</v>
      </c>
      <c r="J154">
        <v>15.344802856445313</v>
      </c>
      <c r="K154">
        <v>16.560419082641602</v>
      </c>
      <c r="L154">
        <v>16.856035232543945</v>
      </c>
      <c r="M154">
        <v>21.117612838745117</v>
      </c>
      <c r="N154">
        <v>20.093103408813477</v>
      </c>
      <c r="O154">
        <v>20.307016372680664</v>
      </c>
      <c r="P154">
        <v>21.643421173095703</v>
      </c>
      <c r="Q154">
        <v>22.443670272827148</v>
      </c>
      <c r="R154">
        <v>23.386707305908203</v>
      </c>
      <c r="S154">
        <v>24.100975036621094</v>
      </c>
      <c r="T154">
        <v>24.790159225463867</v>
      </c>
      <c r="U154">
        <v>25.221704483032227</v>
      </c>
      <c r="V154">
        <v>25.514457702636719</v>
      </c>
      <c r="W154">
        <v>25.604156494140625</v>
      </c>
      <c r="X154">
        <v>25.410821914672852</v>
      </c>
      <c r="Y154">
        <v>24.909852981567383</v>
      </c>
      <c r="Z154">
        <v>24.72944450378418</v>
      </c>
      <c r="AA154">
        <v>25.428426742553711</v>
      </c>
      <c r="AB154">
        <v>24.419929504394531</v>
      </c>
      <c r="AC154">
        <v>18.450218200683594</v>
      </c>
      <c r="AD154">
        <v>17.389951705932617</v>
      </c>
      <c r="AE154">
        <v>-0.66418308019638062</v>
      </c>
      <c r="AF154">
        <v>-0.53171849250793457</v>
      </c>
      <c r="AG154">
        <v>-0.49252933263778687</v>
      </c>
      <c r="AH154">
        <v>-0.6762157678604126</v>
      </c>
      <c r="AI154">
        <v>-0.5166776180267334</v>
      </c>
      <c r="AJ154">
        <v>-0.62992489337921143</v>
      </c>
      <c r="AK154">
        <v>-0.29569503664970398</v>
      </c>
      <c r="AL154">
        <v>-0.47979667782783508</v>
      </c>
      <c r="AM154">
        <v>-0.61792129278182983</v>
      </c>
      <c r="AN154">
        <v>-0.71287012100219727</v>
      </c>
      <c r="AO154">
        <v>-0.93355429172515869</v>
      </c>
      <c r="AP154">
        <v>-0.91673821210861206</v>
      </c>
      <c r="AQ154">
        <v>-0.91561907529830933</v>
      </c>
      <c r="AR154">
        <v>-0.67701292037963867</v>
      </c>
      <c r="AS154">
        <v>-0.61179375648498535</v>
      </c>
      <c r="AT154">
        <v>-0.36646285653114319</v>
      </c>
      <c r="AU154">
        <v>4.9495820999145508</v>
      </c>
      <c r="AV154">
        <v>4.3041143417358398</v>
      </c>
      <c r="AW154">
        <v>3.9198188781738281</v>
      </c>
      <c r="AX154">
        <v>0.7478708028793335</v>
      </c>
      <c r="AY154">
        <v>-0.87481719255447388</v>
      </c>
      <c r="AZ154">
        <v>-0.8473321795463562</v>
      </c>
      <c r="BA154">
        <v>-0.85984677076339722</v>
      </c>
      <c r="BB154">
        <v>-1.1186857223510742</v>
      </c>
      <c r="BC154">
        <v>-0.27864623069763184</v>
      </c>
      <c r="BD154">
        <v>-0.18042673170566559</v>
      </c>
      <c r="BE154">
        <v>-0.14897669851779938</v>
      </c>
      <c r="BF154">
        <v>-0.33500450849533081</v>
      </c>
      <c r="BG154">
        <v>-0.19819779694080353</v>
      </c>
      <c r="BH154">
        <v>-0.30896365642547607</v>
      </c>
      <c r="BI154">
        <v>8.2730919122695923E-2</v>
      </c>
      <c r="BJ154">
        <v>-0.15315423905849457</v>
      </c>
      <c r="BK154">
        <v>-0.31379500031471252</v>
      </c>
      <c r="BL154">
        <v>-0.40385106205940247</v>
      </c>
      <c r="BM154">
        <v>-0.61343598365783691</v>
      </c>
      <c r="BN154">
        <v>-0.58544868230819702</v>
      </c>
      <c r="BO154">
        <v>-0.58217793703079224</v>
      </c>
      <c r="BP154">
        <v>-0.33735564351081848</v>
      </c>
      <c r="BQ154">
        <v>-0.26633399724960327</v>
      </c>
      <c r="BR154">
        <v>-1.7865212634205818E-2</v>
      </c>
      <c r="BS154">
        <v>5.3005847930908203</v>
      </c>
      <c r="BT154">
        <v>4.6548061370849609</v>
      </c>
      <c r="BU154">
        <v>4.2703323364257812</v>
      </c>
      <c r="BV154">
        <v>1.1394178867340088</v>
      </c>
      <c r="BW154">
        <v>-0.52137076854705811</v>
      </c>
      <c r="BX154">
        <v>-0.49517282843589783</v>
      </c>
      <c r="BY154">
        <v>-0.48907333612442017</v>
      </c>
      <c r="BZ154">
        <v>-0.7498440146446228</v>
      </c>
      <c r="CA154">
        <v>-1.1624585837125778E-2</v>
      </c>
      <c r="CB154">
        <v>6.2876895070075989E-2</v>
      </c>
      <c r="CC154">
        <v>8.8966809213161469E-2</v>
      </c>
      <c r="CD154">
        <v>-9.8682612180709839E-2</v>
      </c>
      <c r="CE154">
        <v>2.2380337119102478E-2</v>
      </c>
      <c r="CF154">
        <v>-8.6666874587535858E-2</v>
      </c>
      <c r="CG154">
        <v>0.34482759237289429</v>
      </c>
      <c r="CH154">
        <v>7.3077313601970673E-2</v>
      </c>
      <c r="CI154">
        <v>-0.10315807163715363</v>
      </c>
      <c r="CJ154">
        <v>-0.1898254007101059</v>
      </c>
      <c r="CK154">
        <v>-0.39172300696372986</v>
      </c>
      <c r="CL154">
        <v>-0.35599857568740845</v>
      </c>
      <c r="CM154">
        <v>-0.35123756527900696</v>
      </c>
      <c r="CN154">
        <v>-0.10211005061864853</v>
      </c>
      <c r="CO154">
        <v>-2.706960029900074E-2</v>
      </c>
      <c r="CP154">
        <v>0.22357244789600372</v>
      </c>
      <c r="CQ154">
        <v>5.5436878204345703</v>
      </c>
      <c r="CR154">
        <v>4.8976941108703613</v>
      </c>
      <c r="CS154">
        <v>4.5130972862243652</v>
      </c>
      <c r="CT154">
        <v>1.4106022119522095</v>
      </c>
      <c r="CU154">
        <v>-0.27657487988471985</v>
      </c>
      <c r="CV154">
        <v>-0.25126829743385315</v>
      </c>
      <c r="CW154">
        <v>-0.23227681219577789</v>
      </c>
      <c r="CX154">
        <v>-0.49438536167144775</v>
      </c>
      <c r="CY154">
        <v>0.25539705157279968</v>
      </c>
      <c r="CZ154">
        <v>0.30618050694465637</v>
      </c>
      <c r="DA154">
        <v>0.32691031694412231</v>
      </c>
      <c r="DB154">
        <v>0.13763928413391113</v>
      </c>
      <c r="DC154">
        <v>0.24295847117900848</v>
      </c>
      <c r="DD154">
        <v>0.13562990725040436</v>
      </c>
      <c r="DE154">
        <v>0.60692423582077026</v>
      </c>
      <c r="DF154">
        <v>0.29930886626243591</v>
      </c>
      <c r="DG154">
        <v>0.10747885704040527</v>
      </c>
      <c r="DH154">
        <v>2.4200253188610077E-2</v>
      </c>
      <c r="DI154">
        <v>-0.170010045170784</v>
      </c>
      <c r="DJ154">
        <v>-0.12654845416545868</v>
      </c>
      <c r="DK154">
        <v>-0.12029721587896347</v>
      </c>
      <c r="DL154">
        <v>0.13313552737236023</v>
      </c>
      <c r="DM154">
        <v>0.2121947854757309</v>
      </c>
      <c r="DN154">
        <v>0.46501010656356812</v>
      </c>
      <c r="DO154">
        <v>5.7867908477783203</v>
      </c>
      <c r="DP154">
        <v>5.1405820846557617</v>
      </c>
      <c r="DQ154">
        <v>4.7558622360229492</v>
      </c>
      <c r="DR154">
        <v>1.6817865371704102</v>
      </c>
      <c r="DS154">
        <v>-3.1778968870639801E-2</v>
      </c>
      <c r="DT154">
        <v>-7.363779004663229E-3</v>
      </c>
      <c r="DU154">
        <v>2.4519722908735275E-2</v>
      </c>
      <c r="DV154">
        <v>-0.2389267235994339</v>
      </c>
      <c r="DW154">
        <v>0.64093387126922607</v>
      </c>
      <c r="DX154">
        <v>0.65747231245040894</v>
      </c>
      <c r="DY154">
        <v>0.670462965965271</v>
      </c>
      <c r="DZ154">
        <v>0.47885054349899292</v>
      </c>
      <c r="EA154">
        <v>0.56143826246261597</v>
      </c>
      <c r="EB154">
        <v>0.4565911591053009</v>
      </c>
      <c r="EC154">
        <v>0.98535025119781494</v>
      </c>
      <c r="ED154">
        <v>0.62595129013061523</v>
      </c>
      <c r="EE154">
        <v>0.4116051197052002</v>
      </c>
      <c r="EF154">
        <v>0.33321931958198547</v>
      </c>
      <c r="EG154">
        <v>0.15010824799537659</v>
      </c>
      <c r="EH154">
        <v>0.20474107563495636</v>
      </c>
      <c r="EI154">
        <v>0.2131439596414566</v>
      </c>
      <c r="EJ154">
        <v>0.47279280424118042</v>
      </c>
      <c r="EK154">
        <v>0.55765455961227417</v>
      </c>
      <c r="EL154">
        <v>0.81360775232315063</v>
      </c>
      <c r="EM154">
        <v>6.1377935409545898</v>
      </c>
      <c r="EN154">
        <v>5.4912738800048828</v>
      </c>
      <c r="EO154">
        <v>5.1063756942749023</v>
      </c>
      <c r="EP154">
        <v>2.0733335018157959</v>
      </c>
      <c r="EQ154">
        <v>0.32166746258735657</v>
      </c>
      <c r="ER154">
        <v>0.34479561448097229</v>
      </c>
      <c r="ES154">
        <v>0.39529314637184143</v>
      </c>
      <c r="ET154">
        <v>0.12991496920585632</v>
      </c>
      <c r="EU154">
        <v>70.154426574707031</v>
      </c>
      <c r="EV154">
        <v>68.874061584472656</v>
      </c>
      <c r="EW154">
        <v>67.971855163574219</v>
      </c>
      <c r="EX154">
        <v>67.355964660644531</v>
      </c>
      <c r="EY154">
        <v>66.380813598632812</v>
      </c>
      <c r="EZ154">
        <v>65.496047973632813</v>
      </c>
      <c r="FA154">
        <v>64.969810485839844</v>
      </c>
      <c r="FB154">
        <v>66.600486755371094</v>
      </c>
      <c r="FC154">
        <v>69.581947326660156</v>
      </c>
      <c r="FD154">
        <v>73.461250305175781</v>
      </c>
      <c r="FE154">
        <v>77.742118835449219</v>
      </c>
      <c r="FF154">
        <v>81.824043273925781</v>
      </c>
      <c r="FG154">
        <v>84.643524169921875</v>
      </c>
      <c r="FH154">
        <v>87.486885070800781</v>
      </c>
      <c r="FI154">
        <v>89.319381713867188</v>
      </c>
      <c r="FJ154">
        <v>90.617195129394531</v>
      </c>
      <c r="FK154">
        <v>90.414604187011719</v>
      </c>
      <c r="FL154">
        <v>89.7703857421875</v>
      </c>
      <c r="FM154">
        <v>87.06597900390625</v>
      </c>
      <c r="FN154">
        <v>83.160682678222656</v>
      </c>
      <c r="FO154">
        <v>79.531204223632812</v>
      </c>
      <c r="FP154">
        <v>76.541259765625</v>
      </c>
      <c r="FQ154">
        <v>74.142166137695313</v>
      </c>
      <c r="FR154">
        <v>72.621139526367188</v>
      </c>
      <c r="FS154">
        <v>90</v>
      </c>
      <c r="FT154">
        <v>1.8437918275594711E-2</v>
      </c>
      <c r="FU154">
        <v>1</v>
      </c>
    </row>
    <row r="155" spans="1:177" x14ac:dyDescent="0.2">
      <c r="A155" t="s">
        <v>1</v>
      </c>
      <c r="B155" t="s">
        <v>226</v>
      </c>
      <c r="C155" t="s">
        <v>203</v>
      </c>
      <c r="D155" t="s">
        <v>255</v>
      </c>
      <c r="E155">
        <v>87</v>
      </c>
      <c r="F155">
        <v>92</v>
      </c>
      <c r="G155">
        <v>15.710586547851563</v>
      </c>
      <c r="H155">
        <v>15.289225578308105</v>
      </c>
      <c r="I155">
        <v>14.935551643371582</v>
      </c>
      <c r="J155">
        <v>15.17375373840332</v>
      </c>
      <c r="K155">
        <v>16.193866729736328</v>
      </c>
      <c r="L155">
        <v>16.345996856689453</v>
      </c>
      <c r="M155">
        <v>20.658477783203125</v>
      </c>
      <c r="N155">
        <v>19.775705337524414</v>
      </c>
      <c r="O155">
        <v>20.09648323059082</v>
      </c>
      <c r="P155">
        <v>21.463743209838867</v>
      </c>
      <c r="Q155">
        <v>22.430374145507812</v>
      </c>
      <c r="R155">
        <v>23.403026580810547</v>
      </c>
      <c r="S155">
        <v>24.24974250793457</v>
      </c>
      <c r="T155">
        <v>24.945789337158203</v>
      </c>
      <c r="U155">
        <v>25.525903701782227</v>
      </c>
      <c r="V155">
        <v>25.748790740966797</v>
      </c>
      <c r="W155">
        <v>25.844289779663086</v>
      </c>
      <c r="X155">
        <v>25.623617172241211</v>
      </c>
      <c r="Y155">
        <v>24.973352432250977</v>
      </c>
      <c r="Z155">
        <v>24.657907485961914</v>
      </c>
      <c r="AA155">
        <v>25.283437728881836</v>
      </c>
      <c r="AB155">
        <v>24.191629409790039</v>
      </c>
      <c r="AC155">
        <v>18.013437271118164</v>
      </c>
      <c r="AD155">
        <v>16.849409103393555</v>
      </c>
      <c r="AE155">
        <v>-0.92127937078475952</v>
      </c>
      <c r="AF155">
        <v>-0.6132780909538269</v>
      </c>
      <c r="AG155">
        <v>-0.53310126066207886</v>
      </c>
      <c r="AH155">
        <v>-0.62577325105667114</v>
      </c>
      <c r="AI155">
        <v>-0.64296245574951172</v>
      </c>
      <c r="AJ155">
        <v>-0.81556886434555054</v>
      </c>
      <c r="AK155">
        <v>-0.10904780030250549</v>
      </c>
      <c r="AL155">
        <v>-0.49044895172119141</v>
      </c>
      <c r="AM155">
        <v>-0.53410869836807251</v>
      </c>
      <c r="AN155">
        <v>-0.58171504735946655</v>
      </c>
      <c r="AO155">
        <v>-0.85504233837127686</v>
      </c>
      <c r="AP155">
        <v>-0.94591939449310303</v>
      </c>
      <c r="AQ155">
        <v>-0.76610261201858521</v>
      </c>
      <c r="AR155">
        <v>-0.74009114503860474</v>
      </c>
      <c r="AS155">
        <v>-0.47351732850074768</v>
      </c>
      <c r="AT155">
        <v>4.588775634765625</v>
      </c>
      <c r="AU155">
        <v>4.168248176574707</v>
      </c>
      <c r="AV155">
        <v>3.888110876083374</v>
      </c>
      <c r="AW155">
        <v>3.5137717723846436</v>
      </c>
      <c r="AX155">
        <v>0.60176616907119751</v>
      </c>
      <c r="AY155">
        <v>-1.0123181343078613</v>
      </c>
      <c r="AZ155">
        <v>-0.91712111234664917</v>
      </c>
      <c r="BA155">
        <v>-1.2666548490524292</v>
      </c>
      <c r="BB155">
        <v>-1.1766365766525269</v>
      </c>
      <c r="BC155">
        <v>-0.47263485193252563</v>
      </c>
      <c r="BD155">
        <v>-0.19838802516460419</v>
      </c>
      <c r="BE155">
        <v>-0.12927618622779846</v>
      </c>
      <c r="BF155">
        <v>-0.23222880065441132</v>
      </c>
      <c r="BG155">
        <v>-0.26708021759986877</v>
      </c>
      <c r="BH155">
        <v>-0.4307827353477478</v>
      </c>
      <c r="BI155">
        <v>0.36326026916503906</v>
      </c>
      <c r="BJ155">
        <v>-9.3134351074695587E-2</v>
      </c>
      <c r="BK155">
        <v>-0.16670677065849304</v>
      </c>
      <c r="BL155">
        <v>-0.19378906488418579</v>
      </c>
      <c r="BM155">
        <v>-0.47414267063140869</v>
      </c>
      <c r="BN155">
        <v>-0.55652397871017456</v>
      </c>
      <c r="BO155">
        <v>-0.36625468730926514</v>
      </c>
      <c r="BP155">
        <v>-0.32847222685813904</v>
      </c>
      <c r="BQ155">
        <v>-4.5759353786706924E-2</v>
      </c>
      <c r="BR155">
        <v>5.0244126319885254</v>
      </c>
      <c r="BS155">
        <v>4.6029133796691895</v>
      </c>
      <c r="BT155">
        <v>4.3140645027160645</v>
      </c>
      <c r="BU155">
        <v>3.9497601985931396</v>
      </c>
      <c r="BV155">
        <v>1.0852035284042358</v>
      </c>
      <c r="BW155">
        <v>-0.56930899620056152</v>
      </c>
      <c r="BX155">
        <v>-0.49612957239151001</v>
      </c>
      <c r="BY155">
        <v>-0.84000569581985474</v>
      </c>
      <c r="BZ155">
        <v>-0.75469213724136353</v>
      </c>
      <c r="CA155">
        <v>-0.16190503537654877</v>
      </c>
      <c r="CB155">
        <v>8.896356076002121E-2</v>
      </c>
      <c r="CC155">
        <v>0.15041182935237885</v>
      </c>
      <c r="CD155">
        <v>4.0338899940252304E-2</v>
      </c>
      <c r="CE155">
        <v>-6.7453137598931789E-3</v>
      </c>
      <c r="CF155">
        <v>-0.16428101062774658</v>
      </c>
      <c r="CG155">
        <v>0.69037938117980957</v>
      </c>
      <c r="CH155">
        <v>0.18204453587532043</v>
      </c>
      <c r="CI155">
        <v>8.7754674255847931E-2</v>
      </c>
      <c r="CJ155">
        <v>7.4887298047542572E-2</v>
      </c>
      <c r="CK155">
        <v>-0.21033273637294769</v>
      </c>
      <c r="CL155">
        <v>-0.28682991862297058</v>
      </c>
      <c r="CM155">
        <v>-8.9321248233318329E-2</v>
      </c>
      <c r="CN155">
        <v>-4.3386261910200119E-2</v>
      </c>
      <c r="CO155">
        <v>0.25050452351570129</v>
      </c>
      <c r="CP155">
        <v>5.3261332511901855</v>
      </c>
      <c r="CQ155">
        <v>4.903961181640625</v>
      </c>
      <c r="CR155">
        <v>4.6090788841247559</v>
      </c>
      <c r="CS155">
        <v>4.2517242431640625</v>
      </c>
      <c r="CT155">
        <v>1.4200308322906494</v>
      </c>
      <c r="CU155">
        <v>-0.26248228549957275</v>
      </c>
      <c r="CV155">
        <v>-0.20455211400985718</v>
      </c>
      <c r="CW155">
        <v>-0.54450976848602295</v>
      </c>
      <c r="CX155">
        <v>-0.46245470643043518</v>
      </c>
      <c r="CY155">
        <v>0.14882479608058929</v>
      </c>
      <c r="CZ155">
        <v>0.37631514668464661</v>
      </c>
      <c r="DA155">
        <v>0.43009984493255615</v>
      </c>
      <c r="DB155">
        <v>0.31290659308433533</v>
      </c>
      <c r="DC155">
        <v>0.25358960032463074</v>
      </c>
      <c r="DD155">
        <v>0.10222069919109344</v>
      </c>
      <c r="DE155">
        <v>1.0174984931945801</v>
      </c>
      <c r="DF155">
        <v>0.45722341537475586</v>
      </c>
      <c r="DG155">
        <v>0.34221610426902771</v>
      </c>
      <c r="DH155">
        <v>0.34356367588043213</v>
      </c>
      <c r="DI155">
        <v>5.3477209061384201E-2</v>
      </c>
      <c r="DJ155">
        <v>-1.7135836184024811E-2</v>
      </c>
      <c r="DK155">
        <v>0.18761220574378967</v>
      </c>
      <c r="DL155">
        <v>0.2416997104883194</v>
      </c>
      <c r="DM155">
        <v>0.5467684268951416</v>
      </c>
      <c r="DN155">
        <v>5.6278538703918457</v>
      </c>
      <c r="DO155">
        <v>5.2050089836120605</v>
      </c>
      <c r="DP155">
        <v>4.9040932655334473</v>
      </c>
      <c r="DQ155">
        <v>4.5536885261535645</v>
      </c>
      <c r="DR155">
        <v>1.754858136177063</v>
      </c>
      <c r="DS155">
        <v>4.4344451278448105E-2</v>
      </c>
      <c r="DT155">
        <v>8.7025351822376251E-2</v>
      </c>
      <c r="DU155">
        <v>-0.24901384115219116</v>
      </c>
      <c r="DV155">
        <v>-0.17021729052066803</v>
      </c>
      <c r="DW155">
        <v>0.59746932983398438</v>
      </c>
      <c r="DX155">
        <v>0.79120522737503052</v>
      </c>
      <c r="DY155">
        <v>0.83392488956451416</v>
      </c>
      <c r="DZ155">
        <v>0.70645105838775635</v>
      </c>
      <c r="EA155">
        <v>0.62947183847427368</v>
      </c>
      <c r="EB155">
        <v>0.48700684309005737</v>
      </c>
      <c r="EC155">
        <v>1.4898065328598022</v>
      </c>
      <c r="ED155">
        <v>0.85453802347183228</v>
      </c>
      <c r="EE155">
        <v>0.70961803197860718</v>
      </c>
      <c r="EF155">
        <v>0.73148965835571289</v>
      </c>
      <c r="EG155">
        <v>0.43437686562538147</v>
      </c>
      <c r="EH155">
        <v>0.37225958704948425</v>
      </c>
      <c r="EI155">
        <v>0.58746010065078735</v>
      </c>
      <c r="EJ155">
        <v>0.65331858396530151</v>
      </c>
      <c r="EK155">
        <v>0.97452640533447266</v>
      </c>
      <c r="EL155">
        <v>6.0634908676147461</v>
      </c>
      <c r="EM155">
        <v>5.639674186706543</v>
      </c>
      <c r="EN155">
        <v>5.3300466537475586</v>
      </c>
      <c r="EO155">
        <v>4.9896764755249023</v>
      </c>
      <c r="EP155">
        <v>2.2382955551147461</v>
      </c>
      <c r="EQ155">
        <v>0.48735353350639343</v>
      </c>
      <c r="ER155">
        <v>0.50801688432693481</v>
      </c>
      <c r="ES155">
        <v>0.17763535678386688</v>
      </c>
      <c r="ET155">
        <v>0.25172713398933411</v>
      </c>
      <c r="EU155">
        <v>71.515541076660156</v>
      </c>
      <c r="EV155">
        <v>70.247871398925781</v>
      </c>
      <c r="EW155">
        <v>69.153640747070313</v>
      </c>
      <c r="EX155">
        <v>68.183860778808594</v>
      </c>
      <c r="EY155">
        <v>67.159339904785156</v>
      </c>
      <c r="EZ155">
        <v>66.308303833007813</v>
      </c>
      <c r="FA155">
        <v>65.9757080078125</v>
      </c>
      <c r="FB155">
        <v>68.503875732421875</v>
      </c>
      <c r="FC155">
        <v>72.309028625488281</v>
      </c>
      <c r="FD155">
        <v>76.462921142578125</v>
      </c>
      <c r="FE155">
        <v>80.560325622558594</v>
      </c>
      <c r="FF155">
        <v>84.013710021972656</v>
      </c>
      <c r="FG155">
        <v>87.172348022460938</v>
      </c>
      <c r="FH155">
        <v>89.832473754882813</v>
      </c>
      <c r="FI155">
        <v>92.327873229980469</v>
      </c>
      <c r="FJ155">
        <v>93.082801818847656</v>
      </c>
      <c r="FK155">
        <v>93.478286743164063</v>
      </c>
      <c r="FL155">
        <v>92.726387023925781</v>
      </c>
      <c r="FM155">
        <v>90.462066650390625</v>
      </c>
      <c r="FN155">
        <v>86.580146789550781</v>
      </c>
      <c r="FO155">
        <v>81.860336303710938</v>
      </c>
      <c r="FP155">
        <v>77.760093688964844</v>
      </c>
      <c r="FQ155">
        <v>74.634933471679688</v>
      </c>
      <c r="FR155">
        <v>72.357574462890625</v>
      </c>
      <c r="FS155">
        <v>87</v>
      </c>
      <c r="FT155">
        <v>1.8843702971935272E-2</v>
      </c>
      <c r="FU155">
        <v>1</v>
      </c>
    </row>
    <row r="156" spans="1:177" x14ac:dyDescent="0.2">
      <c r="A156" t="s">
        <v>1</v>
      </c>
      <c r="B156" t="s">
        <v>226</v>
      </c>
      <c r="C156" t="s">
        <v>203</v>
      </c>
      <c r="D156" t="s">
        <v>256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7</v>
      </c>
      <c r="FT156">
        <v>0.17383544147014618</v>
      </c>
      <c r="FU156">
        <v>0</v>
      </c>
    </row>
    <row r="157" spans="1:177" x14ac:dyDescent="0.2">
      <c r="A157" t="s">
        <v>1</v>
      </c>
      <c r="B157" t="s">
        <v>226</v>
      </c>
      <c r="C157" t="s">
        <v>203</v>
      </c>
      <c r="D157" t="s">
        <v>257</v>
      </c>
      <c r="E157">
        <v>92</v>
      </c>
      <c r="F157">
        <v>92</v>
      </c>
      <c r="G157">
        <v>13.157264709472656</v>
      </c>
      <c r="H157">
        <v>12.831399917602539</v>
      </c>
      <c r="I157">
        <v>12.795125961303711</v>
      </c>
      <c r="J157">
        <v>13.399872779846191</v>
      </c>
      <c r="K157">
        <v>15.853000640869141</v>
      </c>
      <c r="L157">
        <v>16.621364593505859</v>
      </c>
      <c r="M157">
        <v>20.925167083740234</v>
      </c>
      <c r="N157">
        <v>19.834255218505859</v>
      </c>
      <c r="O157">
        <v>20.029323577880859</v>
      </c>
      <c r="P157">
        <v>21.368446350097656</v>
      </c>
      <c r="Q157">
        <v>21.983654022216797</v>
      </c>
      <c r="R157">
        <v>22.738288879394531</v>
      </c>
      <c r="S157">
        <v>23.592330932617188</v>
      </c>
      <c r="T157">
        <v>24.384637832641602</v>
      </c>
      <c r="U157">
        <v>24.787796020507813</v>
      </c>
      <c r="V157">
        <v>24.96595573425293</v>
      </c>
      <c r="W157">
        <v>24.971920013427734</v>
      </c>
      <c r="X157">
        <v>24.637931823730469</v>
      </c>
      <c r="Y157">
        <v>24.152460098266602</v>
      </c>
      <c r="Z157">
        <v>24.059621810913086</v>
      </c>
      <c r="AA157">
        <v>24.78297233581543</v>
      </c>
      <c r="AB157">
        <v>23.834201812744141</v>
      </c>
      <c r="AC157">
        <v>17.908552169799805</v>
      </c>
      <c r="AD157">
        <v>16.798131942749023</v>
      </c>
      <c r="AE157">
        <v>-0.19406764209270477</v>
      </c>
      <c r="AF157">
        <v>-0.30101579427719116</v>
      </c>
      <c r="AG157">
        <v>-0.39353901147842407</v>
      </c>
      <c r="AH157">
        <v>-0.2806185781955719</v>
      </c>
      <c r="AI157">
        <v>-0.88976031541824341</v>
      </c>
      <c r="AJ157">
        <v>-1.005092978477478</v>
      </c>
      <c r="AK157">
        <v>-2.114795446395874</v>
      </c>
      <c r="AL157">
        <v>-0.95765185356140137</v>
      </c>
      <c r="AM157">
        <v>-0.7619318962097168</v>
      </c>
      <c r="AN157">
        <v>-0.75912678241729736</v>
      </c>
      <c r="AO157">
        <v>-0.92870545387268066</v>
      </c>
      <c r="AP157">
        <v>-1.0210148096084595</v>
      </c>
      <c r="AQ157">
        <v>-0.92649269104003906</v>
      </c>
      <c r="AR157">
        <v>-0.82333564758300781</v>
      </c>
      <c r="AS157">
        <v>-0.72903460264205933</v>
      </c>
      <c r="AT157">
        <v>5.1173496246337891</v>
      </c>
      <c r="AU157">
        <v>4.4133872985839844</v>
      </c>
      <c r="AV157">
        <v>4.006293773651123</v>
      </c>
      <c r="AW157">
        <v>3.9262027740478516</v>
      </c>
      <c r="AX157">
        <v>-1.4835137128829956</v>
      </c>
      <c r="AY157">
        <v>-1.811058521270752</v>
      </c>
      <c r="AZ157">
        <v>-0.79628998041152954</v>
      </c>
      <c r="BA157">
        <v>-0.44542917609214783</v>
      </c>
      <c r="BB157">
        <v>-0.56195127964019775</v>
      </c>
      <c r="BC157">
        <v>0.31702423095703125</v>
      </c>
      <c r="BD157">
        <v>0.15084214508533478</v>
      </c>
      <c r="BE157">
        <v>4.751688614487648E-2</v>
      </c>
      <c r="BF157">
        <v>0.14441752433776855</v>
      </c>
      <c r="BG157">
        <v>-0.47326341271400452</v>
      </c>
      <c r="BH157">
        <v>-0.61837887763977051</v>
      </c>
      <c r="BI157">
        <v>-1.6167302131652832</v>
      </c>
      <c r="BJ157">
        <v>-0.54472815990447998</v>
      </c>
      <c r="BK157">
        <v>-0.36449271440505981</v>
      </c>
      <c r="BL157">
        <v>-0.36038750410079956</v>
      </c>
      <c r="BM157">
        <v>-0.53254604339599609</v>
      </c>
      <c r="BN157">
        <v>-0.61192715167999268</v>
      </c>
      <c r="BO157">
        <v>-0.51170068979263306</v>
      </c>
      <c r="BP157">
        <v>-0.40002450346946716</v>
      </c>
      <c r="BQ157">
        <v>-0.29536691308021545</v>
      </c>
      <c r="BR157">
        <v>5.5639433860778809</v>
      </c>
      <c r="BS157">
        <v>4.863762378692627</v>
      </c>
      <c r="BT157">
        <v>4.4454669952392578</v>
      </c>
      <c r="BU157">
        <v>4.3815312385559082</v>
      </c>
      <c r="BV157">
        <v>-0.97493278980255127</v>
      </c>
      <c r="BW157">
        <v>-1.3652850389480591</v>
      </c>
      <c r="BX157">
        <v>-0.3618602454662323</v>
      </c>
      <c r="BY157">
        <v>-2.9852505773305893E-2</v>
      </c>
      <c r="BZ157">
        <v>-0.14651735126972198</v>
      </c>
      <c r="CA157">
        <v>0.67100489139556885</v>
      </c>
      <c r="CB157">
        <v>0.46379756927490234</v>
      </c>
      <c r="CC157">
        <v>0.35299086570739746</v>
      </c>
      <c r="CD157">
        <v>0.43879625201225281</v>
      </c>
      <c r="CE157">
        <v>-0.18479888141155243</v>
      </c>
      <c r="CF157">
        <v>-0.35054183006286621</v>
      </c>
      <c r="CG157">
        <v>-1.2717717885971069</v>
      </c>
      <c r="CH157">
        <v>-0.25873848795890808</v>
      </c>
      <c r="CI157">
        <v>-8.9227572083473206E-2</v>
      </c>
      <c r="CJ157">
        <v>-8.4221906960010529E-2</v>
      </c>
      <c r="CK157">
        <v>-0.25816720724105835</v>
      </c>
      <c r="CL157">
        <v>-0.32859429717063904</v>
      </c>
      <c r="CM157">
        <v>-0.22441701591014862</v>
      </c>
      <c r="CN157">
        <v>-0.10684051364660263</v>
      </c>
      <c r="CO157">
        <v>4.9899937584996223E-3</v>
      </c>
      <c r="CP157">
        <v>5.8732528686523437</v>
      </c>
      <c r="CQ157">
        <v>5.1756911277770996</v>
      </c>
      <c r="CR157">
        <v>4.7496371269226074</v>
      </c>
      <c r="CS157">
        <v>4.6968903541564941</v>
      </c>
      <c r="CT157">
        <v>-0.62269115447998047</v>
      </c>
      <c r="CU157">
        <v>-1.0565437078475952</v>
      </c>
      <c r="CV157">
        <v>-6.0975529253482819E-2</v>
      </c>
      <c r="CW157">
        <v>0.25797462463378906</v>
      </c>
      <c r="CX157">
        <v>0.14121091365814209</v>
      </c>
      <c r="CY157">
        <v>1.0249855518341064</v>
      </c>
      <c r="CZ157">
        <v>0.7767530083656311</v>
      </c>
      <c r="DA157">
        <v>0.65846484899520874</v>
      </c>
      <c r="DB157">
        <v>0.73317497968673706</v>
      </c>
      <c r="DC157">
        <v>0.10366563498973846</v>
      </c>
      <c r="DD157">
        <v>-8.2704804837703705E-2</v>
      </c>
      <c r="DE157">
        <v>-0.92681336402893066</v>
      </c>
      <c r="DF157">
        <v>2.7251185849308968E-2</v>
      </c>
      <c r="DG157">
        <v>0.1860375851392746</v>
      </c>
      <c r="DH157">
        <v>0.1919436901807785</v>
      </c>
      <c r="DI157">
        <v>1.6211599111557007E-2</v>
      </c>
      <c r="DJ157">
        <v>-4.5261412858963013E-2</v>
      </c>
      <c r="DK157">
        <v>6.2866650521755219E-2</v>
      </c>
      <c r="DL157">
        <v>0.1863434910774231</v>
      </c>
      <c r="DM157">
        <v>0.30534690618515015</v>
      </c>
      <c r="DN157">
        <v>6.1825623512268066</v>
      </c>
      <c r="DO157">
        <v>5.4876198768615723</v>
      </c>
      <c r="DP157">
        <v>5.053807258605957</v>
      </c>
      <c r="DQ157">
        <v>5.0122494697570801</v>
      </c>
      <c r="DR157">
        <v>-0.27044951915740967</v>
      </c>
      <c r="DS157">
        <v>-0.74780237674713135</v>
      </c>
      <c r="DT157">
        <v>0.23990918695926666</v>
      </c>
      <c r="DU157">
        <v>0.54580175876617432</v>
      </c>
      <c r="DV157">
        <v>0.42893916368484497</v>
      </c>
      <c r="DW157">
        <v>1.5360773801803589</v>
      </c>
      <c r="DX157">
        <v>1.2286108732223511</v>
      </c>
      <c r="DY157">
        <v>1.0995208024978638</v>
      </c>
      <c r="DZ157">
        <v>1.1582111120223999</v>
      </c>
      <c r="EA157">
        <v>0.52016258239746094</v>
      </c>
      <c r="EB157">
        <v>0.30400931835174561</v>
      </c>
      <c r="EC157">
        <v>-0.42874813079833984</v>
      </c>
      <c r="ED157">
        <v>0.44017484784126282</v>
      </c>
      <c r="EE157">
        <v>0.583476722240448</v>
      </c>
      <c r="EF157">
        <v>0.59068292379379272</v>
      </c>
      <c r="EG157">
        <v>0.41237100958824158</v>
      </c>
      <c r="EH157">
        <v>0.36382627487182617</v>
      </c>
      <c r="EI157">
        <v>0.47765865921974182</v>
      </c>
      <c r="EJ157">
        <v>0.60965460538864136</v>
      </c>
      <c r="EK157">
        <v>0.73901456594467163</v>
      </c>
      <c r="EL157">
        <v>6.6291561126708984</v>
      </c>
      <c r="EM157">
        <v>5.9379949569702148</v>
      </c>
      <c r="EN157">
        <v>5.4929804801940918</v>
      </c>
      <c r="EO157">
        <v>5.4675779342651367</v>
      </c>
      <c r="EP157">
        <v>0.23813146352767944</v>
      </c>
      <c r="EQ157">
        <v>-0.30202892422676086</v>
      </c>
      <c r="ER157">
        <v>0.6743389368057251</v>
      </c>
      <c r="ES157">
        <v>0.96137839555740356</v>
      </c>
      <c r="ET157">
        <v>0.84437310695648193</v>
      </c>
      <c r="EU157">
        <v>67.456008911132813</v>
      </c>
      <c r="EV157">
        <v>66.381904602050781</v>
      </c>
      <c r="EW157">
        <v>65.237236022949219</v>
      </c>
      <c r="EX157">
        <v>64.485359191894531</v>
      </c>
      <c r="EY157">
        <v>64.699874877929688</v>
      </c>
      <c r="EZ157">
        <v>63.933025360107422</v>
      </c>
      <c r="FA157">
        <v>63.570568084716797</v>
      </c>
      <c r="FB157">
        <v>64.362205505371094</v>
      </c>
      <c r="FC157">
        <v>67.029067993164063</v>
      </c>
      <c r="FD157">
        <v>70.051521301269531</v>
      </c>
      <c r="FE157">
        <v>73.154937744140625</v>
      </c>
      <c r="FF157">
        <v>76.518440246582031</v>
      </c>
      <c r="FG157">
        <v>80.179206848144531</v>
      </c>
      <c r="FH157">
        <v>83.3902587890625</v>
      </c>
      <c r="FI157">
        <v>85.052268981933594</v>
      </c>
      <c r="FJ157">
        <v>84.527610778808594</v>
      </c>
      <c r="FK157">
        <v>84.335174560546875</v>
      </c>
      <c r="FL157">
        <v>82.742462158203125</v>
      </c>
      <c r="FM157">
        <v>79.622840881347656</v>
      </c>
      <c r="FN157">
        <v>76.0152587890625</v>
      </c>
      <c r="FO157">
        <v>73.567741394042969</v>
      </c>
      <c r="FP157">
        <v>71.460205078125</v>
      </c>
      <c r="FQ157">
        <v>69.644607543945313</v>
      </c>
      <c r="FR157">
        <v>68.048866271972656</v>
      </c>
      <c r="FS157">
        <v>92</v>
      </c>
      <c r="FT157">
        <v>1.9074948504567146E-2</v>
      </c>
      <c r="FU157">
        <v>1</v>
      </c>
    </row>
    <row r="158" spans="1:177" x14ac:dyDescent="0.2">
      <c r="A158" t="s">
        <v>1</v>
      </c>
      <c r="B158" t="s">
        <v>226</v>
      </c>
      <c r="C158" t="s">
        <v>203</v>
      </c>
      <c r="D158" t="s">
        <v>258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5</v>
      </c>
      <c r="FT158">
        <v>0.30831247568130493</v>
      </c>
      <c r="FU158">
        <v>0</v>
      </c>
    </row>
    <row r="159" spans="1:177" x14ac:dyDescent="0.2">
      <c r="A159" t="s">
        <v>1</v>
      </c>
      <c r="B159" t="s">
        <v>226</v>
      </c>
      <c r="C159" t="s">
        <v>203</v>
      </c>
      <c r="D159" t="s">
        <v>259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5</v>
      </c>
      <c r="FT159">
        <v>0.31223061680793762</v>
      </c>
      <c r="FU159">
        <v>0</v>
      </c>
    </row>
    <row r="160" spans="1:177" x14ac:dyDescent="0.2">
      <c r="A160" t="s">
        <v>1</v>
      </c>
      <c r="B160" t="s">
        <v>226</v>
      </c>
      <c r="C160" t="s">
        <v>203</v>
      </c>
      <c r="D160" t="s">
        <v>260</v>
      </c>
      <c r="E160">
        <v>17</v>
      </c>
      <c r="F160">
        <v>92</v>
      </c>
      <c r="G160">
        <v>1.6016987562179565</v>
      </c>
      <c r="H160">
        <v>1.4423620700836182</v>
      </c>
      <c r="I160">
        <v>1.4116605520248413</v>
      </c>
      <c r="J160">
        <v>1.5416158437728882</v>
      </c>
      <c r="K160">
        <v>2.3442614078521729</v>
      </c>
      <c r="L160">
        <v>2.4406745433807373</v>
      </c>
      <c r="M160">
        <v>3.3122706413269043</v>
      </c>
      <c r="N160">
        <v>3.0403633117675781</v>
      </c>
      <c r="O160">
        <v>3.1532526016235352</v>
      </c>
      <c r="P160">
        <v>3.5646598339080811</v>
      </c>
      <c r="Q160">
        <v>3.8490924835205078</v>
      </c>
      <c r="R160">
        <v>4.1622710227966309</v>
      </c>
      <c r="S160">
        <v>4.4216809272766113</v>
      </c>
      <c r="T160">
        <v>4.6451592445373535</v>
      </c>
      <c r="U160">
        <v>4.8334417343139648</v>
      </c>
      <c r="V160">
        <v>4.9062657356262207</v>
      </c>
      <c r="W160">
        <v>4.9542059898376465</v>
      </c>
      <c r="X160">
        <v>4.8633465766906738</v>
      </c>
      <c r="Y160">
        <v>4.6779403686523437</v>
      </c>
      <c r="Z160">
        <v>4.6385335922241211</v>
      </c>
      <c r="AA160">
        <v>4.9025430679321289</v>
      </c>
      <c r="AB160">
        <v>4.8328042030334473</v>
      </c>
      <c r="AC160">
        <v>2.9825539588928223</v>
      </c>
      <c r="AD160">
        <v>2.732210636138916</v>
      </c>
      <c r="AE160">
        <v>-0.40337935090065002</v>
      </c>
      <c r="AF160">
        <v>-0.3957497775554657</v>
      </c>
      <c r="AG160">
        <v>-0.39487564563751221</v>
      </c>
      <c r="AH160">
        <v>-0.34276100993156433</v>
      </c>
      <c r="AI160">
        <v>-0.28623449802398682</v>
      </c>
      <c r="AJ160">
        <v>-0.39439833164215088</v>
      </c>
      <c r="AK160">
        <v>-0.81901216506958008</v>
      </c>
      <c r="AL160">
        <v>-0.47100654244422913</v>
      </c>
      <c r="AM160">
        <v>-0.43871477246284485</v>
      </c>
      <c r="AN160">
        <v>-0.3033449649810791</v>
      </c>
      <c r="AO160">
        <v>-0.28702688217163086</v>
      </c>
      <c r="AP160">
        <v>-0.24947844445705414</v>
      </c>
      <c r="AQ160">
        <v>-0.27711576223373413</v>
      </c>
      <c r="AR160">
        <v>-0.29377049207687378</v>
      </c>
      <c r="AS160">
        <v>0.75334876775741577</v>
      </c>
      <c r="AT160">
        <v>1.3209625482559204</v>
      </c>
      <c r="AU160">
        <v>1.0673537254333496</v>
      </c>
      <c r="AV160">
        <v>0.97346174716949463</v>
      </c>
      <c r="AW160">
        <v>0.61337924003601074</v>
      </c>
      <c r="AX160">
        <v>-0.80168116092681885</v>
      </c>
      <c r="AY160">
        <v>-0.848624587059021</v>
      </c>
      <c r="AZ160">
        <v>-0.45853984355926514</v>
      </c>
      <c r="BA160">
        <v>-0.30061393976211548</v>
      </c>
      <c r="BB160">
        <v>-0.30649739503860474</v>
      </c>
      <c r="BC160">
        <v>-0.13641257584095001</v>
      </c>
      <c r="BD160">
        <v>-0.16505202651023865</v>
      </c>
      <c r="BE160">
        <v>-0.16943523287773132</v>
      </c>
      <c r="BF160">
        <v>-0.12734656035900116</v>
      </c>
      <c r="BG160">
        <v>-5.0571233034133911E-2</v>
      </c>
      <c r="BH160">
        <v>-0.18688414990901947</v>
      </c>
      <c r="BI160">
        <v>-0.56476438045501709</v>
      </c>
      <c r="BJ160">
        <v>-0.26637458801269531</v>
      </c>
      <c r="BK160">
        <v>-0.23007127642631531</v>
      </c>
      <c r="BL160">
        <v>-9.7754567861557007E-2</v>
      </c>
      <c r="BM160">
        <v>-7.942286878824234E-2</v>
      </c>
      <c r="BN160">
        <v>-3.5916779190301895E-2</v>
      </c>
      <c r="BO160">
        <v>-5.8420050889253616E-2</v>
      </c>
      <c r="BP160">
        <v>-6.9162867963314056E-2</v>
      </c>
      <c r="BQ160">
        <v>0.98245245218276978</v>
      </c>
      <c r="BR160">
        <v>1.5658106803894043</v>
      </c>
      <c r="BS160">
        <v>1.3055658340454102</v>
      </c>
      <c r="BT160">
        <v>1.2067700624465942</v>
      </c>
      <c r="BU160">
        <v>0.8521111011505127</v>
      </c>
      <c r="BV160">
        <v>-0.54963004589080811</v>
      </c>
      <c r="BW160">
        <v>-0.6288267970085144</v>
      </c>
      <c r="BX160">
        <v>-0.24587693810462952</v>
      </c>
      <c r="BY160">
        <v>-7.0184893906116486E-2</v>
      </c>
      <c r="BZ160">
        <v>-7.4620552361011505E-2</v>
      </c>
      <c r="CA160">
        <v>4.8487793654203415E-2</v>
      </c>
      <c r="CB160">
        <v>-5.2714617922902107E-3</v>
      </c>
      <c r="CC160">
        <v>-1.3295889832079411E-2</v>
      </c>
      <c r="CD160">
        <v>2.1848823875188828E-2</v>
      </c>
      <c r="CE160">
        <v>0.11264842748641968</v>
      </c>
      <c r="CF160">
        <v>-4.3160449713468552E-2</v>
      </c>
      <c r="CG160">
        <v>-0.3886730968952179</v>
      </c>
      <c r="CH160">
        <v>-0.1246471181511879</v>
      </c>
      <c r="CI160">
        <v>-8.5565425455570221E-2</v>
      </c>
      <c r="CJ160">
        <v>4.4636715203523636E-2</v>
      </c>
      <c r="CK160">
        <v>6.4363040030002594E-2</v>
      </c>
      <c r="CL160">
        <v>0.11199537664651871</v>
      </c>
      <c r="CM160">
        <v>9.3047931790351868E-2</v>
      </c>
      <c r="CN160">
        <v>8.6399681866168976E-2</v>
      </c>
      <c r="CO160">
        <v>1.1411290168762207</v>
      </c>
      <c r="CP160">
        <v>1.7353917360305786</v>
      </c>
      <c r="CQ160">
        <v>1.4705507755279541</v>
      </c>
      <c r="CR160">
        <v>1.3683587312698364</v>
      </c>
      <c r="CS160">
        <v>1.0174560546875</v>
      </c>
      <c r="CT160">
        <v>-0.37506020069122314</v>
      </c>
      <c r="CU160">
        <v>-0.47659555077552795</v>
      </c>
      <c r="CV160">
        <v>-9.8587259650230408E-2</v>
      </c>
      <c r="CW160">
        <v>8.9409567415714264E-2</v>
      </c>
      <c r="CX160">
        <v>8.5976637899875641E-2</v>
      </c>
      <c r="CY160">
        <v>0.23338817059993744</v>
      </c>
      <c r="CZ160">
        <v>0.15450909733772278</v>
      </c>
      <c r="DA160">
        <v>0.14284345507621765</v>
      </c>
      <c r="DB160">
        <v>0.17104421555995941</v>
      </c>
      <c r="DC160">
        <v>0.27586808800697327</v>
      </c>
      <c r="DD160">
        <v>0.10056324303150177</v>
      </c>
      <c r="DE160">
        <v>-0.2125818282365799</v>
      </c>
      <c r="DF160">
        <v>1.7080353572964668E-2</v>
      </c>
      <c r="DG160">
        <v>5.8940421789884567E-2</v>
      </c>
      <c r="DH160">
        <v>0.18702800571918488</v>
      </c>
      <c r="DI160">
        <v>0.20814895629882813</v>
      </c>
      <c r="DJ160">
        <v>0.25990754365921021</v>
      </c>
      <c r="DK160">
        <v>0.24451591074466705</v>
      </c>
      <c r="DL160">
        <v>0.24196222424507141</v>
      </c>
      <c r="DM160">
        <v>1.2998055219650269</v>
      </c>
      <c r="DN160">
        <v>1.9049727916717529</v>
      </c>
      <c r="DO160">
        <v>1.635535717010498</v>
      </c>
      <c r="DP160">
        <v>1.5299474000930786</v>
      </c>
      <c r="DQ160">
        <v>1.1828010082244873</v>
      </c>
      <c r="DR160">
        <v>-0.20049037039279938</v>
      </c>
      <c r="DS160">
        <v>-0.32436427474021912</v>
      </c>
      <c r="DT160">
        <v>4.8702418804168701E-2</v>
      </c>
      <c r="DU160">
        <v>0.24900402128696442</v>
      </c>
      <c r="DV160">
        <v>0.24657383561134338</v>
      </c>
      <c r="DW160">
        <v>0.50035494565963745</v>
      </c>
      <c r="DX160">
        <v>0.38520684838294983</v>
      </c>
      <c r="DY160">
        <v>0.36828386783599854</v>
      </c>
      <c r="DZ160">
        <v>0.38645866513252258</v>
      </c>
      <c r="EA160">
        <v>0.51153135299682617</v>
      </c>
      <c r="EB160">
        <v>0.30807742476463318</v>
      </c>
      <c r="EC160">
        <v>4.1665989905595779E-2</v>
      </c>
      <c r="ED160">
        <v>0.22171230614185333</v>
      </c>
      <c r="EE160">
        <v>0.26758390665054321</v>
      </c>
      <c r="EF160">
        <v>0.39261838793754578</v>
      </c>
      <c r="EG160">
        <v>0.41575297713279724</v>
      </c>
      <c r="EH160">
        <v>0.47346919775009155</v>
      </c>
      <c r="EI160">
        <v>0.46321162581443787</v>
      </c>
      <c r="EJ160">
        <v>0.46656984090805054</v>
      </c>
      <c r="EK160">
        <v>1.5289093255996704</v>
      </c>
      <c r="EL160">
        <v>2.1498208045959473</v>
      </c>
      <c r="EM160">
        <v>1.8737478256225586</v>
      </c>
      <c r="EN160">
        <v>1.7632557153701782</v>
      </c>
      <c r="EO160">
        <v>1.4215328693389893</v>
      </c>
      <c r="EP160">
        <v>5.1560737192630768E-2</v>
      </c>
      <c r="EQ160">
        <v>-0.10456649959087372</v>
      </c>
      <c r="ER160">
        <v>0.26136532425880432</v>
      </c>
      <c r="ES160">
        <v>0.4794330894947052</v>
      </c>
      <c r="ET160">
        <v>0.47845065593719482</v>
      </c>
      <c r="EU160">
        <v>70.512962341308594</v>
      </c>
      <c r="EV160">
        <v>68.382705688476563</v>
      </c>
      <c r="EW160">
        <v>66.613792419433594</v>
      </c>
      <c r="EX160">
        <v>65.121612548828125</v>
      </c>
      <c r="EY160">
        <v>64.226203918457031</v>
      </c>
      <c r="EZ160">
        <v>63.291954040527344</v>
      </c>
      <c r="FA160">
        <v>62.774215698242188</v>
      </c>
      <c r="FB160">
        <v>64.104057312011719</v>
      </c>
      <c r="FC160">
        <v>68.599617004394531</v>
      </c>
      <c r="FD160">
        <v>74.579238891601563</v>
      </c>
      <c r="FE160">
        <v>79.908599853515625</v>
      </c>
      <c r="FF160">
        <v>84.839027404785156</v>
      </c>
      <c r="FG160">
        <v>88.417892456054688</v>
      </c>
      <c r="FH160">
        <v>91.196853637695312</v>
      </c>
      <c r="FI160">
        <v>93.227523803710938</v>
      </c>
      <c r="FJ160">
        <v>94.507736206054688</v>
      </c>
      <c r="FK160">
        <v>95.141403198242188</v>
      </c>
      <c r="FL160">
        <v>93.632217407226563</v>
      </c>
      <c r="FM160">
        <v>89.875778198242188</v>
      </c>
      <c r="FN160">
        <v>85.345863342285156</v>
      </c>
      <c r="FO160">
        <v>81.765380859375</v>
      </c>
      <c r="FP160">
        <v>79.316719055175781</v>
      </c>
      <c r="FQ160">
        <v>75.722343444824219</v>
      </c>
      <c r="FR160">
        <v>73.410926818847656</v>
      </c>
      <c r="FS160">
        <v>17</v>
      </c>
      <c r="FT160">
        <v>7.0177614688873291E-2</v>
      </c>
      <c r="FU160">
        <v>1</v>
      </c>
    </row>
    <row r="161" spans="1:177" x14ac:dyDescent="0.2">
      <c r="A161" t="s">
        <v>1</v>
      </c>
      <c r="B161" t="s">
        <v>226</v>
      </c>
      <c r="C161" t="s">
        <v>203</v>
      </c>
      <c r="D161" t="s">
        <v>2</v>
      </c>
      <c r="E161">
        <v>91</v>
      </c>
      <c r="F161">
        <v>91</v>
      </c>
      <c r="G161">
        <v>13.815973281860352</v>
      </c>
      <c r="H161">
        <v>13.422547340393066</v>
      </c>
      <c r="I161">
        <v>13.278946876525879</v>
      </c>
      <c r="J161">
        <v>13.823722839355469</v>
      </c>
      <c r="K161">
        <v>16.021341323852539</v>
      </c>
      <c r="L161">
        <v>16.677881240844727</v>
      </c>
      <c r="M161">
        <v>20.89134407043457</v>
      </c>
      <c r="N161">
        <v>19.866388320922852</v>
      </c>
      <c r="O161">
        <v>20.279577255249023</v>
      </c>
      <c r="P161">
        <v>21.700399398803711</v>
      </c>
      <c r="Q161">
        <v>22.577888488769531</v>
      </c>
      <c r="R161">
        <v>23.537248611450195</v>
      </c>
      <c r="S161">
        <v>24.351011276245117</v>
      </c>
      <c r="T161">
        <v>24.98536491394043</v>
      </c>
      <c r="U161">
        <v>25.326641082763672</v>
      </c>
      <c r="V161">
        <v>25.462253570556641</v>
      </c>
      <c r="W161">
        <v>25.44099235534668</v>
      </c>
      <c r="X161">
        <v>25.177000045776367</v>
      </c>
      <c r="Y161">
        <v>24.606132507324219</v>
      </c>
      <c r="Z161">
        <v>24.438491821289063</v>
      </c>
      <c r="AA161">
        <v>25.16972541809082</v>
      </c>
      <c r="AB161">
        <v>24.092367172241211</v>
      </c>
      <c r="AC161">
        <v>18.103166580200195</v>
      </c>
      <c r="AD161">
        <v>16.999980926513672</v>
      </c>
      <c r="AE161">
        <v>-0.89497101306915283</v>
      </c>
      <c r="AF161">
        <v>-0.8651692271232605</v>
      </c>
      <c r="AG161">
        <v>-0.94069761037826538</v>
      </c>
      <c r="AH161">
        <v>-0.835185706615448</v>
      </c>
      <c r="AI161">
        <v>-1.0389056205749512</v>
      </c>
      <c r="AJ161">
        <v>-0.64669901132583618</v>
      </c>
      <c r="AK161">
        <v>-0.14752870798110962</v>
      </c>
      <c r="AL161">
        <v>-0.60329020023345947</v>
      </c>
      <c r="AM161">
        <v>-0.74595403671264648</v>
      </c>
      <c r="AN161">
        <v>-0.93037915229797363</v>
      </c>
      <c r="AO161">
        <v>-1.057953953742981</v>
      </c>
      <c r="AP161">
        <v>-1.0035606622695923</v>
      </c>
      <c r="AQ161">
        <v>-0.91174191236495972</v>
      </c>
      <c r="AR161">
        <v>-0.8450167179107666</v>
      </c>
      <c r="AS161">
        <v>-3.6867588758468628E-2</v>
      </c>
      <c r="AT161">
        <v>4.264955997467041</v>
      </c>
      <c r="AU161">
        <v>3.7898979187011719</v>
      </c>
      <c r="AV161">
        <v>3.668074369430542</v>
      </c>
      <c r="AW161">
        <v>3.4024641513824463</v>
      </c>
      <c r="AX161">
        <v>-0.36458781361579895</v>
      </c>
      <c r="AY161">
        <v>-0.90162068605422974</v>
      </c>
      <c r="AZ161">
        <v>-1.0399547815322876</v>
      </c>
      <c r="BA161">
        <v>-1.2171752452850342</v>
      </c>
      <c r="BB161">
        <v>-1.0967795848846436</v>
      </c>
      <c r="BC161">
        <v>-0.38828644156455994</v>
      </c>
      <c r="BD161">
        <v>-0.42134395241737366</v>
      </c>
      <c r="BE161">
        <v>-0.51336407661437988</v>
      </c>
      <c r="BF161">
        <v>-0.42526727914810181</v>
      </c>
      <c r="BG161">
        <v>-0.63770854473114014</v>
      </c>
      <c r="BH161">
        <v>-0.26205751299858093</v>
      </c>
      <c r="BI161">
        <v>0.33758959174156189</v>
      </c>
      <c r="BJ161">
        <v>-0.17845958471298218</v>
      </c>
      <c r="BK161">
        <v>-0.33545631170272827</v>
      </c>
      <c r="BL161">
        <v>-0.50997501611709595</v>
      </c>
      <c r="BM161">
        <v>-0.63791573047637939</v>
      </c>
      <c r="BN161">
        <v>-0.57180106639862061</v>
      </c>
      <c r="BO161">
        <v>-0.4794040322303772</v>
      </c>
      <c r="BP161">
        <v>-0.41177740693092346</v>
      </c>
      <c r="BQ161">
        <v>0.39935564994812012</v>
      </c>
      <c r="BR161">
        <v>4.712437629699707</v>
      </c>
      <c r="BS161">
        <v>4.2374958992004395</v>
      </c>
      <c r="BT161">
        <v>4.1060981750488281</v>
      </c>
      <c r="BU161">
        <v>3.8553509712219238</v>
      </c>
      <c r="BV161">
        <v>0.13614538311958313</v>
      </c>
      <c r="BW161">
        <v>-0.45863956212997437</v>
      </c>
      <c r="BX161">
        <v>-0.60725611448287964</v>
      </c>
      <c r="BY161">
        <v>-0.79913049936294556</v>
      </c>
      <c r="BZ161">
        <v>-0.68058812618255615</v>
      </c>
      <c r="CA161">
        <v>-3.7358228117227554E-2</v>
      </c>
      <c r="CB161">
        <v>-0.11395189166069031</v>
      </c>
      <c r="CC161">
        <v>-0.2173941433429718</v>
      </c>
      <c r="CD161">
        <v>-0.14135903120040894</v>
      </c>
      <c r="CE161">
        <v>-0.35984069108963013</v>
      </c>
      <c r="CF161">
        <v>4.3440316803753376E-3</v>
      </c>
      <c r="CG161">
        <v>0.67358106374740601</v>
      </c>
      <c r="CH161">
        <v>0.11577679961919785</v>
      </c>
      <c r="CI161">
        <v>-5.1146838814020157E-2</v>
      </c>
      <c r="CJ161">
        <v>-0.21880437433719635</v>
      </c>
      <c r="CK161">
        <v>-0.34699857234954834</v>
      </c>
      <c r="CL161">
        <v>-0.27276572585105896</v>
      </c>
      <c r="CM161">
        <v>-0.17996813356876373</v>
      </c>
      <c r="CN161">
        <v>-0.11171714216470718</v>
      </c>
      <c r="CO161">
        <v>0.70148253440856934</v>
      </c>
      <c r="CP161">
        <v>5.022362232208252</v>
      </c>
      <c r="CQ161">
        <v>4.5475006103515625</v>
      </c>
      <c r="CR161">
        <v>4.4094724655151367</v>
      </c>
      <c r="CS161">
        <v>4.1690192222595215</v>
      </c>
      <c r="CT161">
        <v>0.48295167088508606</v>
      </c>
      <c r="CU161">
        <v>-0.15183216333389282</v>
      </c>
      <c r="CV161">
        <v>-0.30757030844688416</v>
      </c>
      <c r="CW161">
        <v>-0.50959402322769165</v>
      </c>
      <c r="CX161">
        <v>-0.39233523607254028</v>
      </c>
      <c r="CY161">
        <v>0.31356996297836304</v>
      </c>
      <c r="CZ161">
        <v>0.19344015419483185</v>
      </c>
      <c r="DA161">
        <v>7.8575767576694489E-2</v>
      </c>
      <c r="DB161">
        <v>0.14254923164844513</v>
      </c>
      <c r="DC161">
        <v>-8.1972822546958923E-2</v>
      </c>
      <c r="DD161">
        <v>0.27074557542800903</v>
      </c>
      <c r="DE161">
        <v>1.0095725059509277</v>
      </c>
      <c r="DF161">
        <v>0.41001316905021667</v>
      </c>
      <c r="DG161">
        <v>0.23316262662410736</v>
      </c>
      <c r="DH161">
        <v>7.2366252541542053E-2</v>
      </c>
      <c r="DI161">
        <v>-5.608140304684639E-2</v>
      </c>
      <c r="DJ161">
        <v>2.6269620284438133E-2</v>
      </c>
      <c r="DK161">
        <v>0.11946776509284973</v>
      </c>
      <c r="DL161">
        <v>0.1883431077003479</v>
      </c>
      <c r="DM161">
        <v>1.0036094188690186</v>
      </c>
      <c r="DN161">
        <v>5.3322868347167969</v>
      </c>
      <c r="DO161">
        <v>4.8575053215026855</v>
      </c>
      <c r="DP161">
        <v>4.7128467559814453</v>
      </c>
      <c r="DQ161">
        <v>4.4826874732971191</v>
      </c>
      <c r="DR161">
        <v>0.8297579288482666</v>
      </c>
      <c r="DS161">
        <v>0.15497522056102753</v>
      </c>
      <c r="DT161">
        <v>-7.8845089301466942E-3</v>
      </c>
      <c r="DU161">
        <v>-0.22005753219127655</v>
      </c>
      <c r="DV161">
        <v>-0.10408233106136322</v>
      </c>
      <c r="DW161">
        <v>0.82025456428527832</v>
      </c>
      <c r="DX161">
        <v>0.63726544380187988</v>
      </c>
      <c r="DY161">
        <v>0.50590932369232178</v>
      </c>
      <c r="DZ161">
        <v>0.55246764421463013</v>
      </c>
      <c r="EA161">
        <v>0.31922423839569092</v>
      </c>
      <c r="EB161">
        <v>0.65538704395294189</v>
      </c>
      <c r="EC161">
        <v>1.4946908950805664</v>
      </c>
      <c r="ED161">
        <v>0.83484375476837158</v>
      </c>
      <c r="EE161">
        <v>0.64366036653518677</v>
      </c>
      <c r="EF161">
        <v>0.49277040362358093</v>
      </c>
      <c r="EG161">
        <v>0.36395677924156189</v>
      </c>
      <c r="EH161">
        <v>0.45802918076515198</v>
      </c>
      <c r="EI161">
        <v>0.55180567502975464</v>
      </c>
      <c r="EJ161">
        <v>0.62158244848251343</v>
      </c>
      <c r="EK161">
        <v>1.4398326873779297</v>
      </c>
      <c r="EL161">
        <v>5.7797684669494629</v>
      </c>
      <c r="EM161">
        <v>5.3051033020019531</v>
      </c>
      <c r="EN161">
        <v>5.1508703231811523</v>
      </c>
      <c r="EO161">
        <v>4.9355745315551758</v>
      </c>
      <c r="EP161">
        <v>1.3304911851882935</v>
      </c>
      <c r="EQ161">
        <v>0.59795635938644409</v>
      </c>
      <c r="ER161">
        <v>0.42481419444084167</v>
      </c>
      <c r="ES161">
        <v>0.19798718392848969</v>
      </c>
      <c r="ET161">
        <v>0.3121090829372406</v>
      </c>
      <c r="EU161">
        <v>69.739112854003906</v>
      </c>
      <c r="EV161">
        <v>68.223731994628906</v>
      </c>
      <c r="EW161">
        <v>66.711219787597656</v>
      </c>
      <c r="EX161">
        <v>65.651756286621094</v>
      </c>
      <c r="EY161">
        <v>65.343971252441406</v>
      </c>
      <c r="EZ161">
        <v>64.420372009277344</v>
      </c>
      <c r="FA161">
        <v>64.533790588378906</v>
      </c>
      <c r="FB161">
        <v>67.302215576171875</v>
      </c>
      <c r="FC161">
        <v>71.637626647949219</v>
      </c>
      <c r="FD161">
        <v>76.188735961914063</v>
      </c>
      <c r="FE161">
        <v>80.487380981445313</v>
      </c>
      <c r="FF161">
        <v>84.189346313476562</v>
      </c>
      <c r="FG161">
        <v>86.935981750488281</v>
      </c>
      <c r="FH161">
        <v>88.910736083984375</v>
      </c>
      <c r="FI161">
        <v>89.840667724609375</v>
      </c>
      <c r="FJ161">
        <v>90.014518737792969</v>
      </c>
      <c r="FK161">
        <v>89.328353881835938</v>
      </c>
      <c r="FL161">
        <v>87.921585083007813</v>
      </c>
      <c r="FM161">
        <v>85.074012756347656</v>
      </c>
      <c r="FN161">
        <v>80.98468017578125</v>
      </c>
      <c r="FO161">
        <v>77.424179077148438</v>
      </c>
      <c r="FP161">
        <v>74.48760986328125</v>
      </c>
      <c r="FQ161">
        <v>72.2998046875</v>
      </c>
      <c r="FR161">
        <v>70.452598571777344</v>
      </c>
      <c r="FS161">
        <v>90.333333333333329</v>
      </c>
      <c r="FT161">
        <v>1.9433224573731422E-2</v>
      </c>
      <c r="FU161">
        <v>1</v>
      </c>
    </row>
    <row r="162" spans="1:177" x14ac:dyDescent="0.2">
      <c r="A162" t="s">
        <v>1</v>
      </c>
      <c r="B162" t="s">
        <v>226</v>
      </c>
      <c r="C162" t="s">
        <v>1</v>
      </c>
      <c r="D162" t="s">
        <v>246</v>
      </c>
      <c r="E162">
        <v>37</v>
      </c>
      <c r="F162">
        <v>106</v>
      </c>
      <c r="G162">
        <v>5.2488274574279785</v>
      </c>
      <c r="H162">
        <v>5.1938133239746094</v>
      </c>
      <c r="I162">
        <v>5.169865608215332</v>
      </c>
      <c r="J162">
        <v>5.2125358581542969</v>
      </c>
      <c r="K162">
        <v>5.5374264717102051</v>
      </c>
      <c r="L162">
        <v>5.6564450263977051</v>
      </c>
      <c r="M162">
        <v>7.1795578002929687</v>
      </c>
      <c r="N162">
        <v>6.8559246063232422</v>
      </c>
      <c r="O162">
        <v>6.9298801422119141</v>
      </c>
      <c r="P162">
        <v>7.3464031219482422</v>
      </c>
      <c r="Q162">
        <v>7.5840625762939453</v>
      </c>
      <c r="R162">
        <v>7.8468723297119141</v>
      </c>
      <c r="S162">
        <v>8.0548906326293945</v>
      </c>
      <c r="T162">
        <v>8.1808195114135742</v>
      </c>
      <c r="U162">
        <v>8.3116903305053711</v>
      </c>
      <c r="V162">
        <v>8.3353757858276367</v>
      </c>
      <c r="W162">
        <v>8.3056669235229492</v>
      </c>
      <c r="X162">
        <v>8.2562894821166992</v>
      </c>
      <c r="Y162">
        <v>8.1395416259765625</v>
      </c>
      <c r="Z162">
        <v>8.1229419708251953</v>
      </c>
      <c r="AA162">
        <v>8.2869815826416016</v>
      </c>
      <c r="AB162">
        <v>8.0099821090698242</v>
      </c>
      <c r="AC162">
        <v>6.0812907218933105</v>
      </c>
      <c r="AD162">
        <v>5.762357234954834</v>
      </c>
      <c r="AE162">
        <v>-0.75818955898284912</v>
      </c>
      <c r="AF162">
        <v>-0.6358952522277832</v>
      </c>
      <c r="AG162">
        <v>-0.54120033979415894</v>
      </c>
      <c r="AH162">
        <v>-0.50925731658935547</v>
      </c>
      <c r="AI162">
        <v>-0.31258022785186768</v>
      </c>
      <c r="AJ162">
        <v>-0.54810225963592529</v>
      </c>
      <c r="AK162">
        <v>1.4444613829255104E-2</v>
      </c>
      <c r="AL162">
        <v>-0.36923184990882874</v>
      </c>
      <c r="AM162">
        <v>-0.41192200779914856</v>
      </c>
      <c r="AN162">
        <v>-0.43630322813987732</v>
      </c>
      <c r="AO162">
        <v>-0.43293234705924988</v>
      </c>
      <c r="AP162">
        <v>-0.39589503407478333</v>
      </c>
      <c r="AQ162">
        <v>-0.36961087584495544</v>
      </c>
      <c r="AR162">
        <v>-0.37595224380493164</v>
      </c>
      <c r="AS162">
        <v>-0.22530654072761536</v>
      </c>
      <c r="AT162">
        <v>0.91228103637695313</v>
      </c>
      <c r="AU162">
        <v>0.94529068470001221</v>
      </c>
      <c r="AV162">
        <v>0.95232683420181274</v>
      </c>
      <c r="AW162">
        <v>0.95211642980575562</v>
      </c>
      <c r="AX162">
        <v>-0.2716299295425415</v>
      </c>
      <c r="AY162">
        <v>-0.44890370965003967</v>
      </c>
      <c r="AZ162">
        <v>-0.63593375682830811</v>
      </c>
      <c r="BA162">
        <v>-0.55840498208999634</v>
      </c>
      <c r="BB162">
        <v>-0.45658460259437561</v>
      </c>
      <c r="BC162">
        <v>-0.46898561716079712</v>
      </c>
      <c r="BD162">
        <v>-0.39919230341911316</v>
      </c>
      <c r="BE162">
        <v>-0.33207020163536072</v>
      </c>
      <c r="BF162">
        <v>-0.29819083213806152</v>
      </c>
      <c r="BG162">
        <v>-0.12661071121692657</v>
      </c>
      <c r="BH162">
        <v>-0.36906197667121887</v>
      </c>
      <c r="BI162">
        <v>0.22729431092739105</v>
      </c>
      <c r="BJ162">
        <v>-0.11857202649116516</v>
      </c>
      <c r="BK162">
        <v>-0.17532823979854584</v>
      </c>
      <c r="BL162">
        <v>-0.19915273785591125</v>
      </c>
      <c r="BM162">
        <v>-0.18572668731212616</v>
      </c>
      <c r="BN162">
        <v>-0.13917055726051331</v>
      </c>
      <c r="BO162">
        <v>-0.11563469469547272</v>
      </c>
      <c r="BP162">
        <v>-0.12423854321241379</v>
      </c>
      <c r="BQ162">
        <v>2.924710139632225E-2</v>
      </c>
      <c r="BR162">
        <v>1.1638580560684204</v>
      </c>
      <c r="BS162">
        <v>1.1943198442459106</v>
      </c>
      <c r="BT162">
        <v>1.2145389318466187</v>
      </c>
      <c r="BU162">
        <v>1.2301703691482544</v>
      </c>
      <c r="BV162">
        <v>3.8025297224521637E-2</v>
      </c>
      <c r="BW162">
        <v>-0.17244903743267059</v>
      </c>
      <c r="BX162">
        <v>-0.35047021508216858</v>
      </c>
      <c r="BY162">
        <v>-0.28592005372047424</v>
      </c>
      <c r="BZ162">
        <v>-0.19959083199501038</v>
      </c>
      <c r="CA162">
        <v>-0.26868385076522827</v>
      </c>
      <c r="CB162">
        <v>-0.23525255918502808</v>
      </c>
      <c r="CC162">
        <v>-0.18722730875015259</v>
      </c>
      <c r="CD162">
        <v>-0.15200680494308472</v>
      </c>
      <c r="CE162">
        <v>2.1912020165473223E-3</v>
      </c>
      <c r="CF162">
        <v>-0.24505923688411713</v>
      </c>
      <c r="CG162">
        <v>0.37471336126327515</v>
      </c>
      <c r="CH162">
        <v>5.5034209042787552E-2</v>
      </c>
      <c r="CI162">
        <v>-1.1464117094874382E-2</v>
      </c>
      <c r="CJ162">
        <v>-3.4903049468994141E-2</v>
      </c>
      <c r="CK162">
        <v>-1.4512795023620129E-2</v>
      </c>
      <c r="CL162">
        <v>3.863602876663208E-2</v>
      </c>
      <c r="CM162">
        <v>6.0268435627222061E-2</v>
      </c>
      <c r="CN162">
        <v>5.0097614526748657E-2</v>
      </c>
      <c r="CO162">
        <v>0.2055501788854599</v>
      </c>
      <c r="CP162">
        <v>1.3380995988845825</v>
      </c>
      <c r="CQ162">
        <v>1.3667967319488525</v>
      </c>
      <c r="CR162">
        <v>1.396146297454834</v>
      </c>
      <c r="CS162">
        <v>1.4227496385574341</v>
      </c>
      <c r="CT162">
        <v>0.25249156355857849</v>
      </c>
      <c r="CU162">
        <v>1.9022626802325249E-2</v>
      </c>
      <c r="CV162">
        <v>-0.15275900065898895</v>
      </c>
      <c r="CW162">
        <v>-9.7197845578193665E-2</v>
      </c>
      <c r="CX162">
        <v>-2.1597735583782196E-2</v>
      </c>
      <c r="CY162">
        <v>-6.8382091820240021E-2</v>
      </c>
      <c r="CZ162">
        <v>-7.1312807500362396E-2</v>
      </c>
      <c r="DA162">
        <v>-4.2384419590234756E-2</v>
      </c>
      <c r="DB162">
        <v>-5.8227842673659325E-3</v>
      </c>
      <c r="DC162">
        <v>0.13099311292171478</v>
      </c>
      <c r="DD162">
        <v>-0.12105648964643478</v>
      </c>
      <c r="DE162">
        <v>0.52213239669799805</v>
      </c>
      <c r="DF162">
        <v>0.22864043712615967</v>
      </c>
      <c r="DG162">
        <v>0.15240001678466797</v>
      </c>
      <c r="DH162">
        <v>0.12934663891792297</v>
      </c>
      <c r="DI162">
        <v>0.15670110285282135</v>
      </c>
      <c r="DJ162">
        <v>0.21644261479377747</v>
      </c>
      <c r="DK162">
        <v>0.23617157340049744</v>
      </c>
      <c r="DL162">
        <v>0.22443376481533051</v>
      </c>
      <c r="DM162">
        <v>0.38185325264930725</v>
      </c>
      <c r="DN162">
        <v>1.5123411417007446</v>
      </c>
      <c r="DO162">
        <v>1.5392736196517944</v>
      </c>
      <c r="DP162">
        <v>1.5777536630630493</v>
      </c>
      <c r="DQ162">
        <v>1.6153289079666138</v>
      </c>
      <c r="DR162">
        <v>0.46695783734321594</v>
      </c>
      <c r="DS162">
        <v>0.2104942798614502</v>
      </c>
      <c r="DT162">
        <v>4.495219886302948E-2</v>
      </c>
      <c r="DU162">
        <v>9.1524362564086914E-2</v>
      </c>
      <c r="DV162">
        <v>0.15639536082744598</v>
      </c>
      <c r="DW162">
        <v>0.22082182765007019</v>
      </c>
      <c r="DX162">
        <v>0.16539016366004944</v>
      </c>
      <c r="DY162">
        <v>0.16674570739269257</v>
      </c>
      <c r="DZ162">
        <v>0.20524372160434723</v>
      </c>
      <c r="EA162">
        <v>0.31696262955665588</v>
      </c>
      <c r="EB162">
        <v>5.7983778417110443E-2</v>
      </c>
      <c r="EC162">
        <v>0.73498213291168213</v>
      </c>
      <c r="ED162">
        <v>0.47930026054382324</v>
      </c>
      <c r="EE162">
        <v>0.3889937698841095</v>
      </c>
      <c r="EF162">
        <v>0.36649712920188904</v>
      </c>
      <c r="EG162">
        <v>0.40390676259994507</v>
      </c>
      <c r="EH162">
        <v>0.47316709160804749</v>
      </c>
      <c r="EI162">
        <v>0.49014773964881897</v>
      </c>
      <c r="EJ162">
        <v>0.47614747285842896</v>
      </c>
      <c r="EK162">
        <v>0.63640689849853516</v>
      </c>
      <c r="EL162">
        <v>1.7639181613922119</v>
      </c>
      <c r="EM162">
        <v>1.7883027791976929</v>
      </c>
      <c r="EN162">
        <v>1.8399657011032104</v>
      </c>
      <c r="EO162">
        <v>1.8933829069137573</v>
      </c>
      <c r="EP162">
        <v>0.77661305665969849</v>
      </c>
      <c r="EQ162">
        <v>0.48694893717765808</v>
      </c>
      <c r="ER162">
        <v>0.33041578531265259</v>
      </c>
      <c r="ES162">
        <v>0.36400926113128662</v>
      </c>
      <c r="ET162">
        <v>0.41338911652565002</v>
      </c>
      <c r="EU162">
        <v>67.974319458007812</v>
      </c>
      <c r="EV162">
        <v>66.715682983398438</v>
      </c>
      <c r="EW162">
        <v>64.8587646484375</v>
      </c>
      <c r="EX162">
        <v>64.12841796875</v>
      </c>
      <c r="EY162">
        <v>62.988189697265625</v>
      </c>
      <c r="EZ162">
        <v>62.190799713134766</v>
      </c>
      <c r="FA162">
        <v>63.078632354736328</v>
      </c>
      <c r="FB162">
        <v>67.725509643554688</v>
      </c>
      <c r="FC162">
        <v>72.294212341308594</v>
      </c>
      <c r="FD162">
        <v>77.501556396484375</v>
      </c>
      <c r="FE162">
        <v>82.061080932617188</v>
      </c>
      <c r="FF162">
        <v>85.765830993652344</v>
      </c>
      <c r="FG162">
        <v>88.378463745117187</v>
      </c>
      <c r="FH162">
        <v>89.218658447265625</v>
      </c>
      <c r="FI162">
        <v>90.439659118652344</v>
      </c>
      <c r="FJ162">
        <v>90.728279113769531</v>
      </c>
      <c r="FK162">
        <v>89.533210754394531</v>
      </c>
      <c r="FL162">
        <v>88.015182495117187</v>
      </c>
      <c r="FM162">
        <v>86.158157348632813</v>
      </c>
      <c r="FN162">
        <v>81.68115234375</v>
      </c>
      <c r="FO162">
        <v>77.81744384765625</v>
      </c>
      <c r="FP162">
        <v>75.3321533203125</v>
      </c>
      <c r="FQ162">
        <v>72.935890197753906</v>
      </c>
      <c r="FR162">
        <v>71.648147583007812</v>
      </c>
      <c r="FS162">
        <v>37</v>
      </c>
      <c r="FT162">
        <v>5.1650397479534149E-2</v>
      </c>
      <c r="FU162">
        <v>1</v>
      </c>
    </row>
    <row r="163" spans="1:177" x14ac:dyDescent="0.2">
      <c r="A163" t="s">
        <v>1</v>
      </c>
      <c r="B163" t="s">
        <v>226</v>
      </c>
      <c r="C163" t="s">
        <v>1</v>
      </c>
      <c r="D163" t="s">
        <v>247</v>
      </c>
      <c r="E163">
        <v>106</v>
      </c>
      <c r="F163">
        <v>106</v>
      </c>
      <c r="G163">
        <v>15.768671989440918</v>
      </c>
      <c r="H163">
        <v>15.136001586914063</v>
      </c>
      <c r="I163">
        <v>14.908730506896973</v>
      </c>
      <c r="J163">
        <v>15.245134353637695</v>
      </c>
      <c r="K163">
        <v>16.562490463256836</v>
      </c>
      <c r="L163">
        <v>16.93159294128418</v>
      </c>
      <c r="M163">
        <v>21.21422004699707</v>
      </c>
      <c r="N163">
        <v>20.322393417358398</v>
      </c>
      <c r="O163">
        <v>20.806770324707031</v>
      </c>
      <c r="P163">
        <v>22.337419509887695</v>
      </c>
      <c r="Q163">
        <v>23.290166854858398</v>
      </c>
      <c r="R163">
        <v>24.243486404418945</v>
      </c>
      <c r="S163">
        <v>25.012479782104492</v>
      </c>
      <c r="T163">
        <v>25.633197784423828</v>
      </c>
      <c r="U163">
        <v>25.982397079467773</v>
      </c>
      <c r="V163">
        <v>26.108299255371094</v>
      </c>
      <c r="W163">
        <v>26.013101577758789</v>
      </c>
      <c r="X163">
        <v>25.696525573730469</v>
      </c>
      <c r="Y163">
        <v>25.221885681152344</v>
      </c>
      <c r="Z163">
        <v>25.033357620239258</v>
      </c>
      <c r="AA163">
        <v>25.618200302124023</v>
      </c>
      <c r="AB163">
        <v>24.56859016418457</v>
      </c>
      <c r="AC163">
        <v>18.539072036743164</v>
      </c>
      <c r="AD163">
        <v>17.408096313476562</v>
      </c>
      <c r="AE163">
        <v>-1.4579946994781494</v>
      </c>
      <c r="AF163">
        <v>-1.4791452884674072</v>
      </c>
      <c r="AG163">
        <v>-1.2596368789672852</v>
      </c>
      <c r="AH163">
        <v>-0.90773487091064453</v>
      </c>
      <c r="AI163">
        <v>-0.42353764176368713</v>
      </c>
      <c r="AJ163">
        <v>-0.71278625726699829</v>
      </c>
      <c r="AK163">
        <v>0.53758883476257324</v>
      </c>
      <c r="AL163">
        <v>-0.29612979292869568</v>
      </c>
      <c r="AM163">
        <v>-0.53974604606628418</v>
      </c>
      <c r="AN163">
        <v>-0.78254354000091553</v>
      </c>
      <c r="AO163">
        <v>-0.86240434646606445</v>
      </c>
      <c r="AP163">
        <v>-0.84266996383666992</v>
      </c>
      <c r="AQ163">
        <v>-0.74536770582199097</v>
      </c>
      <c r="AR163">
        <v>-0.64616179466247559</v>
      </c>
      <c r="AS163">
        <v>0.91658604145050049</v>
      </c>
      <c r="AT163">
        <v>3.566309928894043</v>
      </c>
      <c r="AU163">
        <v>3.4901485443115234</v>
      </c>
      <c r="AV163">
        <v>3.3847723007202148</v>
      </c>
      <c r="AW163">
        <v>3.3239662647247314</v>
      </c>
      <c r="AX163">
        <v>-3.8079455494880676E-2</v>
      </c>
      <c r="AY163">
        <v>-0.90859729051589966</v>
      </c>
      <c r="AZ163">
        <v>-0.77243423461914063</v>
      </c>
      <c r="BA163">
        <v>-0.86568975448608398</v>
      </c>
      <c r="BB163">
        <v>-0.65169590711593628</v>
      </c>
      <c r="BC163">
        <v>-0.98828631639480591</v>
      </c>
      <c r="BD163">
        <v>-1.090390682220459</v>
      </c>
      <c r="BE163">
        <v>-0.90131711959838867</v>
      </c>
      <c r="BF163">
        <v>-0.56913530826568604</v>
      </c>
      <c r="BG163">
        <v>-0.10878118127584457</v>
      </c>
      <c r="BH163">
        <v>-0.39619040489196777</v>
      </c>
      <c r="BI163">
        <v>0.91154313087463379</v>
      </c>
      <c r="BJ163">
        <v>0.10462766885757446</v>
      </c>
      <c r="BK163">
        <v>-0.13601802289485931</v>
      </c>
      <c r="BL163">
        <v>-0.3732762336730957</v>
      </c>
      <c r="BM163">
        <v>-0.46052873134613037</v>
      </c>
      <c r="BN163">
        <v>-0.43858009576797485</v>
      </c>
      <c r="BO163">
        <v>-0.35002118349075317</v>
      </c>
      <c r="BP163">
        <v>-0.25312823057174683</v>
      </c>
      <c r="BQ163">
        <v>1.3026649951934814</v>
      </c>
      <c r="BR163">
        <v>3.94801926612854</v>
      </c>
      <c r="BS163">
        <v>3.8617959022521973</v>
      </c>
      <c r="BT163">
        <v>3.75626540184021</v>
      </c>
      <c r="BU163">
        <v>3.6959004402160645</v>
      </c>
      <c r="BV163">
        <v>0.36471444368362427</v>
      </c>
      <c r="BW163">
        <v>-0.54524409770965576</v>
      </c>
      <c r="BX163">
        <v>-0.41633036732673645</v>
      </c>
      <c r="BY163">
        <v>-0.50218027830123901</v>
      </c>
      <c r="BZ163">
        <v>-0.29597017168998718</v>
      </c>
      <c r="CA163">
        <v>-0.66296768188476563</v>
      </c>
      <c r="CB163">
        <v>-0.8211403489112854</v>
      </c>
      <c r="CC163">
        <v>-0.65314596891403198</v>
      </c>
      <c r="CD163">
        <v>-0.33462229371070862</v>
      </c>
      <c r="CE163">
        <v>0.10921818763017654</v>
      </c>
      <c r="CF163">
        <v>-0.17691706120967865</v>
      </c>
      <c r="CG163">
        <v>1.1705427169799805</v>
      </c>
      <c r="CH163">
        <v>0.38219106197357178</v>
      </c>
      <c r="CI163">
        <v>0.14360278844833374</v>
      </c>
      <c r="CJ163">
        <v>-8.9818947017192841E-2</v>
      </c>
      <c r="CK163">
        <v>-0.18219092488288879</v>
      </c>
      <c r="CL163">
        <v>-0.15870867669582367</v>
      </c>
      <c r="CM163">
        <v>-7.6205365359783173E-2</v>
      </c>
      <c r="CN163">
        <v>1.9085623323917389E-2</v>
      </c>
      <c r="CO163">
        <v>1.5700620412826538</v>
      </c>
      <c r="CP163">
        <v>4.2123899459838867</v>
      </c>
      <c r="CQ163">
        <v>4.1191978454589844</v>
      </c>
      <c r="CR163">
        <v>4.0135602951049805</v>
      </c>
      <c r="CS163">
        <v>3.9535009860992432</v>
      </c>
      <c r="CT163">
        <v>0.64368826150894165</v>
      </c>
      <c r="CU163">
        <v>-0.29358679056167603</v>
      </c>
      <c r="CV163">
        <v>-0.16969391703605652</v>
      </c>
      <c r="CW163">
        <v>-0.25041472911834717</v>
      </c>
      <c r="CX163">
        <v>-4.9595613032579422E-2</v>
      </c>
      <c r="CY163">
        <v>-0.33764907717704773</v>
      </c>
      <c r="CZ163">
        <v>-0.55189007520675659</v>
      </c>
      <c r="DA163">
        <v>-0.40497481822967529</v>
      </c>
      <c r="DB163">
        <v>-0.1001092717051506</v>
      </c>
      <c r="DC163">
        <v>0.32721754908561707</v>
      </c>
      <c r="DD163">
        <v>4.2356282472610474E-2</v>
      </c>
      <c r="DE163">
        <v>1.4295423030853271</v>
      </c>
      <c r="DF163">
        <v>0.65975445508956909</v>
      </c>
      <c r="DG163">
        <v>0.4232235848903656</v>
      </c>
      <c r="DH163">
        <v>0.19363833963871002</v>
      </c>
      <c r="DI163">
        <v>9.614688903093338E-2</v>
      </c>
      <c r="DJ163">
        <v>0.12116274237632751</v>
      </c>
      <c r="DK163">
        <v>0.19761045277118683</v>
      </c>
      <c r="DL163">
        <v>0.29129946231842041</v>
      </c>
      <c r="DM163">
        <v>1.8374590873718262</v>
      </c>
      <c r="DN163">
        <v>4.4767608642578125</v>
      </c>
      <c r="DO163">
        <v>4.3765997886657715</v>
      </c>
      <c r="DP163">
        <v>4.2708554267883301</v>
      </c>
      <c r="DQ163">
        <v>4.2111015319824219</v>
      </c>
      <c r="DR163">
        <v>0.92266207933425903</v>
      </c>
      <c r="DS163">
        <v>-4.1929483413696289E-2</v>
      </c>
      <c r="DT163">
        <v>7.6942533254623413E-2</v>
      </c>
      <c r="DU163">
        <v>1.3508197152987123E-3</v>
      </c>
      <c r="DV163">
        <v>0.19677893817424774</v>
      </c>
      <c r="DW163">
        <v>0.13205933570861816</v>
      </c>
      <c r="DX163">
        <v>-0.16313537955284119</v>
      </c>
      <c r="DY163">
        <v>-4.6655088663101196E-2</v>
      </c>
      <c r="DZ163">
        <v>0.23849028348922729</v>
      </c>
      <c r="EA163">
        <v>0.64197403192520142</v>
      </c>
      <c r="EB163">
        <v>0.35895216464996338</v>
      </c>
      <c r="EC163">
        <v>1.8034965991973877</v>
      </c>
      <c r="ED163">
        <v>1.0605119466781616</v>
      </c>
      <c r="EE163">
        <v>0.82695162296295166</v>
      </c>
      <c r="EF163">
        <v>0.60290563106536865</v>
      </c>
      <c r="EG163">
        <v>0.49802249670028687</v>
      </c>
      <c r="EH163">
        <v>0.52525264024734497</v>
      </c>
      <c r="EI163">
        <v>0.59295696020126343</v>
      </c>
      <c r="EJ163">
        <v>0.68433302640914917</v>
      </c>
      <c r="EK163">
        <v>2.2235381603240967</v>
      </c>
      <c r="EL163">
        <v>4.8584699630737305</v>
      </c>
      <c r="EM163">
        <v>4.7482471466064453</v>
      </c>
      <c r="EN163">
        <v>4.6423482894897461</v>
      </c>
      <c r="EO163">
        <v>4.5830354690551758</v>
      </c>
      <c r="EP163">
        <v>1.3254560232162476</v>
      </c>
      <c r="EQ163">
        <v>0.32142370939254761</v>
      </c>
      <c r="ER163">
        <v>0.43304640054702759</v>
      </c>
      <c r="ES163">
        <v>0.36486029624938965</v>
      </c>
      <c r="ET163">
        <v>0.55250465869903564</v>
      </c>
      <c r="EU163">
        <v>70.616668701171875</v>
      </c>
      <c r="EV163">
        <v>68.471145629882813</v>
      </c>
      <c r="EW163">
        <v>66.345367431640625</v>
      </c>
      <c r="EX163">
        <v>64.823585510253906</v>
      </c>
      <c r="EY163">
        <v>63.350696563720703</v>
      </c>
      <c r="EZ163">
        <v>62.286396026611328</v>
      </c>
      <c r="FA163">
        <v>62.559494018554688</v>
      </c>
      <c r="FB163">
        <v>67.541053771972656</v>
      </c>
      <c r="FC163">
        <v>73.592315673828125</v>
      </c>
      <c r="FD163">
        <v>78.927505493164063</v>
      </c>
      <c r="FE163">
        <v>83.118461608886719</v>
      </c>
      <c r="FF163">
        <v>86.204505920410156</v>
      </c>
      <c r="FG163">
        <v>88.353965759277344</v>
      </c>
      <c r="FH163">
        <v>89.941169738769531</v>
      </c>
      <c r="FI163">
        <v>90.609916687011719</v>
      </c>
      <c r="FJ163">
        <v>90.737091064453125</v>
      </c>
      <c r="FK163">
        <v>89.403968811035156</v>
      </c>
      <c r="FL163">
        <v>87.479232788085938</v>
      </c>
      <c r="FM163">
        <v>84.347694396972656</v>
      </c>
      <c r="FN163">
        <v>79.678230285644531</v>
      </c>
      <c r="FO163">
        <v>75.676460266113281</v>
      </c>
      <c r="FP163">
        <v>72.855804443359375</v>
      </c>
      <c r="FQ163">
        <v>70.542266845703125</v>
      </c>
      <c r="FR163">
        <v>68.627403259277344</v>
      </c>
      <c r="FS163">
        <v>106</v>
      </c>
      <c r="FT163">
        <v>1.895996555685997E-2</v>
      </c>
      <c r="FU163">
        <v>1</v>
      </c>
    </row>
    <row r="164" spans="1:177" x14ac:dyDescent="0.2">
      <c r="A164" t="s">
        <v>1</v>
      </c>
      <c r="B164" t="s">
        <v>226</v>
      </c>
      <c r="C164" t="s">
        <v>1</v>
      </c>
      <c r="D164" t="s">
        <v>248</v>
      </c>
      <c r="E164">
        <v>105</v>
      </c>
      <c r="F164">
        <v>105</v>
      </c>
      <c r="G164">
        <v>14.986541748046875</v>
      </c>
      <c r="H164">
        <v>14.611745834350586</v>
      </c>
      <c r="I164">
        <v>14.42435359954834</v>
      </c>
      <c r="J164">
        <v>15.073908805847168</v>
      </c>
      <c r="K164">
        <v>17.504722595214844</v>
      </c>
      <c r="L164">
        <v>18.239910125732422</v>
      </c>
      <c r="M164">
        <v>22.969045639038086</v>
      </c>
      <c r="N164">
        <v>21.829349517822266</v>
      </c>
      <c r="O164">
        <v>22.374237060546875</v>
      </c>
      <c r="P164">
        <v>23.890077590942383</v>
      </c>
      <c r="Q164">
        <v>24.946624755859375</v>
      </c>
      <c r="R164">
        <v>26.104434967041016</v>
      </c>
      <c r="S164">
        <v>26.922466278076172</v>
      </c>
      <c r="T164">
        <v>27.567745208740234</v>
      </c>
      <c r="U164">
        <v>27.934421539306641</v>
      </c>
      <c r="V164">
        <v>28.203449249267578</v>
      </c>
      <c r="W164">
        <v>28.194101333618164</v>
      </c>
      <c r="X164">
        <v>27.934808731079102</v>
      </c>
      <c r="Y164">
        <v>27.15178108215332</v>
      </c>
      <c r="Z164">
        <v>26.907140731811523</v>
      </c>
      <c r="AA164">
        <v>27.655244827270508</v>
      </c>
      <c r="AB164">
        <v>26.265256881713867</v>
      </c>
      <c r="AC164">
        <v>19.622716903686523</v>
      </c>
      <c r="AD164">
        <v>18.445329666137695</v>
      </c>
      <c r="AE164">
        <v>-1.6210407018661499</v>
      </c>
      <c r="AF164">
        <v>-1.3428763151168823</v>
      </c>
      <c r="AG164">
        <v>-1.4574276208877563</v>
      </c>
      <c r="AH164">
        <v>-1.229366660118103</v>
      </c>
      <c r="AI164">
        <v>-1.4040449857711792</v>
      </c>
      <c r="AJ164">
        <v>-0.35913524031639099</v>
      </c>
      <c r="AK164">
        <v>0.90810489654541016</v>
      </c>
      <c r="AL164">
        <v>-0.44720309972763062</v>
      </c>
      <c r="AM164">
        <v>-0.74262344837188721</v>
      </c>
      <c r="AN164">
        <v>-1.0748414993286133</v>
      </c>
      <c r="AO164">
        <v>-1.2801612615585327</v>
      </c>
      <c r="AP164">
        <v>-1.1653424501419067</v>
      </c>
      <c r="AQ164">
        <v>-1.0830695629119873</v>
      </c>
      <c r="AR164">
        <v>-0.9362151026725769</v>
      </c>
      <c r="AS164">
        <v>1.3686389923095703</v>
      </c>
      <c r="AT164">
        <v>4.2180132865905762</v>
      </c>
      <c r="AU164">
        <v>3.7566192150115967</v>
      </c>
      <c r="AV164">
        <v>3.8391873836517334</v>
      </c>
      <c r="AW164">
        <v>3.3244986534118652</v>
      </c>
      <c r="AX164">
        <v>-0.34298956394195557</v>
      </c>
      <c r="AY164">
        <v>-0.61440539360046387</v>
      </c>
      <c r="AZ164">
        <v>-1.5360541343688965</v>
      </c>
      <c r="BA164">
        <v>-2.073606014251709</v>
      </c>
      <c r="BB164">
        <v>-1.5177873373031616</v>
      </c>
      <c r="BC164">
        <v>-1.050947904586792</v>
      </c>
      <c r="BD164">
        <v>-0.84577435255050659</v>
      </c>
      <c r="BE164">
        <v>-0.97920149564743042</v>
      </c>
      <c r="BF164">
        <v>-0.77133530378341675</v>
      </c>
      <c r="BG164">
        <v>-0.95525306463241577</v>
      </c>
      <c r="BH164">
        <v>7.2369694709777832E-2</v>
      </c>
      <c r="BI164">
        <v>1.4511004686355591</v>
      </c>
      <c r="BJ164">
        <v>3.8787513971328735E-2</v>
      </c>
      <c r="BK164">
        <v>-0.28416982293128967</v>
      </c>
      <c r="BL164">
        <v>-0.60419446229934692</v>
      </c>
      <c r="BM164">
        <v>-0.80512505769729614</v>
      </c>
      <c r="BN164">
        <v>-0.6767006516456604</v>
      </c>
      <c r="BO164">
        <v>-0.59562307596206665</v>
      </c>
      <c r="BP164">
        <v>-0.4504757821559906</v>
      </c>
      <c r="BQ164">
        <v>1.8588012456893921</v>
      </c>
      <c r="BR164">
        <v>4.7332577705383301</v>
      </c>
      <c r="BS164">
        <v>4.2708268165588379</v>
      </c>
      <c r="BT164">
        <v>4.3414106369018555</v>
      </c>
      <c r="BU164">
        <v>3.8462285995483398</v>
      </c>
      <c r="BV164">
        <v>0.22335956990718842</v>
      </c>
      <c r="BW164">
        <v>-0.11522026360034943</v>
      </c>
      <c r="BX164">
        <v>-1.0476973056793213</v>
      </c>
      <c r="BY164">
        <v>-1.6140267848968506</v>
      </c>
      <c r="BZ164">
        <v>-1.0590152740478516</v>
      </c>
      <c r="CA164">
        <v>-0.65610349178314209</v>
      </c>
      <c r="CB164">
        <v>-0.50148302316665649</v>
      </c>
      <c r="CC164">
        <v>-0.64798355102539063</v>
      </c>
      <c r="CD164">
        <v>-0.4541042149066925</v>
      </c>
      <c r="CE164">
        <v>-0.64442110061645508</v>
      </c>
      <c r="CF164">
        <v>0.37122869491577148</v>
      </c>
      <c r="CG164">
        <v>1.8271775245666504</v>
      </c>
      <c r="CH164">
        <v>0.37538313865661621</v>
      </c>
      <c r="CI164">
        <v>3.3353786915540695E-2</v>
      </c>
      <c r="CJ164">
        <v>-0.27822574973106384</v>
      </c>
      <c r="CK164">
        <v>-0.47611641883850098</v>
      </c>
      <c r="CL164">
        <v>-0.33826878666877747</v>
      </c>
      <c r="CM164">
        <v>-0.25801911950111389</v>
      </c>
      <c r="CN164">
        <v>-0.11405424028635025</v>
      </c>
      <c r="CO164">
        <v>2.1982860565185547</v>
      </c>
      <c r="CP164">
        <v>5.0901145935058594</v>
      </c>
      <c r="CQ164">
        <v>4.6269655227661133</v>
      </c>
      <c r="CR164">
        <v>4.6892485618591309</v>
      </c>
      <c r="CS164">
        <v>4.2075772285461426</v>
      </c>
      <c r="CT164">
        <v>0.61561125516891479</v>
      </c>
      <c r="CU164">
        <v>0.23051385581493378</v>
      </c>
      <c r="CV164">
        <v>-0.70946288108825684</v>
      </c>
      <c r="CW164">
        <v>-1.2957234382629395</v>
      </c>
      <c r="CX164">
        <v>-0.74127113819122314</v>
      </c>
      <c r="CY164">
        <v>-0.26125901937484741</v>
      </c>
      <c r="CZ164">
        <v>-0.1571916788816452</v>
      </c>
      <c r="DA164">
        <v>-0.31676560640335083</v>
      </c>
      <c r="DB164">
        <v>-0.13687312602996826</v>
      </c>
      <c r="DC164">
        <v>-0.33358916640281677</v>
      </c>
      <c r="DD164">
        <v>0.67008769512176514</v>
      </c>
      <c r="DE164">
        <v>2.2032546997070313</v>
      </c>
      <c r="DF164">
        <v>0.7119787335395813</v>
      </c>
      <c r="DG164">
        <v>0.35087737441062927</v>
      </c>
      <c r="DH164">
        <v>4.7742970287799835E-2</v>
      </c>
      <c r="DI164">
        <v>-0.147107794880867</v>
      </c>
      <c r="DJ164">
        <v>1.6307555779349059E-4</v>
      </c>
      <c r="DK164">
        <v>7.9584844410419464E-2</v>
      </c>
      <c r="DL164">
        <v>0.22236731648445129</v>
      </c>
      <c r="DM164">
        <v>2.5377709865570068</v>
      </c>
      <c r="DN164">
        <v>5.4469714164733887</v>
      </c>
      <c r="DO164">
        <v>4.9831042289733887</v>
      </c>
      <c r="DP164">
        <v>5.0370864868164062</v>
      </c>
      <c r="DQ164">
        <v>4.5689258575439453</v>
      </c>
      <c r="DR164">
        <v>1.00786292552948</v>
      </c>
      <c r="DS164">
        <v>0.57624799013137817</v>
      </c>
      <c r="DT164">
        <v>-0.37122842669487</v>
      </c>
      <c r="DU164">
        <v>-0.9774201512336731</v>
      </c>
      <c r="DV164">
        <v>-0.42352703213691711</v>
      </c>
      <c r="DW164">
        <v>0.30883365869522095</v>
      </c>
      <c r="DX164">
        <v>0.33991032838821411</v>
      </c>
      <c r="DY164">
        <v>0.16146048903465271</v>
      </c>
      <c r="DZ164">
        <v>0.32115820050239563</v>
      </c>
      <c r="EA164">
        <v>0.11520279198884964</v>
      </c>
      <c r="EB164">
        <v>1.1015926599502563</v>
      </c>
      <c r="EC164">
        <v>2.7462501525878906</v>
      </c>
      <c r="ED164">
        <v>1.1979694366455078</v>
      </c>
      <c r="EE164">
        <v>0.80933099985122681</v>
      </c>
      <c r="EF164">
        <v>0.5183899998664856</v>
      </c>
      <c r="EG164">
        <v>0.32792839407920837</v>
      </c>
      <c r="EH164">
        <v>0.48880493640899658</v>
      </c>
      <c r="EI164">
        <v>0.56703132390975952</v>
      </c>
      <c r="EJ164">
        <v>0.7081066370010376</v>
      </c>
      <c r="EK164">
        <v>3.0279331207275391</v>
      </c>
      <c r="EL164">
        <v>5.9622159004211426</v>
      </c>
      <c r="EM164">
        <v>5.4973115921020508</v>
      </c>
      <c r="EN164">
        <v>5.5393095016479492</v>
      </c>
      <c r="EO164">
        <v>5.0906558036804199</v>
      </c>
      <c r="EP164">
        <v>1.5742120742797852</v>
      </c>
      <c r="EQ164">
        <v>1.0754331350326538</v>
      </c>
      <c r="ER164">
        <v>0.11712837964296341</v>
      </c>
      <c r="ES164">
        <v>-0.51784074306488037</v>
      </c>
      <c r="ET164">
        <v>3.5245005041360855E-2</v>
      </c>
      <c r="EU164">
        <v>71.694938659667969</v>
      </c>
      <c r="EV164">
        <v>70.056922912597656</v>
      </c>
      <c r="EW164">
        <v>68.172714233398438</v>
      </c>
      <c r="EX164">
        <v>66.959083557128906</v>
      </c>
      <c r="EY164">
        <v>66.630210876464844</v>
      </c>
      <c r="EZ164">
        <v>65.425384521484375</v>
      </c>
      <c r="FA164">
        <v>65.985618591308594</v>
      </c>
      <c r="FB164">
        <v>69.262138366699219</v>
      </c>
      <c r="FC164">
        <v>73.919723510742187</v>
      </c>
      <c r="FD164">
        <v>78.814620971679688</v>
      </c>
      <c r="FE164">
        <v>83.700637817382813</v>
      </c>
      <c r="FF164">
        <v>87.833328247070312</v>
      </c>
      <c r="FG164">
        <v>90.071372985839844</v>
      </c>
      <c r="FH164">
        <v>91.623924255371094</v>
      </c>
      <c r="FI164">
        <v>92.931846618652344</v>
      </c>
      <c r="FJ164">
        <v>94.174125671386719</v>
      </c>
      <c r="FK164">
        <v>93.68212890625</v>
      </c>
      <c r="FL164">
        <v>92.217529296875</v>
      </c>
      <c r="FM164">
        <v>89.366325378417969</v>
      </c>
      <c r="FN164">
        <v>84.543960571289063</v>
      </c>
      <c r="FO164">
        <v>79.702362060546875</v>
      </c>
      <c r="FP164">
        <v>75.908592224121094</v>
      </c>
      <c r="FQ164">
        <v>73.272911071777344</v>
      </c>
      <c r="FR164">
        <v>71.102439880371094</v>
      </c>
      <c r="FS164">
        <v>105</v>
      </c>
      <c r="FT164">
        <v>1.7534228041768074E-2</v>
      </c>
      <c r="FU164">
        <v>1</v>
      </c>
    </row>
    <row r="165" spans="1:177" x14ac:dyDescent="0.2">
      <c r="A165" t="s">
        <v>1</v>
      </c>
      <c r="B165" t="s">
        <v>226</v>
      </c>
      <c r="C165" t="s">
        <v>1</v>
      </c>
      <c r="D165" t="s">
        <v>249</v>
      </c>
      <c r="E165">
        <v>105</v>
      </c>
      <c r="F165">
        <v>105</v>
      </c>
      <c r="G165">
        <v>14.366371154785156</v>
      </c>
      <c r="H165">
        <v>14.050187110900879</v>
      </c>
      <c r="I165">
        <v>13.90259838104248</v>
      </c>
      <c r="J165">
        <v>14.528555870056152</v>
      </c>
      <c r="K165">
        <v>17.069469451904297</v>
      </c>
      <c r="L165">
        <v>17.848125457763672</v>
      </c>
      <c r="M165">
        <v>22.461637496948242</v>
      </c>
      <c r="N165">
        <v>21.312061309814453</v>
      </c>
      <c r="O165">
        <v>21.881938934326172</v>
      </c>
      <c r="P165">
        <v>23.433094024658203</v>
      </c>
      <c r="Q165">
        <v>24.579990386962891</v>
      </c>
      <c r="R165">
        <v>25.737674713134766</v>
      </c>
      <c r="S165">
        <v>26.686676025390625</v>
      </c>
      <c r="T165">
        <v>27.298484802246094</v>
      </c>
      <c r="U165">
        <v>27.586959838867188</v>
      </c>
      <c r="V165">
        <v>27.62611198425293</v>
      </c>
      <c r="W165">
        <v>27.59223747253418</v>
      </c>
      <c r="X165">
        <v>27.360754013061523</v>
      </c>
      <c r="Y165">
        <v>26.591466903686523</v>
      </c>
      <c r="Z165">
        <v>26.411041259765625</v>
      </c>
      <c r="AA165">
        <v>27.289384841918945</v>
      </c>
      <c r="AB165">
        <v>26.089534759521484</v>
      </c>
      <c r="AC165">
        <v>19.485214233398437</v>
      </c>
      <c r="AD165">
        <v>18.323003768920898</v>
      </c>
      <c r="AE165">
        <v>-1.1066297292709351</v>
      </c>
      <c r="AF165">
        <v>-0.99593895673751831</v>
      </c>
      <c r="AG165">
        <v>-1.2890273332595825</v>
      </c>
      <c r="AH165">
        <v>-1.2575267553329468</v>
      </c>
      <c r="AI165">
        <v>-1.2517808675765991</v>
      </c>
      <c r="AJ165">
        <v>-0.2738649845123291</v>
      </c>
      <c r="AK165">
        <v>0.79704123735427856</v>
      </c>
      <c r="AL165">
        <v>-0.59836816787719727</v>
      </c>
      <c r="AM165">
        <v>-0.83790642023086548</v>
      </c>
      <c r="AN165">
        <v>-1.1977641582489014</v>
      </c>
      <c r="AO165">
        <v>-1.2907425165176392</v>
      </c>
      <c r="AP165">
        <v>-1.1030369997024536</v>
      </c>
      <c r="AQ165">
        <v>-0.90559852123260498</v>
      </c>
      <c r="AR165">
        <v>-0.90431874990463257</v>
      </c>
      <c r="AS165">
        <v>-0.81292515993118286</v>
      </c>
      <c r="AT165">
        <v>4.7790694236755371</v>
      </c>
      <c r="AU165">
        <v>4.1642813682556152</v>
      </c>
      <c r="AV165">
        <v>4.0798869132995605</v>
      </c>
      <c r="AW165">
        <v>3.6159019470214844</v>
      </c>
      <c r="AX165">
        <v>-0.38660097122192383</v>
      </c>
      <c r="AY165">
        <v>-0.3911842405796051</v>
      </c>
      <c r="AZ165">
        <v>-1.3433994054794312</v>
      </c>
      <c r="BA165">
        <v>-2.0185832977294922</v>
      </c>
      <c r="BB165">
        <v>-1.8934835195541382</v>
      </c>
      <c r="BC165">
        <v>-0.58321297168731689</v>
      </c>
      <c r="BD165">
        <v>-0.52971744537353516</v>
      </c>
      <c r="BE165">
        <v>-0.83438289165496826</v>
      </c>
      <c r="BF165">
        <v>-0.81959301233291626</v>
      </c>
      <c r="BG165">
        <v>-0.81644159555435181</v>
      </c>
      <c r="BH165">
        <v>0.13721625506877899</v>
      </c>
      <c r="BI165">
        <v>1.3185217380523682</v>
      </c>
      <c r="BJ165">
        <v>-0.13258358836174011</v>
      </c>
      <c r="BK165">
        <v>-0.3961586058139801</v>
      </c>
      <c r="BL165">
        <v>-0.73177766799926758</v>
      </c>
      <c r="BM165">
        <v>-0.82138454914093018</v>
      </c>
      <c r="BN165">
        <v>-0.61724770069122314</v>
      </c>
      <c r="BO165">
        <v>-0.41988480091094971</v>
      </c>
      <c r="BP165">
        <v>-0.42491063475608826</v>
      </c>
      <c r="BQ165">
        <v>-0.33751964569091797</v>
      </c>
      <c r="BR165">
        <v>5.2692117691040039</v>
      </c>
      <c r="BS165">
        <v>4.6528801918029785</v>
      </c>
      <c r="BT165">
        <v>4.5571813583374023</v>
      </c>
      <c r="BU165">
        <v>4.1104073524475098</v>
      </c>
      <c r="BV165">
        <v>0.15338420867919922</v>
      </c>
      <c r="BW165">
        <v>9.0385250747203827E-2</v>
      </c>
      <c r="BX165">
        <v>-0.86433196067810059</v>
      </c>
      <c r="BY165">
        <v>-1.5557588338851929</v>
      </c>
      <c r="BZ165">
        <v>-1.436769962310791</v>
      </c>
      <c r="CA165">
        <v>-0.2206961065530777</v>
      </c>
      <c r="CB165">
        <v>-0.20681384205818176</v>
      </c>
      <c r="CC165">
        <v>-0.51949751377105713</v>
      </c>
      <c r="CD165">
        <v>-0.51628148555755615</v>
      </c>
      <c r="CE165">
        <v>-0.5149269700050354</v>
      </c>
      <c r="CF165">
        <v>0.42192986607551575</v>
      </c>
      <c r="CG165">
        <v>1.6796975135803223</v>
      </c>
      <c r="CH165">
        <v>0.19001737236976624</v>
      </c>
      <c r="CI165">
        <v>-9.0205386281013489E-2</v>
      </c>
      <c r="CJ165">
        <v>-0.409036785364151</v>
      </c>
      <c r="CK165">
        <v>-0.49630868434906006</v>
      </c>
      <c r="CL165">
        <v>-0.2807915210723877</v>
      </c>
      <c r="CM165">
        <v>-8.3480976521968842E-2</v>
      </c>
      <c r="CN165">
        <v>-9.2874027788639069E-2</v>
      </c>
      <c r="CO165">
        <v>-8.2552097737789154E-3</v>
      </c>
      <c r="CP165">
        <v>5.6086831092834473</v>
      </c>
      <c r="CQ165">
        <v>4.9912824630737305</v>
      </c>
      <c r="CR165">
        <v>4.887753963470459</v>
      </c>
      <c r="CS165">
        <v>4.4529004096984863</v>
      </c>
      <c r="CT165">
        <v>0.52737629413604736</v>
      </c>
      <c r="CU165">
        <v>0.42391881346702576</v>
      </c>
      <c r="CV165">
        <v>-0.5325312614440918</v>
      </c>
      <c r="CW165">
        <v>-1.2352080345153809</v>
      </c>
      <c r="CX165">
        <v>-1.1204515695571899</v>
      </c>
      <c r="CY165">
        <v>0.14182072877883911</v>
      </c>
      <c r="CZ165">
        <v>0.11608975380659103</v>
      </c>
      <c r="DA165">
        <v>-0.204612135887146</v>
      </c>
      <c r="DB165">
        <v>-0.21296994388103485</v>
      </c>
      <c r="DC165">
        <v>-0.21341234445571899</v>
      </c>
      <c r="DD165">
        <v>0.70664346218109131</v>
      </c>
      <c r="DE165">
        <v>2.0408732891082764</v>
      </c>
      <c r="DF165">
        <v>0.51261836290359497</v>
      </c>
      <c r="DG165">
        <v>0.21574781835079193</v>
      </c>
      <c r="DH165">
        <v>-8.6295917630195618E-2</v>
      </c>
      <c r="DI165">
        <v>-0.17123281955718994</v>
      </c>
      <c r="DJ165">
        <v>5.5664665997028351E-2</v>
      </c>
      <c r="DK165">
        <v>0.25292286276817322</v>
      </c>
      <c r="DL165">
        <v>0.23916259407997131</v>
      </c>
      <c r="DM165">
        <v>0.32100921869277954</v>
      </c>
      <c r="DN165">
        <v>5.9481544494628906</v>
      </c>
      <c r="DO165">
        <v>5.3296847343444824</v>
      </c>
      <c r="DP165">
        <v>5.2183265686035156</v>
      </c>
      <c r="DQ165">
        <v>4.7953934669494629</v>
      </c>
      <c r="DR165">
        <v>0.90136837959289551</v>
      </c>
      <c r="DS165">
        <v>0.75745236873626709</v>
      </c>
      <c r="DT165">
        <v>-0.2007305771112442</v>
      </c>
      <c r="DU165">
        <v>-0.91465717554092407</v>
      </c>
      <c r="DV165">
        <v>-0.80413311719894409</v>
      </c>
      <c r="DW165">
        <v>0.66523748636245728</v>
      </c>
      <c r="DX165">
        <v>0.58231127262115479</v>
      </c>
      <c r="DY165">
        <v>0.25003233551979065</v>
      </c>
      <c r="DZ165">
        <v>0.22496375441551208</v>
      </c>
      <c r="EA165">
        <v>0.22192689776420593</v>
      </c>
      <c r="EB165">
        <v>1.1177247762680054</v>
      </c>
      <c r="EC165">
        <v>2.5623538494110107</v>
      </c>
      <c r="ED165">
        <v>0.97840291261672974</v>
      </c>
      <c r="EE165">
        <v>0.65749567747116089</v>
      </c>
      <c r="EF165">
        <v>0.37969064712524414</v>
      </c>
      <c r="EG165">
        <v>0.29812511801719666</v>
      </c>
      <c r="EH165">
        <v>0.54145395755767822</v>
      </c>
      <c r="EI165">
        <v>0.7386365532875061</v>
      </c>
      <c r="EJ165">
        <v>0.71857070922851563</v>
      </c>
      <c r="EK165">
        <v>0.79641473293304443</v>
      </c>
      <c r="EL165">
        <v>6.4382967948913574</v>
      </c>
      <c r="EM165">
        <v>5.8182835578918457</v>
      </c>
      <c r="EN165">
        <v>5.6956210136413574</v>
      </c>
      <c r="EO165">
        <v>5.2898988723754883</v>
      </c>
      <c r="EP165">
        <v>1.4413535594940186</v>
      </c>
      <c r="EQ165">
        <v>1.239021897315979</v>
      </c>
      <c r="ER165">
        <v>0.27833691239356995</v>
      </c>
      <c r="ES165">
        <v>-0.45183271169662476</v>
      </c>
      <c r="ET165">
        <v>-0.34741955995559692</v>
      </c>
      <c r="EU165">
        <v>69.096916198730469</v>
      </c>
      <c r="EV165">
        <v>67.665802001953125</v>
      </c>
      <c r="EW165">
        <v>66.500259399414063</v>
      </c>
      <c r="EX165">
        <v>65.6195068359375</v>
      </c>
      <c r="EY165">
        <v>65.267616271972656</v>
      </c>
      <c r="EZ165">
        <v>64.303512573242187</v>
      </c>
      <c r="FA165">
        <v>64.823196411132813</v>
      </c>
      <c r="FB165">
        <v>68.598396301269531</v>
      </c>
      <c r="FC165">
        <v>73.597137451171875</v>
      </c>
      <c r="FD165">
        <v>79.124130249023438</v>
      </c>
      <c r="FE165">
        <v>84.331199645996094</v>
      </c>
      <c r="FF165">
        <v>88.280052185058594</v>
      </c>
      <c r="FG165">
        <v>91.022796630859375</v>
      </c>
      <c r="FH165">
        <v>92.287261962890625</v>
      </c>
      <c r="FI165">
        <v>92.668197631835938</v>
      </c>
      <c r="FJ165">
        <v>92.149391174316406</v>
      </c>
      <c r="FK165">
        <v>91.418540954589844</v>
      </c>
      <c r="FL165">
        <v>90.199714660644531</v>
      </c>
      <c r="FM165">
        <v>86.79656982421875</v>
      </c>
      <c r="FN165">
        <v>82.948112487792969</v>
      </c>
      <c r="FO165">
        <v>79.462005615234375</v>
      </c>
      <c r="FP165">
        <v>76.235443115234375</v>
      </c>
      <c r="FQ165">
        <v>73.84185791015625</v>
      </c>
      <c r="FR165">
        <v>71.824790954589844</v>
      </c>
      <c r="FS165">
        <v>105</v>
      </c>
      <c r="FT165">
        <v>1.7091823741793633E-2</v>
      </c>
      <c r="FU165">
        <v>1</v>
      </c>
    </row>
    <row r="166" spans="1:177" x14ac:dyDescent="0.2">
      <c r="A166" t="s">
        <v>1</v>
      </c>
      <c r="B166" t="s">
        <v>226</v>
      </c>
      <c r="C166" t="s">
        <v>1</v>
      </c>
      <c r="D166" t="s">
        <v>250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13</v>
      </c>
      <c r="FT166">
        <v>0.11938535422086716</v>
      </c>
      <c r="FU166">
        <v>0</v>
      </c>
    </row>
    <row r="167" spans="1:177" x14ac:dyDescent="0.2">
      <c r="A167" t="s">
        <v>1</v>
      </c>
      <c r="B167" t="s">
        <v>226</v>
      </c>
      <c r="C167" t="s">
        <v>1</v>
      </c>
      <c r="D167" t="s">
        <v>251</v>
      </c>
      <c r="E167">
        <v>17</v>
      </c>
      <c r="F167">
        <v>103</v>
      </c>
      <c r="G167">
        <v>2.3718526363372803</v>
      </c>
      <c r="H167">
        <v>2.2662944793701172</v>
      </c>
      <c r="I167">
        <v>2.2235982418060303</v>
      </c>
      <c r="J167">
        <v>2.3894929885864258</v>
      </c>
      <c r="K167">
        <v>2.815889835357666</v>
      </c>
      <c r="L167">
        <v>2.9529597759246826</v>
      </c>
      <c r="M167">
        <v>3.9182064533233643</v>
      </c>
      <c r="N167">
        <v>3.6073427200317383</v>
      </c>
      <c r="O167">
        <v>3.7417621612548828</v>
      </c>
      <c r="P167">
        <v>4.1198439598083496</v>
      </c>
      <c r="Q167">
        <v>4.310513973236084</v>
      </c>
      <c r="R167">
        <v>4.5512022972106934</v>
      </c>
      <c r="S167">
        <v>4.7486252784729004</v>
      </c>
      <c r="T167">
        <v>4.8965611457824707</v>
      </c>
      <c r="U167">
        <v>5.0063571929931641</v>
      </c>
      <c r="V167">
        <v>5.089015007019043</v>
      </c>
      <c r="W167">
        <v>5.1204214096069336</v>
      </c>
      <c r="X167">
        <v>5.0441436767578125</v>
      </c>
      <c r="Y167">
        <v>4.7638883590698242</v>
      </c>
      <c r="Z167">
        <v>4.6766390800476074</v>
      </c>
      <c r="AA167">
        <v>4.9750499725341797</v>
      </c>
      <c r="AB167">
        <v>4.6264734268188477</v>
      </c>
      <c r="AC167">
        <v>3.3518447875976562</v>
      </c>
      <c r="AD167">
        <v>3.1480798721313477</v>
      </c>
      <c r="AE167">
        <v>-0.22791863977909088</v>
      </c>
      <c r="AF167">
        <v>-0.22121207416057587</v>
      </c>
      <c r="AG167">
        <v>-0.21638131141662598</v>
      </c>
      <c r="AH167">
        <v>-0.30431050062179565</v>
      </c>
      <c r="AI167">
        <v>-0.22681537270545959</v>
      </c>
      <c r="AJ167">
        <v>-0.55678254365921021</v>
      </c>
      <c r="AK167">
        <v>-0.33631548285484314</v>
      </c>
      <c r="AL167">
        <v>-0.5558122992515564</v>
      </c>
      <c r="AM167">
        <v>-0.49239864945411682</v>
      </c>
      <c r="AN167">
        <v>-0.54802560806274414</v>
      </c>
      <c r="AO167">
        <v>-0.5658908486366272</v>
      </c>
      <c r="AP167">
        <v>-0.49754104018211365</v>
      </c>
      <c r="AQ167">
        <v>-0.46496790647506714</v>
      </c>
      <c r="AR167">
        <v>-0.43749979138374329</v>
      </c>
      <c r="AS167">
        <v>-0.38152903318405151</v>
      </c>
      <c r="AT167">
        <v>0.7496299147605896</v>
      </c>
      <c r="AU167">
        <v>0.76204228401184082</v>
      </c>
      <c r="AV167">
        <v>0.63859736919403076</v>
      </c>
      <c r="AW167">
        <v>0.39252844452857971</v>
      </c>
      <c r="AX167">
        <v>-0.27434766292572021</v>
      </c>
      <c r="AY167">
        <v>-0.42172810435295105</v>
      </c>
      <c r="AZ167">
        <v>-0.49925050139427185</v>
      </c>
      <c r="BA167">
        <v>-0.57936352491378784</v>
      </c>
      <c r="BB167">
        <v>-0.56628334522247314</v>
      </c>
      <c r="BC167">
        <v>1.9200494512915611E-2</v>
      </c>
      <c r="BD167">
        <v>2.5417590513825417E-3</v>
      </c>
      <c r="BE167">
        <v>8.1229722127318382E-4</v>
      </c>
      <c r="BF167">
        <v>-9.2057570815086365E-2</v>
      </c>
      <c r="BG167">
        <v>-2.3041239008307457E-2</v>
      </c>
      <c r="BH167">
        <v>-0.35347339510917664</v>
      </c>
      <c r="BI167">
        <v>-5.3587045520544052E-2</v>
      </c>
      <c r="BJ167">
        <v>-0.32450968027114868</v>
      </c>
      <c r="BK167">
        <v>-0.28270772099494934</v>
      </c>
      <c r="BL167">
        <v>-0.34565523266792297</v>
      </c>
      <c r="BM167">
        <v>-0.36324876546859741</v>
      </c>
      <c r="BN167">
        <v>-0.28070864081382751</v>
      </c>
      <c r="BO167">
        <v>-0.25094431638717651</v>
      </c>
      <c r="BP167">
        <v>-0.22664421796798706</v>
      </c>
      <c r="BQ167">
        <v>-0.17193928360939026</v>
      </c>
      <c r="BR167">
        <v>0.9535452127456665</v>
      </c>
      <c r="BS167">
        <v>0.96319550275802612</v>
      </c>
      <c r="BT167">
        <v>0.84073466062545776</v>
      </c>
      <c r="BU167">
        <v>0.60828328132629395</v>
      </c>
      <c r="BV167">
        <v>-2.961089089512825E-2</v>
      </c>
      <c r="BW167">
        <v>-0.19791747629642487</v>
      </c>
      <c r="BX167">
        <v>-0.2824062705039978</v>
      </c>
      <c r="BY167">
        <v>-0.36738806962966919</v>
      </c>
      <c r="BZ167">
        <v>-0.36184507608413696</v>
      </c>
      <c r="CA167">
        <v>0.19035445153713226</v>
      </c>
      <c r="CB167">
        <v>0.15751297771930695</v>
      </c>
      <c r="CC167">
        <v>0.15123993158340454</v>
      </c>
      <c r="CD167">
        <v>5.494815856218338E-2</v>
      </c>
      <c r="CE167">
        <v>0.11809210479259491</v>
      </c>
      <c r="CF167">
        <v>-0.21266210079193115</v>
      </c>
      <c r="CG167">
        <v>0.14222981035709381</v>
      </c>
      <c r="CH167">
        <v>-0.16431018710136414</v>
      </c>
      <c r="CI167">
        <v>-0.13747641444206238</v>
      </c>
      <c r="CJ167">
        <v>-0.20549410581588745</v>
      </c>
      <c r="CK167">
        <v>-0.22289951145648956</v>
      </c>
      <c r="CL167">
        <v>-0.1305311918258667</v>
      </c>
      <c r="CM167">
        <v>-0.1027122288942337</v>
      </c>
      <c r="CN167">
        <v>-8.0606289207935333E-2</v>
      </c>
      <c r="CO167">
        <v>-2.6778057217597961E-2</v>
      </c>
      <c r="CP167">
        <v>1.0947762727737427</v>
      </c>
      <c r="CQ167">
        <v>1.1025136709213257</v>
      </c>
      <c r="CR167">
        <v>0.98073434829711914</v>
      </c>
      <c r="CS167">
        <v>0.75771445035934448</v>
      </c>
      <c r="CT167">
        <v>0.1398930549621582</v>
      </c>
      <c r="CU167">
        <v>-4.2906925082206726E-2</v>
      </c>
      <c r="CV167">
        <v>-0.13222059607505798</v>
      </c>
      <c r="CW167">
        <v>-0.22057449817657471</v>
      </c>
      <c r="CX167">
        <v>-0.22025173902511597</v>
      </c>
      <c r="CY167">
        <v>0.36150839924812317</v>
      </c>
      <c r="CZ167">
        <v>0.31248420476913452</v>
      </c>
      <c r="DA167">
        <v>0.30166757106781006</v>
      </c>
      <c r="DB167">
        <v>0.20195388793945313</v>
      </c>
      <c r="DC167">
        <v>0.25922545790672302</v>
      </c>
      <c r="DD167">
        <v>-7.1850791573524475E-2</v>
      </c>
      <c r="DE167">
        <v>0.33804666996002197</v>
      </c>
      <c r="DF167">
        <v>-4.1107060387730598E-3</v>
      </c>
      <c r="DG167">
        <v>7.75488605722785E-3</v>
      </c>
      <c r="DH167">
        <v>-6.5332986414432526E-2</v>
      </c>
      <c r="DI167">
        <v>-8.255024254322052E-2</v>
      </c>
      <c r="DJ167">
        <v>1.9646264612674713E-2</v>
      </c>
      <c r="DK167">
        <v>4.5519854873418808E-2</v>
      </c>
      <c r="DL167">
        <v>6.5431639552116394E-2</v>
      </c>
      <c r="DM167">
        <v>0.11838316917419434</v>
      </c>
      <c r="DN167">
        <v>1.2360073328018188</v>
      </c>
      <c r="DO167">
        <v>1.2418317794799805</v>
      </c>
      <c r="DP167">
        <v>1.1207339763641357</v>
      </c>
      <c r="DQ167">
        <v>0.90714561939239502</v>
      </c>
      <c r="DR167">
        <v>0.30939701199531555</v>
      </c>
      <c r="DS167">
        <v>0.11210363358259201</v>
      </c>
      <c r="DT167">
        <v>1.7965065315365791E-2</v>
      </c>
      <c r="DU167">
        <v>-7.3760934174060822E-2</v>
      </c>
      <c r="DV167">
        <v>-7.8658409416675568E-2</v>
      </c>
      <c r="DW167">
        <v>0.6086275577545166</v>
      </c>
      <c r="DX167">
        <v>0.53623801469802856</v>
      </c>
      <c r="DY167">
        <v>0.51886117458343506</v>
      </c>
      <c r="DZ167">
        <v>0.41420680284500122</v>
      </c>
      <c r="EA167">
        <v>0.46299958229064941</v>
      </c>
      <c r="EB167">
        <v>0.13145837187767029</v>
      </c>
      <c r="EC167">
        <v>0.62077510356903076</v>
      </c>
      <c r="ED167">
        <v>0.22719189524650574</v>
      </c>
      <c r="EE167">
        <v>0.21744582056999207</v>
      </c>
      <c r="EF167">
        <v>0.13703741133213043</v>
      </c>
      <c r="EG167">
        <v>0.12009181082248688</v>
      </c>
      <c r="EH167">
        <v>0.23647865653038025</v>
      </c>
      <c r="EI167">
        <v>0.25954344868659973</v>
      </c>
      <c r="EJ167">
        <v>0.27628719806671143</v>
      </c>
      <c r="EK167">
        <v>0.32797291874885559</v>
      </c>
      <c r="EL167">
        <v>1.439922571182251</v>
      </c>
      <c r="EM167">
        <v>1.4429850578308105</v>
      </c>
      <c r="EN167">
        <v>1.3228713274002075</v>
      </c>
      <c r="EO167">
        <v>1.1229004859924316</v>
      </c>
      <c r="EP167">
        <v>0.55413377285003662</v>
      </c>
      <c r="EQ167">
        <v>0.3359142541885376</v>
      </c>
      <c r="ER167">
        <v>0.23480930924415588</v>
      </c>
      <c r="ES167">
        <v>0.13821452856063843</v>
      </c>
      <c r="ET167">
        <v>0.1257798820734024</v>
      </c>
      <c r="EU167">
        <v>75.881843566894531</v>
      </c>
      <c r="EV167">
        <v>74.321884155273437</v>
      </c>
      <c r="EW167">
        <v>72.876869201660156</v>
      </c>
      <c r="EX167">
        <v>72.569267272949219</v>
      </c>
      <c r="EY167">
        <v>71.564872741699219</v>
      </c>
      <c r="EZ167">
        <v>70.731193542480469</v>
      </c>
      <c r="FA167">
        <v>71.31964111328125</v>
      </c>
      <c r="FB167">
        <v>75.445228576660156</v>
      </c>
      <c r="FC167">
        <v>81.508148193359375</v>
      </c>
      <c r="FD167">
        <v>87.271560668945313</v>
      </c>
      <c r="FE167">
        <v>91.313194274902344</v>
      </c>
      <c r="FF167">
        <v>94.831748962402344</v>
      </c>
      <c r="FG167">
        <v>97.604393005371094</v>
      </c>
      <c r="FH167">
        <v>100.29904937744141</v>
      </c>
      <c r="FI167">
        <v>102.00415802001953</v>
      </c>
      <c r="FJ167">
        <v>103.32740020751953</v>
      </c>
      <c r="FK167">
        <v>103.09738922119141</v>
      </c>
      <c r="FL167">
        <v>101.86140441894531</v>
      </c>
      <c r="FM167">
        <v>97.027603149414063</v>
      </c>
      <c r="FN167">
        <v>90.045417785644531</v>
      </c>
      <c r="FO167">
        <v>85.673423767089844</v>
      </c>
      <c r="FP167">
        <v>82.933609008789063</v>
      </c>
      <c r="FQ167">
        <v>81.452354431152344</v>
      </c>
      <c r="FR167">
        <v>79.246330261230469</v>
      </c>
      <c r="FS167">
        <v>17</v>
      </c>
      <c r="FT167">
        <v>9.7947642207145691E-2</v>
      </c>
      <c r="FU167">
        <v>1</v>
      </c>
    </row>
    <row r="168" spans="1:177" x14ac:dyDescent="0.2">
      <c r="A168" t="s">
        <v>1</v>
      </c>
      <c r="B168" t="s">
        <v>226</v>
      </c>
      <c r="C168" t="s">
        <v>1</v>
      </c>
      <c r="D168" t="s">
        <v>252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10</v>
      </c>
      <c r="FT168">
        <v>0.13883878290653229</v>
      </c>
      <c r="FU168">
        <v>0</v>
      </c>
    </row>
    <row r="169" spans="1:177" x14ac:dyDescent="0.2">
      <c r="A169" t="s">
        <v>1</v>
      </c>
      <c r="B169" t="s">
        <v>226</v>
      </c>
      <c r="C169" t="s">
        <v>1</v>
      </c>
      <c r="D169" t="s">
        <v>253</v>
      </c>
      <c r="E169">
        <v>103</v>
      </c>
      <c r="F169">
        <v>103</v>
      </c>
      <c r="G169">
        <v>14.373599052429199</v>
      </c>
      <c r="H169">
        <v>14.043413162231445</v>
      </c>
      <c r="I169">
        <v>13.976189613342285</v>
      </c>
      <c r="J169">
        <v>14.565939903259277</v>
      </c>
      <c r="K169">
        <v>17.048742294311523</v>
      </c>
      <c r="L169">
        <v>17.825212478637695</v>
      </c>
      <c r="M169">
        <v>22.352354049682617</v>
      </c>
      <c r="N169">
        <v>21.227203369140625</v>
      </c>
      <c r="O169">
        <v>21.520927429199219</v>
      </c>
      <c r="P169">
        <v>22.862680435180664</v>
      </c>
      <c r="Q169">
        <v>23.563837051391602</v>
      </c>
      <c r="R169">
        <v>24.415267944335938</v>
      </c>
      <c r="S169">
        <v>25.19489860534668</v>
      </c>
      <c r="T169">
        <v>25.744354248046875</v>
      </c>
      <c r="U169">
        <v>26.07774543762207</v>
      </c>
      <c r="V169">
        <v>26.121646881103516</v>
      </c>
      <c r="W169">
        <v>26.109869003295898</v>
      </c>
      <c r="X169">
        <v>25.936473846435547</v>
      </c>
      <c r="Y169">
        <v>25.582395553588867</v>
      </c>
      <c r="Z169">
        <v>25.519868850708008</v>
      </c>
      <c r="AA169">
        <v>26.358064651489258</v>
      </c>
      <c r="AB169">
        <v>25.32867431640625</v>
      </c>
      <c r="AC169">
        <v>19.151088714599609</v>
      </c>
      <c r="AD169">
        <v>18.039438247680664</v>
      </c>
      <c r="AE169">
        <v>-0.19264882802963257</v>
      </c>
      <c r="AF169">
        <v>-0.26164385676383972</v>
      </c>
      <c r="AG169">
        <v>-0.36298936605453491</v>
      </c>
      <c r="AH169">
        <v>-0.57877469062805176</v>
      </c>
      <c r="AI169">
        <v>-1.3864911794662476</v>
      </c>
      <c r="AJ169">
        <v>-0.96541458368301392</v>
      </c>
      <c r="AK169">
        <v>-0.76989090442657471</v>
      </c>
      <c r="AL169">
        <v>-0.82759279012680054</v>
      </c>
      <c r="AM169">
        <v>-0.97911429405212402</v>
      </c>
      <c r="AN169">
        <v>-0.96325498819351196</v>
      </c>
      <c r="AO169">
        <v>-1.0482126474380493</v>
      </c>
      <c r="AP169">
        <v>-1.0458173751831055</v>
      </c>
      <c r="AQ169">
        <v>-1.0282610654830933</v>
      </c>
      <c r="AR169">
        <v>-1.0186219215393066</v>
      </c>
      <c r="AS169">
        <v>-0.81080019474029541</v>
      </c>
      <c r="AT169">
        <v>4.5971031188964844</v>
      </c>
      <c r="AU169">
        <v>4.063117504119873</v>
      </c>
      <c r="AV169">
        <v>3.953052282333374</v>
      </c>
      <c r="AW169">
        <v>3.7626159191131592</v>
      </c>
      <c r="AX169">
        <v>0.52168565988540649</v>
      </c>
      <c r="AY169">
        <v>-0.87205684185028076</v>
      </c>
      <c r="AZ169">
        <v>-0.86292910575866699</v>
      </c>
      <c r="BA169">
        <v>-0.86102861166000366</v>
      </c>
      <c r="BB169">
        <v>-1.0082927942276001</v>
      </c>
      <c r="BC169">
        <v>0.31859120726585388</v>
      </c>
      <c r="BD169">
        <v>0.19578135013580322</v>
      </c>
      <c r="BE169">
        <v>8.1799179315567017E-2</v>
      </c>
      <c r="BF169">
        <v>-0.14900331199169159</v>
      </c>
      <c r="BG169">
        <v>-0.95663440227508545</v>
      </c>
      <c r="BH169">
        <v>-0.55326741933822632</v>
      </c>
      <c r="BI169">
        <v>-0.25999104976654053</v>
      </c>
      <c r="BJ169">
        <v>-0.41848883032798767</v>
      </c>
      <c r="BK169">
        <v>-0.58766233921051025</v>
      </c>
      <c r="BL169">
        <v>-0.56713646650314331</v>
      </c>
      <c r="BM169">
        <v>-0.64748483896255493</v>
      </c>
      <c r="BN169">
        <v>-0.62729531526565552</v>
      </c>
      <c r="BO169">
        <v>-0.60469537973403931</v>
      </c>
      <c r="BP169">
        <v>-0.58890557289123535</v>
      </c>
      <c r="BQ169">
        <v>-0.3738119900226593</v>
      </c>
      <c r="BR169">
        <v>5.0381655693054199</v>
      </c>
      <c r="BS169">
        <v>4.5093522071838379</v>
      </c>
      <c r="BT169">
        <v>4.3912868499755859</v>
      </c>
      <c r="BU169">
        <v>4.223393440246582</v>
      </c>
      <c r="BV169">
        <v>1.0424357652664185</v>
      </c>
      <c r="BW169">
        <v>-0.4165414571762085</v>
      </c>
      <c r="BX169">
        <v>-0.42093577980995178</v>
      </c>
      <c r="BY169">
        <v>-0.42510023713111877</v>
      </c>
      <c r="BZ169">
        <v>-0.57052916288375854</v>
      </c>
      <c r="CA169">
        <v>0.67267447710037231</v>
      </c>
      <c r="CB169">
        <v>0.51259267330169678</v>
      </c>
      <c r="CC169">
        <v>0.38985836505889893</v>
      </c>
      <c r="CD169">
        <v>0.14865505695343018</v>
      </c>
      <c r="CE169">
        <v>-0.65891695022583008</v>
      </c>
      <c r="CF169">
        <v>-0.26781553030014038</v>
      </c>
      <c r="CG169">
        <v>9.3164078891277313E-2</v>
      </c>
      <c r="CH169">
        <v>-0.13514469563961029</v>
      </c>
      <c r="CI169">
        <v>-0.31654393672943115</v>
      </c>
      <c r="CJ169">
        <v>-0.29278597235679626</v>
      </c>
      <c r="CK169">
        <v>-0.36994200944900513</v>
      </c>
      <c r="CL169">
        <v>-0.33742821216583252</v>
      </c>
      <c r="CM169">
        <v>-0.31133508682250977</v>
      </c>
      <c r="CN169">
        <v>-0.29128539562225342</v>
      </c>
      <c r="CO169">
        <v>-7.115531712770462E-2</v>
      </c>
      <c r="CP169">
        <v>5.3436436653137207</v>
      </c>
      <c r="CQ169">
        <v>4.8184127807617187</v>
      </c>
      <c r="CR169">
        <v>4.6948070526123047</v>
      </c>
      <c r="CS169">
        <v>4.5425262451171875</v>
      </c>
      <c r="CT169">
        <v>1.4031057357788086</v>
      </c>
      <c r="CU169">
        <v>-0.10105285048484802</v>
      </c>
      <c r="CV169">
        <v>-0.11481252312660217</v>
      </c>
      <c r="CW169">
        <v>-0.12317757308483124</v>
      </c>
      <c r="CX169">
        <v>-0.267335444688797</v>
      </c>
      <c r="CY169">
        <v>1.0267577171325684</v>
      </c>
      <c r="CZ169">
        <v>0.82940399646759033</v>
      </c>
      <c r="DA169">
        <v>0.69791758060455322</v>
      </c>
      <c r="DB169">
        <v>0.44631341099739075</v>
      </c>
      <c r="DC169">
        <v>-0.36119946837425232</v>
      </c>
      <c r="DD169">
        <v>1.7636340111494064E-2</v>
      </c>
      <c r="DE169">
        <v>0.44631919264793396</v>
      </c>
      <c r="DF169">
        <v>0.14819943904876709</v>
      </c>
      <c r="DG169">
        <v>-4.5425515621900558E-2</v>
      </c>
      <c r="DH169">
        <v>-1.8435483798384666E-2</v>
      </c>
      <c r="DI169">
        <v>-9.2399179935455322E-2</v>
      </c>
      <c r="DJ169">
        <v>-4.756111279129982E-2</v>
      </c>
      <c r="DK169">
        <v>-1.7974769696593285E-2</v>
      </c>
      <c r="DL169">
        <v>6.3348039984703064E-3</v>
      </c>
      <c r="DM169">
        <v>0.23150137066841125</v>
      </c>
      <c r="DN169">
        <v>5.6491217613220215</v>
      </c>
      <c r="DO169">
        <v>5.1274733543395996</v>
      </c>
      <c r="DP169">
        <v>4.9983272552490234</v>
      </c>
      <c r="DQ169">
        <v>4.861659049987793</v>
      </c>
      <c r="DR169">
        <v>1.7637757062911987</v>
      </c>
      <c r="DS169">
        <v>0.21443574130535126</v>
      </c>
      <c r="DT169">
        <v>0.19131071865558624</v>
      </c>
      <c r="DU169">
        <v>0.1787450760602951</v>
      </c>
      <c r="DV169">
        <v>3.5858295857906342E-2</v>
      </c>
      <c r="DW169">
        <v>1.537997841835022</v>
      </c>
      <c r="DX169">
        <v>1.2868292331695557</v>
      </c>
      <c r="DY169">
        <v>1.1427061557769775</v>
      </c>
      <c r="DZ169">
        <v>0.87608480453491211</v>
      </c>
      <c r="EA169">
        <v>6.8657264113426208E-2</v>
      </c>
      <c r="EB169">
        <v>0.42978349328041077</v>
      </c>
      <c r="EC169">
        <v>0.95621907711029053</v>
      </c>
      <c r="ED169">
        <v>0.55730336904525757</v>
      </c>
      <c r="EE169">
        <v>0.34602642059326172</v>
      </c>
      <c r="EF169">
        <v>0.37768304347991943</v>
      </c>
      <c r="EG169">
        <v>0.30832859873771667</v>
      </c>
      <c r="EH169">
        <v>0.37096095085144043</v>
      </c>
      <c r="EI169">
        <v>0.40559092164039612</v>
      </c>
      <c r="EJ169">
        <v>0.43605110049247742</v>
      </c>
      <c r="EK169">
        <v>0.66848957538604736</v>
      </c>
      <c r="EL169">
        <v>6.090184211730957</v>
      </c>
      <c r="EM169">
        <v>5.5737080574035645</v>
      </c>
      <c r="EN169">
        <v>5.4365615844726563</v>
      </c>
      <c r="EO169">
        <v>5.3224368095397949</v>
      </c>
      <c r="EP169">
        <v>2.2845258712768555</v>
      </c>
      <c r="EQ169">
        <v>0.66995114088058472</v>
      </c>
      <c r="ER169">
        <v>0.63330405950546265</v>
      </c>
      <c r="ES169">
        <v>0.6146734356880188</v>
      </c>
      <c r="ET169">
        <v>0.4736219048500061</v>
      </c>
      <c r="EU169">
        <v>68.017189025878906</v>
      </c>
      <c r="EV169">
        <v>67.138473510742188</v>
      </c>
      <c r="EW169">
        <v>66.223274230957031</v>
      </c>
      <c r="EX169">
        <v>65.409934997558594</v>
      </c>
      <c r="EY169">
        <v>65.666160583496094</v>
      </c>
      <c r="EZ169">
        <v>65.273147583007813</v>
      </c>
      <c r="FA169">
        <v>64.95953369140625</v>
      </c>
      <c r="FB169">
        <v>65.933792114257813</v>
      </c>
      <c r="FC169">
        <v>68.825447082519531</v>
      </c>
      <c r="FD169">
        <v>72.420646667480469</v>
      </c>
      <c r="FE169">
        <v>76.050834655761719</v>
      </c>
      <c r="FF169">
        <v>79.7762451171875</v>
      </c>
      <c r="FG169">
        <v>82.5819091796875</v>
      </c>
      <c r="FH169">
        <v>84.695640563964844</v>
      </c>
      <c r="FI169">
        <v>85.500694274902344</v>
      </c>
      <c r="FJ169">
        <v>85.031768798828125</v>
      </c>
      <c r="FK169">
        <v>84.36810302734375</v>
      </c>
      <c r="FL169">
        <v>83.621315002441406</v>
      </c>
      <c r="FM169">
        <v>81.911720275878906</v>
      </c>
      <c r="FN169">
        <v>79.018341064453125</v>
      </c>
      <c r="FO169">
        <v>76.250907897949219</v>
      </c>
      <c r="FP169">
        <v>73.609062194824219</v>
      </c>
      <c r="FQ169">
        <v>71.925239562988281</v>
      </c>
      <c r="FR169">
        <v>70.63214111328125</v>
      </c>
      <c r="FS169">
        <v>103</v>
      </c>
      <c r="FT169">
        <v>1.7843885347247124E-2</v>
      </c>
      <c r="FU169">
        <v>1</v>
      </c>
    </row>
    <row r="170" spans="1:177" x14ac:dyDescent="0.2">
      <c r="A170" t="s">
        <v>1</v>
      </c>
      <c r="B170" t="s">
        <v>226</v>
      </c>
      <c r="C170" t="s">
        <v>1</v>
      </c>
      <c r="D170" t="s">
        <v>254</v>
      </c>
      <c r="E170">
        <v>103</v>
      </c>
      <c r="F170">
        <v>103</v>
      </c>
      <c r="G170">
        <v>17.037059783935547</v>
      </c>
      <c r="H170">
        <v>16.411891937255859</v>
      </c>
      <c r="I170">
        <v>16.094083786010742</v>
      </c>
      <c r="J170">
        <v>16.374391555786133</v>
      </c>
      <c r="K170">
        <v>17.589481353759766</v>
      </c>
      <c r="L170">
        <v>17.924919128417969</v>
      </c>
      <c r="M170">
        <v>22.554538726806641</v>
      </c>
      <c r="N170">
        <v>21.471261978149414</v>
      </c>
      <c r="O170">
        <v>21.688491821289063</v>
      </c>
      <c r="P170">
        <v>23.054800033569336</v>
      </c>
      <c r="Q170">
        <v>23.866436004638672</v>
      </c>
      <c r="R170">
        <v>24.828832626342773</v>
      </c>
      <c r="S170">
        <v>25.560218811035156</v>
      </c>
      <c r="T170">
        <v>26.263420104980469</v>
      </c>
      <c r="U170">
        <v>26.704902648925781</v>
      </c>
      <c r="V170">
        <v>27.003961563110352</v>
      </c>
      <c r="W170">
        <v>27.087841033935547</v>
      </c>
      <c r="X170">
        <v>26.906772613525391</v>
      </c>
      <c r="Y170">
        <v>26.401300430297852</v>
      </c>
      <c r="Z170">
        <v>26.226041793823242</v>
      </c>
      <c r="AA170">
        <v>26.945178985595703</v>
      </c>
      <c r="AB170">
        <v>25.892351150512695</v>
      </c>
      <c r="AC170">
        <v>19.566341400146484</v>
      </c>
      <c r="AD170">
        <v>18.452522277832031</v>
      </c>
      <c r="AE170">
        <v>-0.68458902835845947</v>
      </c>
      <c r="AF170">
        <v>-0.54085588455200195</v>
      </c>
      <c r="AG170">
        <v>-0.51093178987503052</v>
      </c>
      <c r="AH170">
        <v>-0.69589352607727051</v>
      </c>
      <c r="AI170">
        <v>-0.53926551342010498</v>
      </c>
      <c r="AJ170">
        <v>-0.64253276586532593</v>
      </c>
      <c r="AK170">
        <v>-0.28365728259086609</v>
      </c>
      <c r="AL170">
        <v>-0.48187941312789917</v>
      </c>
      <c r="AM170">
        <v>-0.62930774688720703</v>
      </c>
      <c r="AN170">
        <v>-0.73729878664016724</v>
      </c>
      <c r="AO170">
        <v>-0.96754258871078491</v>
      </c>
      <c r="AP170">
        <v>-0.96289968490600586</v>
      </c>
      <c r="AQ170">
        <v>-0.96176367998123169</v>
      </c>
      <c r="AR170">
        <v>-0.72092938423156738</v>
      </c>
      <c r="AS170">
        <v>-0.64129215478897095</v>
      </c>
      <c r="AT170">
        <v>-0.37244850397109985</v>
      </c>
      <c r="AU170">
        <v>5.1950678825378418</v>
      </c>
      <c r="AV170">
        <v>4.5561304092407227</v>
      </c>
      <c r="AW170">
        <v>4.1735053062438965</v>
      </c>
      <c r="AX170">
        <v>0.82279312610626221</v>
      </c>
      <c r="AY170">
        <v>-0.89585930109024048</v>
      </c>
      <c r="AZ170">
        <v>-0.85475963354110718</v>
      </c>
      <c r="BA170">
        <v>-0.86145180463790894</v>
      </c>
      <c r="BB170">
        <v>-1.1164642572402954</v>
      </c>
      <c r="BC170">
        <v>-0.28946429491043091</v>
      </c>
      <c r="BD170">
        <v>-0.1823095828294754</v>
      </c>
      <c r="BE170">
        <v>-0.15919104218482971</v>
      </c>
      <c r="BF170">
        <v>-0.3463568389415741</v>
      </c>
      <c r="BG170">
        <v>-0.21141538023948669</v>
      </c>
      <c r="BH170">
        <v>-0.31402605772018433</v>
      </c>
      <c r="BI170">
        <v>0.10317512601613998</v>
      </c>
      <c r="BJ170">
        <v>-0.14679650962352753</v>
      </c>
      <c r="BK170">
        <v>-0.3190266489982605</v>
      </c>
      <c r="BL170">
        <v>-0.42143893241882324</v>
      </c>
      <c r="BM170">
        <v>-0.63970541954040527</v>
      </c>
      <c r="BN170">
        <v>-0.62277752161026001</v>
      </c>
      <c r="BO170">
        <v>-0.62027990818023682</v>
      </c>
      <c r="BP170">
        <v>-0.3738701343536377</v>
      </c>
      <c r="BQ170">
        <v>-0.2878243625164032</v>
      </c>
      <c r="BR170">
        <v>-1.5751520171761513E-2</v>
      </c>
      <c r="BS170">
        <v>5.5543637275695801</v>
      </c>
      <c r="BT170">
        <v>4.9159135818481445</v>
      </c>
      <c r="BU170">
        <v>4.5340518951416016</v>
      </c>
      <c r="BV170">
        <v>1.2242662906646729</v>
      </c>
      <c r="BW170">
        <v>-0.53473019599914551</v>
      </c>
      <c r="BX170">
        <v>-0.49434360861778259</v>
      </c>
      <c r="BY170">
        <v>-0.48150396347045898</v>
      </c>
      <c r="BZ170">
        <v>-0.73937737941741943</v>
      </c>
      <c r="CA170">
        <v>-1.5802120789885521E-2</v>
      </c>
      <c r="CB170">
        <v>6.601850688457489E-2</v>
      </c>
      <c r="CC170">
        <v>8.4423534572124481E-2</v>
      </c>
      <c r="CD170">
        <v>-0.10426878929138184</v>
      </c>
      <c r="CE170">
        <v>1.5652596950531006E-2</v>
      </c>
      <c r="CF170">
        <v>-8.6503297090530396E-2</v>
      </c>
      <c r="CG170">
        <v>0.37109407782554626</v>
      </c>
      <c r="CH170">
        <v>8.5280895233154297E-2</v>
      </c>
      <c r="CI170">
        <v>-0.10412689298391342</v>
      </c>
      <c r="CJ170">
        <v>-0.20267535746097565</v>
      </c>
      <c r="CK170">
        <v>-0.41264635324478149</v>
      </c>
      <c r="CL170">
        <v>-0.38720992207527161</v>
      </c>
      <c r="CM170">
        <v>-0.38376927375793457</v>
      </c>
      <c r="CN170">
        <v>-0.13349795341491699</v>
      </c>
      <c r="CO170">
        <v>-4.3013677000999451E-2</v>
      </c>
      <c r="CP170">
        <v>0.23129571974277496</v>
      </c>
      <c r="CQ170">
        <v>5.8032107353210449</v>
      </c>
      <c r="CR170">
        <v>5.1650981903076172</v>
      </c>
      <c r="CS170">
        <v>4.7837653160095215</v>
      </c>
      <c r="CT170">
        <v>1.5023254156112671</v>
      </c>
      <c r="CU170">
        <v>-0.28461334109306335</v>
      </c>
      <c r="CV170">
        <v>-0.24472054839134216</v>
      </c>
      <c r="CW170">
        <v>-0.21835324168205261</v>
      </c>
      <c r="CX170">
        <v>-0.47820821404457092</v>
      </c>
      <c r="CY170">
        <v>0.25786006450653076</v>
      </c>
      <c r="CZ170">
        <v>0.31434661149978638</v>
      </c>
      <c r="DA170">
        <v>0.32803812623023987</v>
      </c>
      <c r="DB170">
        <v>0.13781926035881042</v>
      </c>
      <c r="DC170">
        <v>0.24272057414054871</v>
      </c>
      <c r="DD170">
        <v>0.14101946353912354</v>
      </c>
      <c r="DE170">
        <v>0.63901305198669434</v>
      </c>
      <c r="DF170">
        <v>0.31735828518867493</v>
      </c>
      <c r="DG170">
        <v>0.11077285557985306</v>
      </c>
      <c r="DH170">
        <v>1.6088219359517097E-2</v>
      </c>
      <c r="DI170">
        <v>-0.18558730185031891</v>
      </c>
      <c r="DJ170">
        <v>-0.15164235234260559</v>
      </c>
      <c r="DK170">
        <v>-0.14725863933563232</v>
      </c>
      <c r="DL170">
        <v>0.10687422752380371</v>
      </c>
      <c r="DM170">
        <v>0.20179702341556549</v>
      </c>
      <c r="DN170">
        <v>0.47834295034408569</v>
      </c>
      <c r="DO170">
        <v>6.0520577430725098</v>
      </c>
      <c r="DP170">
        <v>5.4142827987670898</v>
      </c>
      <c r="DQ170">
        <v>5.0334787368774414</v>
      </c>
      <c r="DR170">
        <v>1.7803845405578613</v>
      </c>
      <c r="DS170">
        <v>-3.4496460109949112E-2</v>
      </c>
      <c r="DT170">
        <v>4.9025095067918301E-3</v>
      </c>
      <c r="DU170">
        <v>4.4797468930482864E-2</v>
      </c>
      <c r="DV170">
        <v>-0.21703901886940002</v>
      </c>
      <c r="DW170">
        <v>0.65298479795455933</v>
      </c>
      <c r="DX170">
        <v>0.67289292812347412</v>
      </c>
      <c r="DY170">
        <v>0.67977887392044067</v>
      </c>
      <c r="DZ170">
        <v>0.48735594749450684</v>
      </c>
      <c r="EA170">
        <v>0.57057070732116699</v>
      </c>
      <c r="EB170">
        <v>0.46952617168426514</v>
      </c>
      <c r="EC170">
        <v>1.0258454084396362</v>
      </c>
      <c r="ED170">
        <v>0.65244120359420776</v>
      </c>
      <c r="EE170">
        <v>0.42105394601821899</v>
      </c>
      <c r="EF170">
        <v>0.33194807171821594</v>
      </c>
      <c r="EG170">
        <v>0.14224988222122192</v>
      </c>
      <c r="EH170">
        <v>0.18847981095314026</v>
      </c>
      <c r="EI170">
        <v>0.19422516226768494</v>
      </c>
      <c r="EJ170">
        <v>0.4539334774017334</v>
      </c>
      <c r="EK170">
        <v>0.55526477098464966</v>
      </c>
      <c r="EL170">
        <v>0.83503991365432739</v>
      </c>
      <c r="EM170">
        <v>6.411353588104248</v>
      </c>
      <c r="EN170">
        <v>5.7740659713745117</v>
      </c>
      <c r="EO170">
        <v>5.3940253257751465</v>
      </c>
      <c r="EP170">
        <v>2.1818575859069824</v>
      </c>
      <c r="EQ170">
        <v>0.32663258910179138</v>
      </c>
      <c r="ER170">
        <v>0.36531856656074524</v>
      </c>
      <c r="ES170">
        <v>0.42474529147148132</v>
      </c>
      <c r="ET170">
        <v>0.16004781424999237</v>
      </c>
      <c r="EU170">
        <v>69.779571533203125</v>
      </c>
      <c r="EV170">
        <v>68.515541076660156</v>
      </c>
      <c r="EW170">
        <v>67.663909912109375</v>
      </c>
      <c r="EX170">
        <v>67.064804077148438</v>
      </c>
      <c r="EY170">
        <v>66.143707275390625</v>
      </c>
      <c r="EZ170">
        <v>65.293357849121094</v>
      </c>
      <c r="FA170">
        <v>64.792564392089844</v>
      </c>
      <c r="FB170">
        <v>66.396697998046875</v>
      </c>
      <c r="FC170">
        <v>69.290176391601562</v>
      </c>
      <c r="FD170">
        <v>73.106559753417969</v>
      </c>
      <c r="FE170">
        <v>77.334182739257813</v>
      </c>
      <c r="FF170">
        <v>81.344467163085938</v>
      </c>
      <c r="FG170">
        <v>84.085899353027344</v>
      </c>
      <c r="FH170">
        <v>86.847480773925781</v>
      </c>
      <c r="FI170">
        <v>88.649787902832031</v>
      </c>
      <c r="FJ170">
        <v>89.995582580566406</v>
      </c>
      <c r="FK170">
        <v>89.72711181640625</v>
      </c>
      <c r="FL170">
        <v>89.133735656738281</v>
      </c>
      <c r="FM170">
        <v>86.440284729003906</v>
      </c>
      <c r="FN170">
        <v>82.509666442871094</v>
      </c>
      <c r="FO170">
        <v>78.926368713378906</v>
      </c>
      <c r="FP170">
        <v>75.980453491210938</v>
      </c>
      <c r="FQ170">
        <v>73.624183654785156</v>
      </c>
      <c r="FR170">
        <v>72.154151916503906</v>
      </c>
      <c r="FS170">
        <v>103</v>
      </c>
      <c r="FT170">
        <v>1.7354981973767281E-2</v>
      </c>
      <c r="FU170">
        <v>1</v>
      </c>
    </row>
    <row r="171" spans="1:177" x14ac:dyDescent="0.2">
      <c r="A171" t="s">
        <v>1</v>
      </c>
      <c r="B171" t="s">
        <v>226</v>
      </c>
      <c r="C171" t="s">
        <v>1</v>
      </c>
      <c r="D171" t="s">
        <v>255</v>
      </c>
      <c r="E171">
        <v>100</v>
      </c>
      <c r="F171">
        <v>106</v>
      </c>
      <c r="G171">
        <v>16.652286529541016</v>
      </c>
      <c r="H171">
        <v>16.229412078857422</v>
      </c>
      <c r="I171">
        <v>15.871466636657715</v>
      </c>
      <c r="J171">
        <v>16.111351013183594</v>
      </c>
      <c r="K171">
        <v>17.131122589111328</v>
      </c>
      <c r="L171">
        <v>17.31842041015625</v>
      </c>
      <c r="M171">
        <v>21.933332443237305</v>
      </c>
      <c r="N171">
        <v>20.989389419555664</v>
      </c>
      <c r="O171">
        <v>21.302074432373047</v>
      </c>
      <c r="P171">
        <v>22.698537826538086</v>
      </c>
      <c r="Q171">
        <v>23.676090240478516</v>
      </c>
      <c r="R171">
        <v>24.656366348266602</v>
      </c>
      <c r="S171">
        <v>25.526844024658203</v>
      </c>
      <c r="T171">
        <v>26.232311248779297</v>
      </c>
      <c r="U171">
        <v>26.823095321655273</v>
      </c>
      <c r="V171">
        <v>27.046615600585938</v>
      </c>
      <c r="W171">
        <v>27.137250900268555</v>
      </c>
      <c r="X171">
        <v>26.934211730957031</v>
      </c>
      <c r="Y171">
        <v>26.294832229614258</v>
      </c>
      <c r="Z171">
        <v>25.990566253662109</v>
      </c>
      <c r="AA171">
        <v>26.625892639160156</v>
      </c>
      <c r="AB171">
        <v>25.474485397338867</v>
      </c>
      <c r="AC171">
        <v>19.029483795166016</v>
      </c>
      <c r="AD171">
        <v>17.818082809448242</v>
      </c>
      <c r="AE171">
        <v>-0.95364975929260254</v>
      </c>
      <c r="AF171">
        <v>-0.63241106271743774</v>
      </c>
      <c r="AG171">
        <v>-0.55339783430099487</v>
      </c>
      <c r="AH171">
        <v>-0.64154475927352905</v>
      </c>
      <c r="AI171">
        <v>-0.66356295347213745</v>
      </c>
      <c r="AJ171">
        <v>-0.81251424551010132</v>
      </c>
      <c r="AK171">
        <v>-8.0062359571456909E-2</v>
      </c>
      <c r="AL171">
        <v>-0.50554913282394409</v>
      </c>
      <c r="AM171">
        <v>-0.54334962368011475</v>
      </c>
      <c r="AN171">
        <v>-0.59393823146820068</v>
      </c>
      <c r="AO171">
        <v>-0.88926911354064941</v>
      </c>
      <c r="AP171">
        <v>-0.97910809516906738</v>
      </c>
      <c r="AQ171">
        <v>-0.79186761379241943</v>
      </c>
      <c r="AR171">
        <v>-0.77540236711502075</v>
      </c>
      <c r="AS171">
        <v>-0.50030165910720825</v>
      </c>
      <c r="AT171">
        <v>4.771183967590332</v>
      </c>
      <c r="AU171">
        <v>4.3393325805664062</v>
      </c>
      <c r="AV171">
        <v>4.0681638717651367</v>
      </c>
      <c r="AW171">
        <v>3.6989390850067139</v>
      </c>
      <c r="AX171">
        <v>0.63120496273040771</v>
      </c>
      <c r="AY171">
        <v>-1.049083948135376</v>
      </c>
      <c r="AZ171">
        <v>-0.94420915842056274</v>
      </c>
      <c r="BA171">
        <v>-1.2893860340118408</v>
      </c>
      <c r="BB171">
        <v>-1.2134048938751221</v>
      </c>
      <c r="BC171">
        <v>-0.49843388795852661</v>
      </c>
      <c r="BD171">
        <v>-0.21161597967147827</v>
      </c>
      <c r="BE171">
        <v>-0.14355233311653137</v>
      </c>
      <c r="BF171">
        <v>-0.24176807701587677</v>
      </c>
      <c r="BG171">
        <v>-0.28140643239021301</v>
      </c>
      <c r="BH171">
        <v>-0.42184677720069885</v>
      </c>
      <c r="BI171">
        <v>0.39874446392059326</v>
      </c>
      <c r="BJ171">
        <v>-9.7177669405937195E-2</v>
      </c>
      <c r="BK171">
        <v>-0.16937306523323059</v>
      </c>
      <c r="BL171">
        <v>-0.19912281632423401</v>
      </c>
      <c r="BM171">
        <v>-0.4992823600769043</v>
      </c>
      <c r="BN171">
        <v>-0.58107709884643555</v>
      </c>
      <c r="BO171">
        <v>-0.38406664133071899</v>
      </c>
      <c r="BP171">
        <v>-0.35705962777137756</v>
      </c>
      <c r="BQ171">
        <v>-6.6320896148681641E-2</v>
      </c>
      <c r="BR171">
        <v>5.2134079933166504</v>
      </c>
      <c r="BS171">
        <v>4.7816176414489746</v>
      </c>
      <c r="BT171">
        <v>4.5026721954345703</v>
      </c>
      <c r="BU171">
        <v>4.1448783874511719</v>
      </c>
      <c r="BV171">
        <v>1.1247793436050415</v>
      </c>
      <c r="BW171">
        <v>-0.59836626052856445</v>
      </c>
      <c r="BX171">
        <v>-0.51602208614349365</v>
      </c>
      <c r="BY171">
        <v>-0.85550874471664429</v>
      </c>
      <c r="BZ171">
        <v>-0.78460454940795898</v>
      </c>
      <c r="CA171">
        <v>-0.18315273523330688</v>
      </c>
      <c r="CB171">
        <v>7.9825393855571747E-2</v>
      </c>
      <c r="CC171">
        <v>0.14030541479587555</v>
      </c>
      <c r="CD171">
        <v>3.5116016864776611E-2</v>
      </c>
      <c r="CE171">
        <v>-1.6726000234484673E-2</v>
      </c>
      <c r="CF171">
        <v>-0.15127170085906982</v>
      </c>
      <c r="CG171">
        <v>0.73036462068557739</v>
      </c>
      <c r="CH171">
        <v>0.18565917015075684</v>
      </c>
      <c r="CI171">
        <v>8.9641958475112915E-2</v>
      </c>
      <c r="CJ171">
        <v>7.4325129389762878E-2</v>
      </c>
      <c r="CK171">
        <v>-0.22917872667312622</v>
      </c>
      <c r="CL171">
        <v>-0.30540204048156738</v>
      </c>
      <c r="CM171">
        <v>-0.10162495821714401</v>
      </c>
      <c r="CN171">
        <v>-6.7316755652427673E-2</v>
      </c>
      <c r="CO171">
        <v>0.23425284028053284</v>
      </c>
      <c r="CP171">
        <v>5.519690990447998</v>
      </c>
      <c r="CQ171">
        <v>5.0879430770874023</v>
      </c>
      <c r="CR171">
        <v>4.8036117553710937</v>
      </c>
      <c r="CS171">
        <v>4.4537343978881836</v>
      </c>
      <c r="CT171">
        <v>1.4666274785995483</v>
      </c>
      <c r="CU171">
        <v>-0.28620061278343201</v>
      </c>
      <c r="CV171">
        <v>-0.21946103870868683</v>
      </c>
      <c r="CW171">
        <v>-0.55500668287277222</v>
      </c>
      <c r="CX171">
        <v>-0.48761871457099915</v>
      </c>
      <c r="CY171">
        <v>0.13212840259075165</v>
      </c>
      <c r="CZ171">
        <v>0.37126678228378296</v>
      </c>
      <c r="DA171">
        <v>0.42416316270828247</v>
      </c>
      <c r="DB171">
        <v>0.31200012564659119</v>
      </c>
      <c r="DC171">
        <v>0.24795444309711456</v>
      </c>
      <c r="DD171">
        <v>0.1193033829331398</v>
      </c>
      <c r="DE171">
        <v>1.0619847774505615</v>
      </c>
      <c r="DF171">
        <v>0.46849602460861206</v>
      </c>
      <c r="DG171">
        <v>0.34865698218345642</v>
      </c>
      <c r="DH171">
        <v>0.34777307510375977</v>
      </c>
      <c r="DI171">
        <v>4.0924914181232452E-2</v>
      </c>
      <c r="DJ171">
        <v>-2.9726987704634666E-2</v>
      </c>
      <c r="DK171">
        <v>0.18081673979759216</v>
      </c>
      <c r="DL171">
        <v>0.22242613136768341</v>
      </c>
      <c r="DM171">
        <v>0.53482657670974731</v>
      </c>
      <c r="DN171">
        <v>5.8259739875793457</v>
      </c>
      <c r="DO171">
        <v>5.3942685127258301</v>
      </c>
      <c r="DP171">
        <v>5.1045513153076172</v>
      </c>
      <c r="DQ171">
        <v>4.7625904083251953</v>
      </c>
      <c r="DR171">
        <v>1.8084756135940552</v>
      </c>
      <c r="DS171">
        <v>2.5965051725506783E-2</v>
      </c>
      <c r="DT171">
        <v>7.7100031077861786E-2</v>
      </c>
      <c r="DU171">
        <v>-0.25450462102890015</v>
      </c>
      <c r="DV171">
        <v>-0.19063286483287811</v>
      </c>
      <c r="DW171">
        <v>0.58734428882598877</v>
      </c>
      <c r="DX171">
        <v>0.79206180572509766</v>
      </c>
      <c r="DY171">
        <v>0.83400869369506836</v>
      </c>
      <c r="DZ171">
        <v>0.71177679300308228</v>
      </c>
      <c r="EA171">
        <v>0.6301109790802002</v>
      </c>
      <c r="EB171">
        <v>0.50997084379196167</v>
      </c>
      <c r="EC171">
        <v>1.5407916307449341</v>
      </c>
      <c r="ED171">
        <v>0.87686747312545776</v>
      </c>
      <c r="EE171">
        <v>0.72263354063034058</v>
      </c>
      <c r="EF171">
        <v>0.74258852005004883</v>
      </c>
      <c r="EG171">
        <v>0.43091166019439697</v>
      </c>
      <c r="EH171">
        <v>0.36830401420593262</v>
      </c>
      <c r="EI171">
        <v>0.58861768245697021</v>
      </c>
      <c r="EJ171">
        <v>0.64076882600784302</v>
      </c>
      <c r="EK171">
        <v>0.96880733966827393</v>
      </c>
      <c r="EL171">
        <v>6.2681980133056641</v>
      </c>
      <c r="EM171">
        <v>5.8365535736083984</v>
      </c>
      <c r="EN171">
        <v>5.5390596389770508</v>
      </c>
      <c r="EO171">
        <v>5.2085294723510742</v>
      </c>
      <c r="EP171">
        <v>2.3020501136779785</v>
      </c>
      <c r="EQ171">
        <v>0.47668269276618958</v>
      </c>
      <c r="ER171">
        <v>0.50528711080551147</v>
      </c>
      <c r="ES171">
        <v>0.179372638463974</v>
      </c>
      <c r="ET171">
        <v>0.23816752433776855</v>
      </c>
      <c r="EU171">
        <v>71.070365905761719</v>
      </c>
      <c r="EV171">
        <v>69.851570129394531</v>
      </c>
      <c r="EW171">
        <v>68.770195007324219</v>
      </c>
      <c r="EX171">
        <v>67.827171325683594</v>
      </c>
      <c r="EY171">
        <v>66.852134704589844</v>
      </c>
      <c r="EZ171">
        <v>66.034294128417969</v>
      </c>
      <c r="FA171">
        <v>65.679878234863281</v>
      </c>
      <c r="FB171">
        <v>68.159896850585937</v>
      </c>
      <c r="FC171">
        <v>71.872871398925781</v>
      </c>
      <c r="FD171">
        <v>75.957534790039063</v>
      </c>
      <c r="FE171">
        <v>79.984832763671875</v>
      </c>
      <c r="FF171">
        <v>83.376068115234375</v>
      </c>
      <c r="FG171">
        <v>86.499603271484375</v>
      </c>
      <c r="FH171">
        <v>89.093284606933594</v>
      </c>
      <c r="FI171">
        <v>91.5247802734375</v>
      </c>
      <c r="FJ171">
        <v>92.238357543945313</v>
      </c>
      <c r="FK171">
        <v>92.664825439453125</v>
      </c>
      <c r="FL171">
        <v>91.86865234375</v>
      </c>
      <c r="FM171">
        <v>89.600067138671875</v>
      </c>
      <c r="FN171">
        <v>85.755577087402344</v>
      </c>
      <c r="FO171">
        <v>81.120491027832031</v>
      </c>
      <c r="FP171">
        <v>77.142669677734375</v>
      </c>
      <c r="FQ171">
        <v>74.095657348632812</v>
      </c>
      <c r="FR171">
        <v>71.862236022949219</v>
      </c>
      <c r="FS171">
        <v>100</v>
      </c>
      <c r="FT171">
        <v>1.7839325591921806E-2</v>
      </c>
      <c r="FU171">
        <v>1</v>
      </c>
    </row>
    <row r="172" spans="1:177" x14ac:dyDescent="0.2">
      <c r="A172" t="s">
        <v>1</v>
      </c>
      <c r="B172" t="s">
        <v>226</v>
      </c>
      <c r="C172" t="s">
        <v>1</v>
      </c>
      <c r="D172" t="s">
        <v>256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7</v>
      </c>
      <c r="FT172">
        <v>0.17383544147014618</v>
      </c>
      <c r="FU172">
        <v>0</v>
      </c>
    </row>
    <row r="173" spans="1:177" x14ac:dyDescent="0.2">
      <c r="A173" t="s">
        <v>1</v>
      </c>
      <c r="B173" t="s">
        <v>226</v>
      </c>
      <c r="C173" t="s">
        <v>1</v>
      </c>
      <c r="D173" t="s">
        <v>257</v>
      </c>
      <c r="E173">
        <v>106</v>
      </c>
      <c r="F173">
        <v>106</v>
      </c>
      <c r="G173">
        <v>14.05012321472168</v>
      </c>
      <c r="H173">
        <v>13.70444393157959</v>
      </c>
      <c r="I173">
        <v>13.684560775756836</v>
      </c>
      <c r="J173">
        <v>14.309141159057617</v>
      </c>
      <c r="K173">
        <v>16.815563201904297</v>
      </c>
      <c r="L173">
        <v>17.617401123046875</v>
      </c>
      <c r="M173">
        <v>22.296791076660156</v>
      </c>
      <c r="N173">
        <v>21.148435592651367</v>
      </c>
      <c r="O173">
        <v>21.322546005249023</v>
      </c>
      <c r="P173">
        <v>22.6829833984375</v>
      </c>
      <c r="Q173">
        <v>23.313230514526367</v>
      </c>
      <c r="R173">
        <v>24.076387405395508</v>
      </c>
      <c r="S173">
        <v>24.959026336669922</v>
      </c>
      <c r="T173">
        <v>25.772531509399414</v>
      </c>
      <c r="U173">
        <v>26.189899444580078</v>
      </c>
      <c r="V173">
        <v>26.36717414855957</v>
      </c>
      <c r="W173">
        <v>26.366228103637695</v>
      </c>
      <c r="X173">
        <v>26.038787841796875</v>
      </c>
      <c r="Y173">
        <v>25.565061569213867</v>
      </c>
      <c r="Z173">
        <v>25.49394416809082</v>
      </c>
      <c r="AA173">
        <v>26.231256484985352</v>
      </c>
      <c r="AB173">
        <v>25.232997894287109</v>
      </c>
      <c r="AC173">
        <v>18.965108871459961</v>
      </c>
      <c r="AD173">
        <v>17.799566268920898</v>
      </c>
      <c r="AE173">
        <v>-0.16360124945640564</v>
      </c>
      <c r="AF173">
        <v>-0.2875063419342041</v>
      </c>
      <c r="AG173">
        <v>-0.3800017237663269</v>
      </c>
      <c r="AH173">
        <v>-0.2775242030620575</v>
      </c>
      <c r="AI173">
        <v>-0.86922341585159302</v>
      </c>
      <c r="AJ173">
        <v>-0.99393957853317261</v>
      </c>
      <c r="AK173">
        <v>-2.1688048839569092</v>
      </c>
      <c r="AL173">
        <v>-1.0199518203735352</v>
      </c>
      <c r="AM173">
        <v>-0.82944005727767944</v>
      </c>
      <c r="AN173">
        <v>-0.82808607816696167</v>
      </c>
      <c r="AO173">
        <v>-0.99309897422790527</v>
      </c>
      <c r="AP173">
        <v>-1.0740114450454712</v>
      </c>
      <c r="AQ173">
        <v>-0.98258775472640991</v>
      </c>
      <c r="AR173">
        <v>-0.86972564458847046</v>
      </c>
      <c r="AS173">
        <v>-0.76024121046066284</v>
      </c>
      <c r="AT173">
        <v>5.3618016242980957</v>
      </c>
      <c r="AU173">
        <v>4.6577057838439941</v>
      </c>
      <c r="AV173">
        <v>4.2577266693115234</v>
      </c>
      <c r="AW173">
        <v>4.1814861297607422</v>
      </c>
      <c r="AX173">
        <v>-1.509465217590332</v>
      </c>
      <c r="AY173">
        <v>-1.8496837615966797</v>
      </c>
      <c r="AZ173">
        <v>-0.83300608396530151</v>
      </c>
      <c r="BA173">
        <v>-0.46874076128005981</v>
      </c>
      <c r="BB173">
        <v>-0.57848727703094482</v>
      </c>
      <c r="BC173">
        <v>0.35942685604095459</v>
      </c>
      <c r="BD173">
        <v>0.17497541010379791</v>
      </c>
      <c r="BE173">
        <v>7.0955380797386169E-2</v>
      </c>
      <c r="BF173">
        <v>0.15628901124000549</v>
      </c>
      <c r="BG173">
        <v>-0.44294968247413635</v>
      </c>
      <c r="BH173">
        <v>-0.597309410572052</v>
      </c>
      <c r="BI173">
        <v>-1.6616486310958862</v>
      </c>
      <c r="BJ173">
        <v>-0.59582322835922241</v>
      </c>
      <c r="BK173">
        <v>-0.42257913947105408</v>
      </c>
      <c r="BL173">
        <v>-0.41969117522239685</v>
      </c>
      <c r="BM173">
        <v>-0.58679670095443726</v>
      </c>
      <c r="BN173">
        <v>-0.65429407358169556</v>
      </c>
      <c r="BO173">
        <v>-0.55757254362106323</v>
      </c>
      <c r="BP173">
        <v>-0.43649542331695557</v>
      </c>
      <c r="BQ173">
        <v>-0.31663551926612854</v>
      </c>
      <c r="BR173">
        <v>5.8189401626586914</v>
      </c>
      <c r="BS173">
        <v>5.1186447143554687</v>
      </c>
      <c r="BT173">
        <v>4.708402156829834</v>
      </c>
      <c r="BU173">
        <v>4.6499872207641602</v>
      </c>
      <c r="BV173">
        <v>-0.98895829916000366</v>
      </c>
      <c r="BW173">
        <v>-1.3931374549865723</v>
      </c>
      <c r="BX173">
        <v>-0.38667717576026917</v>
      </c>
      <c r="BY173">
        <v>-4.0224812924861908E-2</v>
      </c>
      <c r="BZ173">
        <v>-0.15101833641529083</v>
      </c>
      <c r="CA173">
        <v>0.72167450189590454</v>
      </c>
      <c r="CB173">
        <v>0.49528884887695313</v>
      </c>
      <c r="CC173">
        <v>0.38328689336776733</v>
      </c>
      <c r="CD173">
        <v>0.45674672722816467</v>
      </c>
      <c r="CE173">
        <v>-0.14771381020545959</v>
      </c>
      <c r="CF173">
        <v>-0.32260456681251526</v>
      </c>
      <c r="CG173">
        <v>-1.3103936910629272</v>
      </c>
      <c r="CH173">
        <v>-0.30207306146621704</v>
      </c>
      <c r="CI173">
        <v>-0.1407884806394577</v>
      </c>
      <c r="CJ173">
        <v>-0.13683810830116272</v>
      </c>
      <c r="CK173">
        <v>-0.30539292097091675</v>
      </c>
      <c r="CL173">
        <v>-0.36359915137290955</v>
      </c>
      <c r="CM173">
        <v>-0.26320827007293701</v>
      </c>
      <c r="CN173">
        <v>-0.13644152879714966</v>
      </c>
      <c r="CO173">
        <v>-9.3955574557185173E-3</v>
      </c>
      <c r="CP173">
        <v>6.1355533599853516</v>
      </c>
      <c r="CQ173">
        <v>5.437889575958252</v>
      </c>
      <c r="CR173">
        <v>5.020538330078125</v>
      </c>
      <c r="CS173">
        <v>4.9744696617126465</v>
      </c>
      <c r="CT173">
        <v>-0.62845677137374878</v>
      </c>
      <c r="CU173">
        <v>-1.076934814453125</v>
      </c>
      <c r="CV173">
        <v>-7.7551133930683136E-2</v>
      </c>
      <c r="CW173">
        <v>0.25656402111053467</v>
      </c>
      <c r="CX173">
        <v>0.14504534006118774</v>
      </c>
      <c r="CY173">
        <v>1.0839221477508545</v>
      </c>
      <c r="CZ173">
        <v>0.81560230255126953</v>
      </c>
      <c r="DA173">
        <v>0.6956183910369873</v>
      </c>
      <c r="DB173">
        <v>0.75720441341400146</v>
      </c>
      <c r="DC173">
        <v>0.14752206206321716</v>
      </c>
      <c r="DD173">
        <v>-4.7899723052978516E-2</v>
      </c>
      <c r="DE173">
        <v>-0.95913875102996826</v>
      </c>
      <c r="DF173">
        <v>-8.322911337018013E-3</v>
      </c>
      <c r="DG173">
        <v>0.14100216329097748</v>
      </c>
      <c r="DH173">
        <v>0.14601495862007141</v>
      </c>
      <c r="DI173">
        <v>-2.3989168927073479E-2</v>
      </c>
      <c r="DJ173">
        <v>-7.2904221713542938E-2</v>
      </c>
      <c r="DK173">
        <v>3.1155981123447418E-2</v>
      </c>
      <c r="DL173">
        <v>0.16361238062381744</v>
      </c>
      <c r="DM173">
        <v>0.29784438014030457</v>
      </c>
      <c r="DN173">
        <v>6.4521665573120117</v>
      </c>
      <c r="DO173">
        <v>5.7571344375610352</v>
      </c>
      <c r="DP173">
        <v>5.332674503326416</v>
      </c>
      <c r="DQ173">
        <v>5.2989521026611328</v>
      </c>
      <c r="DR173">
        <v>-0.26795527338981628</v>
      </c>
      <c r="DS173">
        <v>-0.76073217391967773</v>
      </c>
      <c r="DT173">
        <v>0.23157490789890289</v>
      </c>
      <c r="DU173">
        <v>0.55335283279418945</v>
      </c>
      <c r="DV173">
        <v>0.44110903143882751</v>
      </c>
      <c r="DW173">
        <v>1.6069502830505371</v>
      </c>
      <c r="DX173">
        <v>1.2780840396881104</v>
      </c>
      <c r="DY173">
        <v>1.1465754508972168</v>
      </c>
      <c r="DZ173">
        <v>1.1910176277160645</v>
      </c>
      <c r="EA173">
        <v>0.57379579544067383</v>
      </c>
      <c r="EB173">
        <v>0.34873044490814209</v>
      </c>
      <c r="EC173">
        <v>-0.45198243856430054</v>
      </c>
      <c r="ED173">
        <v>0.4158056378364563</v>
      </c>
      <c r="EE173">
        <v>0.54786312580108643</v>
      </c>
      <c r="EF173">
        <v>0.55440986156463623</v>
      </c>
      <c r="EG173">
        <v>0.38231316208839417</v>
      </c>
      <c r="EH173">
        <v>0.34681308269500732</v>
      </c>
      <c r="EI173">
        <v>0.45617121458053589</v>
      </c>
      <c r="EJ173">
        <v>0.59684258699417114</v>
      </c>
      <c r="EK173">
        <v>0.74145007133483887</v>
      </c>
      <c r="EL173">
        <v>6.9093050956726074</v>
      </c>
      <c r="EM173">
        <v>6.2180733680725098</v>
      </c>
      <c r="EN173">
        <v>5.7833499908447266</v>
      </c>
      <c r="EO173">
        <v>5.7674531936645508</v>
      </c>
      <c r="EP173">
        <v>0.25255164504051208</v>
      </c>
      <c r="EQ173">
        <v>-0.30418580770492554</v>
      </c>
      <c r="ER173">
        <v>0.67790383100509644</v>
      </c>
      <c r="ES173">
        <v>0.98186880350112915</v>
      </c>
      <c r="ET173">
        <v>0.86857795715332031</v>
      </c>
      <c r="EU173">
        <v>67.204750061035156</v>
      </c>
      <c r="EV173">
        <v>66.151954650878906</v>
      </c>
      <c r="EW173">
        <v>65.040260314941406</v>
      </c>
      <c r="EX173">
        <v>64.318748474121094</v>
      </c>
      <c r="EY173">
        <v>64.522270202636719</v>
      </c>
      <c r="EZ173">
        <v>63.781471252441406</v>
      </c>
      <c r="FA173">
        <v>63.403888702392578</v>
      </c>
      <c r="FB173">
        <v>64.1986083984375</v>
      </c>
      <c r="FC173">
        <v>66.805778503417969</v>
      </c>
      <c r="FD173">
        <v>69.742919921875</v>
      </c>
      <c r="FE173">
        <v>72.828559875488281</v>
      </c>
      <c r="FF173">
        <v>76.162887573242188</v>
      </c>
      <c r="FG173">
        <v>79.741310119628906</v>
      </c>
      <c r="FH173">
        <v>82.926956176757812</v>
      </c>
      <c r="FI173">
        <v>84.602439880371094</v>
      </c>
      <c r="FJ173">
        <v>84.079154968261719</v>
      </c>
      <c r="FK173">
        <v>83.888084411621094</v>
      </c>
      <c r="FL173">
        <v>82.294357299804688</v>
      </c>
      <c r="FM173">
        <v>79.162139892578125</v>
      </c>
      <c r="FN173">
        <v>75.606895446777344</v>
      </c>
      <c r="FO173">
        <v>73.205162048339844</v>
      </c>
      <c r="FP173">
        <v>71.150627136230469</v>
      </c>
      <c r="FQ173">
        <v>69.401901245117188</v>
      </c>
      <c r="FR173">
        <v>67.842750549316406</v>
      </c>
      <c r="FS173">
        <v>106</v>
      </c>
      <c r="FT173">
        <v>1.7982184886932373E-2</v>
      </c>
      <c r="FU173">
        <v>1</v>
      </c>
    </row>
    <row r="174" spans="1:177" x14ac:dyDescent="0.2">
      <c r="A174" t="s">
        <v>1</v>
      </c>
      <c r="B174" t="s">
        <v>226</v>
      </c>
      <c r="C174" t="s">
        <v>1</v>
      </c>
      <c r="D174" t="s">
        <v>258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6</v>
      </c>
      <c r="FT174">
        <v>0.2716204822063446</v>
      </c>
      <c r="FU174">
        <v>0</v>
      </c>
    </row>
    <row r="175" spans="1:177" x14ac:dyDescent="0.2">
      <c r="A175" t="s">
        <v>1</v>
      </c>
      <c r="B175" t="s">
        <v>226</v>
      </c>
      <c r="C175" t="s">
        <v>1</v>
      </c>
      <c r="D175" t="s">
        <v>259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6</v>
      </c>
      <c r="FT175">
        <v>0.27629885077476501</v>
      </c>
      <c r="FU175">
        <v>0</v>
      </c>
    </row>
    <row r="176" spans="1:177" x14ac:dyDescent="0.2">
      <c r="A176" t="s">
        <v>1</v>
      </c>
      <c r="B176" t="s">
        <v>226</v>
      </c>
      <c r="C176" t="s">
        <v>1</v>
      </c>
      <c r="D176" t="s">
        <v>260</v>
      </c>
      <c r="E176">
        <v>20</v>
      </c>
      <c r="F176">
        <v>105</v>
      </c>
      <c r="G176">
        <v>1.7145277261734009</v>
      </c>
      <c r="H176">
        <v>1.5535151958465576</v>
      </c>
      <c r="I176">
        <v>1.520521879196167</v>
      </c>
      <c r="J176">
        <v>1.6573601961135864</v>
      </c>
      <c r="K176">
        <v>2.4957065582275391</v>
      </c>
      <c r="L176">
        <v>2.5982155799865723</v>
      </c>
      <c r="M176">
        <v>3.5490977764129639</v>
      </c>
      <c r="N176">
        <v>3.2480506896972656</v>
      </c>
      <c r="O176">
        <v>3.3372018337249756</v>
      </c>
      <c r="P176">
        <v>3.7428019046783447</v>
      </c>
      <c r="Q176">
        <v>4.0327372550964355</v>
      </c>
      <c r="R176">
        <v>4.3509907722473145</v>
      </c>
      <c r="S176">
        <v>4.6153969764709473</v>
      </c>
      <c r="T176">
        <v>4.8422884941101074</v>
      </c>
      <c r="U176">
        <v>5.0321006774902344</v>
      </c>
      <c r="V176">
        <v>5.1012735366821289</v>
      </c>
      <c r="W176">
        <v>5.1449556350708008</v>
      </c>
      <c r="X176">
        <v>5.0550127029418945</v>
      </c>
      <c r="Y176">
        <v>4.8866491317749023</v>
      </c>
      <c r="Z176">
        <v>4.8659019470214844</v>
      </c>
      <c r="AA176">
        <v>5.1515903472900391</v>
      </c>
      <c r="AB176">
        <v>5.0817437171936035</v>
      </c>
      <c r="AC176">
        <v>3.1493499279022217</v>
      </c>
      <c r="AD176">
        <v>2.8954250812530518</v>
      </c>
      <c r="AE176">
        <v>-0.39409875869750977</v>
      </c>
      <c r="AF176">
        <v>-0.386129230260849</v>
      </c>
      <c r="AG176">
        <v>-0.38720807433128357</v>
      </c>
      <c r="AH176">
        <v>-0.34401330351829529</v>
      </c>
      <c r="AI176">
        <v>-0.29369634389877319</v>
      </c>
      <c r="AJ176">
        <v>-0.40264290571212769</v>
      </c>
      <c r="AK176">
        <v>-0.84396243095397949</v>
      </c>
      <c r="AL176">
        <v>-0.48607826232910156</v>
      </c>
      <c r="AM176">
        <v>-0.45112818479537964</v>
      </c>
      <c r="AN176">
        <v>-0.30355542898178101</v>
      </c>
      <c r="AO176">
        <v>-0.29586920142173767</v>
      </c>
      <c r="AP176">
        <v>-0.25445634126663208</v>
      </c>
      <c r="AQ176">
        <v>-0.27749550342559814</v>
      </c>
      <c r="AR176">
        <v>-0.29306709766387939</v>
      </c>
      <c r="AS176">
        <v>0.75547111034393311</v>
      </c>
      <c r="AT176">
        <v>1.3678874969482422</v>
      </c>
      <c r="AU176">
        <v>1.1142119169235229</v>
      </c>
      <c r="AV176">
        <v>1.0156934261322021</v>
      </c>
      <c r="AW176">
        <v>0.63714015483856201</v>
      </c>
      <c r="AX176">
        <v>-0.8266441822052002</v>
      </c>
      <c r="AY176">
        <v>-0.85930073261260986</v>
      </c>
      <c r="AZ176">
        <v>-0.46793794631958008</v>
      </c>
      <c r="BA176">
        <v>-0.29873475432395935</v>
      </c>
      <c r="BB176">
        <v>-0.29994624853134155</v>
      </c>
      <c r="BC176">
        <v>-0.12272554636001587</v>
      </c>
      <c r="BD176">
        <v>-0.15168561041355133</v>
      </c>
      <c r="BE176">
        <v>-0.15794892609119415</v>
      </c>
      <c r="BF176">
        <v>-0.12506625056266785</v>
      </c>
      <c r="BG176">
        <v>-5.2637465298175812E-2</v>
      </c>
      <c r="BH176">
        <v>-0.18921039998531342</v>
      </c>
      <c r="BI176">
        <v>-0.58627110719680786</v>
      </c>
      <c r="BJ176">
        <v>-0.2769920825958252</v>
      </c>
      <c r="BK176">
        <v>-0.23933343589305878</v>
      </c>
      <c r="BL176">
        <v>-9.4978667795658112E-2</v>
      </c>
      <c r="BM176">
        <v>-8.5247814655303955E-2</v>
      </c>
      <c r="BN176">
        <v>-3.8406260311603546E-2</v>
      </c>
      <c r="BO176">
        <v>-5.6803207844495773E-2</v>
      </c>
      <c r="BP176">
        <v>-6.6450916230678558E-2</v>
      </c>
      <c r="BQ176">
        <v>0.98661708831787109</v>
      </c>
      <c r="BR176">
        <v>1.6149953603744507</v>
      </c>
      <c r="BS176">
        <v>1.3546886444091797</v>
      </c>
      <c r="BT176">
        <v>1.2531498670578003</v>
      </c>
      <c r="BU176">
        <v>0.88220185041427612</v>
      </c>
      <c r="BV176">
        <v>-0.56914710998535156</v>
      </c>
      <c r="BW176">
        <v>-0.63628703355789185</v>
      </c>
      <c r="BX176">
        <v>-0.25211194157600403</v>
      </c>
      <c r="BY176">
        <v>-6.5087713301181793E-2</v>
      </c>
      <c r="BZ176">
        <v>-6.4882926642894745E-2</v>
      </c>
      <c r="CA176">
        <v>6.5226718783378601E-2</v>
      </c>
      <c r="CB176">
        <v>1.0689320974051952E-2</v>
      </c>
      <c r="CC176">
        <v>8.3526317030191422E-4</v>
      </c>
      <c r="CD176">
        <v>2.6575809344649315E-2</v>
      </c>
      <c r="CE176">
        <v>0.11431918293237686</v>
      </c>
      <c r="CF176">
        <v>-4.1387692093849182E-2</v>
      </c>
      <c r="CG176">
        <v>-0.40779489278793335</v>
      </c>
      <c r="CH176">
        <v>-0.1321796327829361</v>
      </c>
      <c r="CI176">
        <v>-9.2645019292831421E-2</v>
      </c>
      <c r="CJ176">
        <v>4.9480970948934555E-2</v>
      </c>
      <c r="CK176">
        <v>6.0627922415733337E-2</v>
      </c>
      <c r="CL176">
        <v>0.11122937500476837</v>
      </c>
      <c r="CM176">
        <v>9.6047602593898773E-2</v>
      </c>
      <c r="CN176">
        <v>9.050276130437851E-2</v>
      </c>
      <c r="CO176">
        <v>1.1467081308364868</v>
      </c>
      <c r="CP176">
        <v>1.7861415147781372</v>
      </c>
      <c r="CQ176">
        <v>1.5212420225143433</v>
      </c>
      <c r="CR176">
        <v>1.4176113605499268</v>
      </c>
      <c r="CS176">
        <v>1.0519307851791382</v>
      </c>
      <c r="CT176">
        <v>-0.39080539345741272</v>
      </c>
      <c r="CU176">
        <v>-0.48182845115661621</v>
      </c>
      <c r="CV176">
        <v>-0.10263153910636902</v>
      </c>
      <c r="CW176">
        <v>9.6735522150993347E-2</v>
      </c>
      <c r="CX176">
        <v>9.7921207547187805E-2</v>
      </c>
      <c r="CY176">
        <v>0.25317898392677307</v>
      </c>
      <c r="CZ176">
        <v>0.17306424677371979</v>
      </c>
      <c r="DA176">
        <v>0.15961945056915283</v>
      </c>
      <c r="DB176">
        <v>0.17821787297725677</v>
      </c>
      <c r="DC176">
        <v>0.28127583861351013</v>
      </c>
      <c r="DD176">
        <v>0.10643500834703445</v>
      </c>
      <c r="DE176">
        <v>-0.22931867837905884</v>
      </c>
      <c r="DF176">
        <v>1.263281237334013E-2</v>
      </c>
      <c r="DG176">
        <v>5.4043389856815338E-2</v>
      </c>
      <c r="DH176">
        <v>0.19394060969352722</v>
      </c>
      <c r="DI176">
        <v>0.20650365948677063</v>
      </c>
      <c r="DJ176">
        <v>0.26086500287055969</v>
      </c>
      <c r="DK176">
        <v>0.24889841675758362</v>
      </c>
      <c r="DL176">
        <v>0.24745643138885498</v>
      </c>
      <c r="DM176">
        <v>1.3067991733551025</v>
      </c>
      <c r="DN176">
        <v>1.9572876691818237</v>
      </c>
      <c r="DO176">
        <v>1.6877954006195068</v>
      </c>
      <c r="DP176">
        <v>1.5820728540420532</v>
      </c>
      <c r="DQ176">
        <v>1.221659779548645</v>
      </c>
      <c r="DR176">
        <v>-0.21246369183063507</v>
      </c>
      <c r="DS176">
        <v>-0.32736986875534058</v>
      </c>
      <c r="DT176">
        <v>4.6848874539136887E-2</v>
      </c>
      <c r="DU176">
        <v>0.25855875015258789</v>
      </c>
      <c r="DV176">
        <v>0.26072534918785095</v>
      </c>
      <c r="DW176">
        <v>0.52455222606658936</v>
      </c>
      <c r="DX176">
        <v>0.40750786662101746</v>
      </c>
      <c r="DY176">
        <v>0.38887861371040344</v>
      </c>
      <c r="DZ176">
        <v>0.39716494083404541</v>
      </c>
      <c r="EA176">
        <v>0.52233469486236572</v>
      </c>
      <c r="EB176">
        <v>0.31986752152442932</v>
      </c>
      <c r="EC176">
        <v>2.8372630476951599E-2</v>
      </c>
      <c r="ED176">
        <v>0.22171898186206818</v>
      </c>
      <c r="EE176">
        <v>0.2658381462097168</v>
      </c>
      <c r="EF176">
        <v>0.40251737833023071</v>
      </c>
      <c r="EG176">
        <v>0.41712504625320435</v>
      </c>
      <c r="EH176">
        <v>0.47691509127616882</v>
      </c>
      <c r="EI176">
        <v>0.4695906937122345</v>
      </c>
      <c r="EJ176">
        <v>0.47407260537147522</v>
      </c>
      <c r="EK176">
        <v>1.5379451513290405</v>
      </c>
      <c r="EL176">
        <v>2.2043955326080322</v>
      </c>
      <c r="EM176">
        <v>1.9282721281051636</v>
      </c>
      <c r="EN176">
        <v>1.8195292949676514</v>
      </c>
      <c r="EO176">
        <v>1.4667214155197144</v>
      </c>
      <c r="EP176">
        <v>4.5033399015665054E-2</v>
      </c>
      <c r="EQ176">
        <v>-0.10435618460178375</v>
      </c>
      <c r="ER176">
        <v>0.26267486810684204</v>
      </c>
      <c r="ES176">
        <v>0.49220579862594604</v>
      </c>
      <c r="ET176">
        <v>0.49578866362571716</v>
      </c>
      <c r="EU176">
        <v>70.226524353027344</v>
      </c>
      <c r="EV176">
        <v>68.079338073730469</v>
      </c>
      <c r="EW176">
        <v>66.335838317871094</v>
      </c>
      <c r="EX176">
        <v>64.825393676757813</v>
      </c>
      <c r="EY176">
        <v>64.033103942871094</v>
      </c>
      <c r="EZ176">
        <v>63.074573516845703</v>
      </c>
      <c r="FA176">
        <v>62.459980010986328</v>
      </c>
      <c r="FB176">
        <v>63.775104522705078</v>
      </c>
      <c r="FC176">
        <v>68.193199157714844</v>
      </c>
      <c r="FD176">
        <v>74.059379577636719</v>
      </c>
      <c r="FE176">
        <v>79.417587280273438</v>
      </c>
      <c r="FF176">
        <v>84.466331481933594</v>
      </c>
      <c r="FG176">
        <v>87.999359130859375</v>
      </c>
      <c r="FH176">
        <v>90.7623291015625</v>
      </c>
      <c r="FI176">
        <v>92.595046997070313</v>
      </c>
      <c r="FJ176">
        <v>93.680610656738281</v>
      </c>
      <c r="FK176">
        <v>94.304954528808594</v>
      </c>
      <c r="FL176">
        <v>92.696884155273437</v>
      </c>
      <c r="FM176">
        <v>88.828254699707031</v>
      </c>
      <c r="FN176">
        <v>84.363197326660156</v>
      </c>
      <c r="FO176">
        <v>80.907646179199219</v>
      </c>
      <c r="FP176">
        <v>78.439186096191406</v>
      </c>
      <c r="FQ176">
        <v>74.961860656738281</v>
      </c>
      <c r="FR176">
        <v>72.704376220703125</v>
      </c>
      <c r="FS176">
        <v>20</v>
      </c>
      <c r="FT176">
        <v>6.6687680780887604E-2</v>
      </c>
      <c r="FU176">
        <v>1</v>
      </c>
    </row>
    <row r="177" spans="1:177" x14ac:dyDescent="0.2">
      <c r="A177" t="s">
        <v>1</v>
      </c>
      <c r="B177" t="s">
        <v>226</v>
      </c>
      <c r="C177" t="s">
        <v>1</v>
      </c>
      <c r="D177" t="s">
        <v>2</v>
      </c>
      <c r="E177">
        <v>105</v>
      </c>
      <c r="F177">
        <v>105</v>
      </c>
      <c r="G177">
        <v>14.709061622619629</v>
      </c>
      <c r="H177">
        <v>14.309158325195313</v>
      </c>
      <c r="I177">
        <v>14.179286003112793</v>
      </c>
      <c r="J177">
        <v>14.744536399841309</v>
      </c>
      <c r="K177">
        <v>17.000198364257813</v>
      </c>
      <c r="L177">
        <v>17.692447662353516</v>
      </c>
      <c r="M177">
        <v>22.258810043334961</v>
      </c>
      <c r="N177">
        <v>21.167888641357422</v>
      </c>
      <c r="O177">
        <v>21.581283569335938</v>
      </c>
      <c r="P177">
        <v>23.041250228881836</v>
      </c>
      <c r="Q177">
        <v>23.938770294189453</v>
      </c>
      <c r="R177">
        <v>24.915449142456055</v>
      </c>
      <c r="S177">
        <v>25.755109786987305</v>
      </c>
      <c r="T177">
        <v>26.403263092041016</v>
      </c>
      <c r="U177">
        <v>26.754283905029297</v>
      </c>
      <c r="V177">
        <v>26.885335922241211</v>
      </c>
      <c r="W177">
        <v>26.855106353759766</v>
      </c>
      <c r="X177">
        <v>26.593469619750977</v>
      </c>
      <c r="Y177">
        <v>26.022518157958984</v>
      </c>
      <c r="Z177">
        <v>25.873069763183594</v>
      </c>
      <c r="AA177">
        <v>26.630430221557617</v>
      </c>
      <c r="AB177">
        <v>25.497011184692383</v>
      </c>
      <c r="AC177">
        <v>19.152639389038086</v>
      </c>
      <c r="AD177">
        <v>18.003086090087891</v>
      </c>
      <c r="AE177">
        <v>-0.91005444526672363</v>
      </c>
      <c r="AF177">
        <v>-0.87578272819519043</v>
      </c>
      <c r="AG177">
        <v>-0.95308178663253784</v>
      </c>
      <c r="AH177">
        <v>-0.85367780923843384</v>
      </c>
      <c r="AI177">
        <v>-1.0718878507614136</v>
      </c>
      <c r="AJ177">
        <v>-0.664470374584198</v>
      </c>
      <c r="AK177">
        <v>-0.14535604417324066</v>
      </c>
      <c r="AL177">
        <v>-0.63997018337249756</v>
      </c>
      <c r="AM177">
        <v>-0.78705435991287231</v>
      </c>
      <c r="AN177">
        <v>-0.97125989198684692</v>
      </c>
      <c r="AO177">
        <v>-1.0971938371658325</v>
      </c>
      <c r="AP177">
        <v>-1.0486792325973511</v>
      </c>
      <c r="AQ177">
        <v>-0.95155715942382813</v>
      </c>
      <c r="AR177">
        <v>-0.87725830078125</v>
      </c>
      <c r="AS177">
        <v>-2.2205285727977753E-2</v>
      </c>
      <c r="AT177">
        <v>4.500612735748291</v>
      </c>
      <c r="AU177">
        <v>4.0220522880554199</v>
      </c>
      <c r="AV177">
        <v>3.8992483615875244</v>
      </c>
      <c r="AW177">
        <v>3.6370449066162109</v>
      </c>
      <c r="AX177">
        <v>-0.35631483793258667</v>
      </c>
      <c r="AY177">
        <v>-0.93129646778106689</v>
      </c>
      <c r="AZ177">
        <v>-1.0737308263778687</v>
      </c>
      <c r="BA177">
        <v>-1.2600483894348145</v>
      </c>
      <c r="BB177">
        <v>-1.1327517032623291</v>
      </c>
      <c r="BC177">
        <v>-0.38956975936889648</v>
      </c>
      <c r="BD177">
        <v>-0.41999107599258423</v>
      </c>
      <c r="BE177">
        <v>-0.51376551389694214</v>
      </c>
      <c r="BF177">
        <v>-0.43198463320732117</v>
      </c>
      <c r="BG177">
        <v>-0.65800565481185913</v>
      </c>
      <c r="BH177">
        <v>-0.26884478330612183</v>
      </c>
      <c r="BI177">
        <v>0.34938293695449829</v>
      </c>
      <c r="BJ177">
        <v>-0.20156401395797729</v>
      </c>
      <c r="BK177">
        <v>-0.36584475636482239</v>
      </c>
      <c r="BL177">
        <v>-0.54001796245574951</v>
      </c>
      <c r="BM177">
        <v>-0.66519278287887573</v>
      </c>
      <c r="BN177">
        <v>-0.60384804010391235</v>
      </c>
      <c r="BO177">
        <v>-0.50661516189575195</v>
      </c>
      <c r="BP177">
        <v>-0.43170368671417236</v>
      </c>
      <c r="BQ177">
        <v>0.42569446563720703</v>
      </c>
      <c r="BR177">
        <v>4.9599452018737793</v>
      </c>
      <c r="BS177">
        <v>4.480931282043457</v>
      </c>
      <c r="BT177">
        <v>4.3494048118591309</v>
      </c>
      <c r="BU177">
        <v>4.1032810211181641</v>
      </c>
      <c r="BV177">
        <v>0.15684914588928223</v>
      </c>
      <c r="BW177">
        <v>-0.4776337742805481</v>
      </c>
      <c r="BX177">
        <v>-0.62889933586120605</v>
      </c>
      <c r="BY177">
        <v>-0.82848882675170898</v>
      </c>
      <c r="BZ177">
        <v>-0.7038072943687439</v>
      </c>
      <c r="CA177">
        <v>-2.9083665460348129E-2</v>
      </c>
      <c r="CB177">
        <v>-0.10431114584207535</v>
      </c>
      <c r="CC177">
        <v>-0.20949636399745941</v>
      </c>
      <c r="CD177">
        <v>-0.13992123305797577</v>
      </c>
      <c r="CE177">
        <v>-0.37135213613510132</v>
      </c>
      <c r="CF177">
        <v>5.1642796024680138E-3</v>
      </c>
      <c r="CG177">
        <v>0.69203764200210571</v>
      </c>
      <c r="CH177">
        <v>0.1020747572183609</v>
      </c>
      <c r="CI177">
        <v>-7.4116244912147522E-2</v>
      </c>
      <c r="CJ177">
        <v>-0.24134109914302826</v>
      </c>
      <c r="CK177">
        <v>-0.36599019169807434</v>
      </c>
      <c r="CL177">
        <v>-0.29575926065444946</v>
      </c>
      <c r="CM177">
        <v>-0.1984497606754303</v>
      </c>
      <c r="CN177">
        <v>-0.12311391532421112</v>
      </c>
      <c r="CO177">
        <v>0.73590844869613647</v>
      </c>
      <c r="CP177">
        <v>5.2780771255493164</v>
      </c>
      <c r="CQ177">
        <v>4.7987494468688965</v>
      </c>
      <c r="CR177">
        <v>4.6611814498901367</v>
      </c>
      <c r="CS177">
        <v>4.4261951446533203</v>
      </c>
      <c r="CT177">
        <v>0.51226496696472168</v>
      </c>
      <c r="CU177">
        <v>-0.16342835128307343</v>
      </c>
      <c r="CV177">
        <v>-0.32081034779548645</v>
      </c>
      <c r="CW177">
        <v>-0.52959197759628296</v>
      </c>
      <c r="CX177">
        <v>-0.40672168135643005</v>
      </c>
      <c r="CY177">
        <v>0.33140242099761963</v>
      </c>
      <c r="CZ177">
        <v>0.21136876940727234</v>
      </c>
      <c r="DA177">
        <v>9.4772763550281525E-2</v>
      </c>
      <c r="DB177">
        <v>0.15214218199253082</v>
      </c>
      <c r="DC177">
        <v>-8.4698602557182312E-2</v>
      </c>
      <c r="DD177">
        <v>0.279173344373703</v>
      </c>
      <c r="DE177">
        <v>1.0346924066543579</v>
      </c>
      <c r="DF177">
        <v>0.4057135283946991</v>
      </c>
      <c r="DG177">
        <v>0.21761225163936615</v>
      </c>
      <c r="DH177">
        <v>5.7335764169692993E-2</v>
      </c>
      <c r="DI177">
        <v>-6.6787593066692352E-2</v>
      </c>
      <c r="DJ177">
        <v>1.2329497374594212E-2</v>
      </c>
      <c r="DK177">
        <v>0.10971567034721375</v>
      </c>
      <c r="DL177">
        <v>0.18547585606575012</v>
      </c>
      <c r="DM177">
        <v>1.0461224317550659</v>
      </c>
      <c r="DN177">
        <v>5.5962090492248535</v>
      </c>
      <c r="DO177">
        <v>5.1165676116943359</v>
      </c>
      <c r="DP177">
        <v>4.9729580879211426</v>
      </c>
      <c r="DQ177">
        <v>4.7491092681884766</v>
      </c>
      <c r="DR177">
        <v>0.86768078804016113</v>
      </c>
      <c r="DS177">
        <v>0.15077705681324005</v>
      </c>
      <c r="DT177">
        <v>-1.2721370905637741E-2</v>
      </c>
      <c r="DU177">
        <v>-0.23069512844085693</v>
      </c>
      <c r="DV177">
        <v>-0.1096360981464386</v>
      </c>
      <c r="DW177">
        <v>0.85188710689544678</v>
      </c>
      <c r="DX177">
        <v>0.66716045141220093</v>
      </c>
      <c r="DY177">
        <v>0.53408902883529663</v>
      </c>
      <c r="DZ177">
        <v>0.57383537292480469</v>
      </c>
      <c r="EA177">
        <v>0.32918357849121094</v>
      </c>
      <c r="EB177">
        <v>0.67479890584945679</v>
      </c>
      <c r="EC177">
        <v>1.5294313430786133</v>
      </c>
      <c r="ED177">
        <v>0.84411966800689697</v>
      </c>
      <c r="EE177">
        <v>0.63882189989089966</v>
      </c>
      <c r="EF177">
        <v>0.48857772350311279</v>
      </c>
      <c r="EG177">
        <v>0.36521345376968384</v>
      </c>
      <c r="EH177">
        <v>0.45716074109077454</v>
      </c>
      <c r="EI177">
        <v>0.55465763807296753</v>
      </c>
      <c r="EJ177">
        <v>0.63103049993515015</v>
      </c>
      <c r="EK177">
        <v>1.4940221309661865</v>
      </c>
      <c r="EL177">
        <v>6.0555415153503418</v>
      </c>
      <c r="EM177">
        <v>5.575446605682373</v>
      </c>
      <c r="EN177">
        <v>5.4231142997741699</v>
      </c>
      <c r="EO177">
        <v>5.2153453826904297</v>
      </c>
      <c r="EP177">
        <v>1.3808448314666748</v>
      </c>
      <c r="EQ177">
        <v>0.60443979501724243</v>
      </c>
      <c r="ER177">
        <v>0.43211019039154053</v>
      </c>
      <c r="ES177">
        <v>0.20086444914340973</v>
      </c>
      <c r="ET177">
        <v>0.31930831074714661</v>
      </c>
      <c r="EU177">
        <v>69.444297790527344</v>
      </c>
      <c r="EV177">
        <v>67.969085693359375</v>
      </c>
      <c r="EW177">
        <v>66.494895935058594</v>
      </c>
      <c r="EX177">
        <v>65.449676513671875</v>
      </c>
      <c r="EY177">
        <v>65.124900817871094</v>
      </c>
      <c r="EZ177">
        <v>64.232444763183594</v>
      </c>
      <c r="FA177">
        <v>64.347763061523438</v>
      </c>
      <c r="FB177">
        <v>67.096969604492188</v>
      </c>
      <c r="FC177">
        <v>71.35418701171875</v>
      </c>
      <c r="FD177">
        <v>75.84967041015625</v>
      </c>
      <c r="FE177">
        <v>80.098663330078125</v>
      </c>
      <c r="FF177">
        <v>83.765426635742187</v>
      </c>
      <c r="FG177">
        <v>86.455741882324219</v>
      </c>
      <c r="FH177">
        <v>88.377006530761719</v>
      </c>
      <c r="FI177">
        <v>89.269050598144531</v>
      </c>
      <c r="FJ177">
        <v>89.416152954101563</v>
      </c>
      <c r="FK177">
        <v>88.712066650390625</v>
      </c>
      <c r="FL177">
        <v>87.300102233886719</v>
      </c>
      <c r="FM177">
        <v>84.452682495117188</v>
      </c>
      <c r="FN177">
        <v>80.390327453613281</v>
      </c>
      <c r="FO177">
        <v>76.869438171386719</v>
      </c>
      <c r="FP177">
        <v>74.004837036132813</v>
      </c>
      <c r="FQ177">
        <v>71.871498107910156</v>
      </c>
      <c r="FR177">
        <v>70.06689453125</v>
      </c>
      <c r="FS177">
        <v>105</v>
      </c>
      <c r="FT177">
        <v>1.8262011930346489E-2</v>
      </c>
      <c r="FU177">
        <v>1</v>
      </c>
    </row>
    <row r="178" spans="1:177" x14ac:dyDescent="0.2">
      <c r="A178" t="s">
        <v>1</v>
      </c>
      <c r="B178" t="s">
        <v>226</v>
      </c>
      <c r="C178" t="s">
        <v>202</v>
      </c>
      <c r="D178" t="s">
        <v>246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2</v>
      </c>
      <c r="FT178">
        <v>0.95574963092803955</v>
      </c>
      <c r="FU178">
        <v>0</v>
      </c>
    </row>
    <row r="179" spans="1:177" x14ac:dyDescent="0.2">
      <c r="A179" t="s">
        <v>1</v>
      </c>
      <c r="B179" t="s">
        <v>226</v>
      </c>
      <c r="C179" t="s">
        <v>202</v>
      </c>
      <c r="D179" t="s">
        <v>247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S179">
        <v>2</v>
      </c>
      <c r="FT179">
        <v>0.95516693592071533</v>
      </c>
      <c r="FU179">
        <v>0</v>
      </c>
    </row>
    <row r="180" spans="1:177" x14ac:dyDescent="0.2">
      <c r="A180" t="s">
        <v>1</v>
      </c>
      <c r="B180" t="s">
        <v>226</v>
      </c>
      <c r="C180" t="s">
        <v>202</v>
      </c>
      <c r="D180" t="s">
        <v>248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2</v>
      </c>
      <c r="FT180">
        <v>0.8903648853302002</v>
      </c>
      <c r="FU180">
        <v>0</v>
      </c>
    </row>
    <row r="181" spans="1:177" x14ac:dyDescent="0.2">
      <c r="A181" t="s">
        <v>1</v>
      </c>
      <c r="B181" t="s">
        <v>226</v>
      </c>
      <c r="C181" t="s">
        <v>202</v>
      </c>
      <c r="D181" t="s">
        <v>249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S181">
        <v>2</v>
      </c>
      <c r="FT181">
        <v>0.69939082860946655</v>
      </c>
      <c r="FU181">
        <v>0</v>
      </c>
    </row>
    <row r="182" spans="1:177" x14ac:dyDescent="0.2">
      <c r="A182" t="s">
        <v>1</v>
      </c>
      <c r="B182" t="s">
        <v>226</v>
      </c>
      <c r="C182" t="s">
        <v>202</v>
      </c>
      <c r="D182" t="s">
        <v>250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0</v>
      </c>
      <c r="FU182">
        <v>0</v>
      </c>
    </row>
    <row r="183" spans="1:177" x14ac:dyDescent="0.2">
      <c r="A183" t="s">
        <v>1</v>
      </c>
      <c r="B183" t="s">
        <v>226</v>
      </c>
      <c r="C183" t="s">
        <v>202</v>
      </c>
      <c r="D183" t="s">
        <v>251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0</v>
      </c>
      <c r="FU183">
        <v>0</v>
      </c>
    </row>
    <row r="184" spans="1:177" x14ac:dyDescent="0.2">
      <c r="A184" t="s">
        <v>1</v>
      </c>
      <c r="B184" t="s">
        <v>226</v>
      </c>
      <c r="C184" t="s">
        <v>202</v>
      </c>
      <c r="D184" t="s">
        <v>252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S184">
        <v>0</v>
      </c>
      <c r="FU184">
        <v>0</v>
      </c>
    </row>
    <row r="185" spans="1:177" x14ac:dyDescent="0.2">
      <c r="A185" t="s">
        <v>1</v>
      </c>
      <c r="B185" t="s">
        <v>226</v>
      </c>
      <c r="C185" t="s">
        <v>202</v>
      </c>
      <c r="D185" t="s">
        <v>253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0</v>
      </c>
      <c r="FQ185">
        <v>0</v>
      </c>
      <c r="FR185">
        <v>0</v>
      </c>
      <c r="FS185">
        <v>2</v>
      </c>
      <c r="FT185">
        <v>0.88801366090774536</v>
      </c>
      <c r="FU185">
        <v>0</v>
      </c>
    </row>
    <row r="186" spans="1:177" x14ac:dyDescent="0.2">
      <c r="A186" t="s">
        <v>1</v>
      </c>
      <c r="B186" t="s">
        <v>226</v>
      </c>
      <c r="C186" t="s">
        <v>202</v>
      </c>
      <c r="D186" t="s">
        <v>254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0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2</v>
      </c>
      <c r="FT186">
        <v>0.92455363273620605</v>
      </c>
      <c r="FU186">
        <v>0</v>
      </c>
    </row>
    <row r="187" spans="1:177" x14ac:dyDescent="0.2">
      <c r="A187" t="s">
        <v>1</v>
      </c>
      <c r="B187" t="s">
        <v>226</v>
      </c>
      <c r="C187" t="s">
        <v>202</v>
      </c>
      <c r="D187" t="s">
        <v>255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S187">
        <v>2</v>
      </c>
      <c r="FT187">
        <v>0.65950000286102295</v>
      </c>
      <c r="FU187">
        <v>0</v>
      </c>
    </row>
    <row r="188" spans="1:177" x14ac:dyDescent="0.2">
      <c r="A188" t="s">
        <v>1</v>
      </c>
      <c r="B188" t="s">
        <v>226</v>
      </c>
      <c r="C188" t="s">
        <v>202</v>
      </c>
      <c r="D188" t="s">
        <v>256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S188">
        <v>0</v>
      </c>
      <c r="FU188">
        <v>0</v>
      </c>
    </row>
    <row r="189" spans="1:177" x14ac:dyDescent="0.2">
      <c r="A189" t="s">
        <v>1</v>
      </c>
      <c r="B189" t="s">
        <v>226</v>
      </c>
      <c r="C189" t="s">
        <v>202</v>
      </c>
      <c r="D189" t="s">
        <v>257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S189">
        <v>2</v>
      </c>
      <c r="FT189">
        <v>0.92035311460494995</v>
      </c>
      <c r="FU189">
        <v>0</v>
      </c>
    </row>
    <row r="190" spans="1:177" x14ac:dyDescent="0.2">
      <c r="A190" t="s">
        <v>1</v>
      </c>
      <c r="B190" t="s">
        <v>226</v>
      </c>
      <c r="C190" t="s">
        <v>202</v>
      </c>
      <c r="D190" t="s">
        <v>258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U190">
        <v>0</v>
      </c>
    </row>
    <row r="191" spans="1:177" x14ac:dyDescent="0.2">
      <c r="A191" t="s">
        <v>1</v>
      </c>
      <c r="B191" t="s">
        <v>226</v>
      </c>
      <c r="C191" t="s">
        <v>202</v>
      </c>
      <c r="D191" t="s">
        <v>259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U191">
        <v>0</v>
      </c>
    </row>
    <row r="192" spans="1:177" x14ac:dyDescent="0.2">
      <c r="A192" t="s">
        <v>1</v>
      </c>
      <c r="B192" t="s">
        <v>226</v>
      </c>
      <c r="C192" t="s">
        <v>202</v>
      </c>
      <c r="D192" t="s">
        <v>260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S192">
        <v>0</v>
      </c>
      <c r="FU192">
        <v>0</v>
      </c>
    </row>
    <row r="193" spans="1:177" x14ac:dyDescent="0.2">
      <c r="A193" t="s">
        <v>1</v>
      </c>
      <c r="B193" t="s">
        <v>226</v>
      </c>
      <c r="C193" t="s">
        <v>202</v>
      </c>
      <c r="D193" t="s">
        <v>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>
        <v>0</v>
      </c>
      <c r="EO193">
        <v>0</v>
      </c>
      <c r="EP193">
        <v>0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>
        <v>0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0</v>
      </c>
      <c r="FG193">
        <v>0</v>
      </c>
      <c r="FH193">
        <v>0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0</v>
      </c>
      <c r="FQ193">
        <v>0</v>
      </c>
      <c r="FR193">
        <v>0</v>
      </c>
      <c r="FS193">
        <v>2</v>
      </c>
      <c r="FT193">
        <v>0.92117792367935181</v>
      </c>
      <c r="FU193">
        <v>0</v>
      </c>
    </row>
    <row r="194" spans="1:177" x14ac:dyDescent="0.2">
      <c r="A194" t="s">
        <v>190</v>
      </c>
      <c r="B194" t="s">
        <v>224</v>
      </c>
      <c r="C194" t="s">
        <v>1</v>
      </c>
      <c r="D194" t="s">
        <v>246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>
        <v>0</v>
      </c>
      <c r="EO194">
        <v>0</v>
      </c>
      <c r="EP194">
        <v>0</v>
      </c>
      <c r="EQ194">
        <v>0</v>
      </c>
      <c r="ER194">
        <v>0</v>
      </c>
      <c r="ES194">
        <v>0</v>
      </c>
      <c r="ET194">
        <v>0</v>
      </c>
      <c r="EU194">
        <v>0</v>
      </c>
      <c r="EV194">
        <v>0</v>
      </c>
      <c r="EW194">
        <v>0</v>
      </c>
      <c r="EX194">
        <v>0</v>
      </c>
      <c r="EY194">
        <v>0</v>
      </c>
      <c r="EZ194">
        <v>0</v>
      </c>
      <c r="FA194">
        <v>0</v>
      </c>
      <c r="FB194">
        <v>0</v>
      </c>
      <c r="FC194">
        <v>0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>
        <v>0</v>
      </c>
      <c r="FK194">
        <v>0</v>
      </c>
      <c r="FL194">
        <v>0</v>
      </c>
      <c r="FM194">
        <v>0</v>
      </c>
      <c r="FN194">
        <v>0</v>
      </c>
      <c r="FO194">
        <v>0</v>
      </c>
      <c r="FP194">
        <v>0</v>
      </c>
      <c r="FQ194">
        <v>0</v>
      </c>
      <c r="FR194">
        <v>0</v>
      </c>
      <c r="FS194">
        <v>3</v>
      </c>
      <c r="FT194">
        <v>0.56313639879226685</v>
      </c>
      <c r="FU194">
        <v>0</v>
      </c>
    </row>
    <row r="195" spans="1:177" x14ac:dyDescent="0.2">
      <c r="A195" t="s">
        <v>190</v>
      </c>
      <c r="B195" t="s">
        <v>224</v>
      </c>
      <c r="C195" t="s">
        <v>1</v>
      </c>
      <c r="D195" t="s">
        <v>247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>
        <v>0</v>
      </c>
      <c r="EN195">
        <v>0</v>
      </c>
      <c r="EO195">
        <v>0</v>
      </c>
      <c r="EP195">
        <v>0</v>
      </c>
      <c r="EQ195">
        <v>0</v>
      </c>
      <c r="ER195">
        <v>0</v>
      </c>
      <c r="ES195">
        <v>0</v>
      </c>
      <c r="ET195">
        <v>0</v>
      </c>
      <c r="EU195">
        <v>0</v>
      </c>
      <c r="EV195">
        <v>0</v>
      </c>
      <c r="EW195">
        <v>0</v>
      </c>
      <c r="EX195">
        <v>0</v>
      </c>
      <c r="EY195">
        <v>0</v>
      </c>
      <c r="EZ195">
        <v>0</v>
      </c>
      <c r="FA195">
        <v>0</v>
      </c>
      <c r="FB195">
        <v>0</v>
      </c>
      <c r="FC195">
        <v>0</v>
      </c>
      <c r="FD195">
        <v>0</v>
      </c>
      <c r="FE195">
        <v>0</v>
      </c>
      <c r="FF195">
        <v>0</v>
      </c>
      <c r="FG195">
        <v>0</v>
      </c>
      <c r="FH195">
        <v>0</v>
      </c>
      <c r="FI195">
        <v>0</v>
      </c>
      <c r="FJ195">
        <v>0</v>
      </c>
      <c r="FK195">
        <v>0</v>
      </c>
      <c r="FL195">
        <v>0</v>
      </c>
      <c r="FM195">
        <v>0</v>
      </c>
      <c r="FN195">
        <v>0</v>
      </c>
      <c r="FO195">
        <v>0</v>
      </c>
      <c r="FP195">
        <v>0</v>
      </c>
      <c r="FQ195">
        <v>0</v>
      </c>
      <c r="FR195">
        <v>0</v>
      </c>
      <c r="FS195">
        <v>9</v>
      </c>
      <c r="FT195">
        <v>0.27398067712783813</v>
      </c>
      <c r="FU195">
        <v>0</v>
      </c>
    </row>
    <row r="196" spans="1:177" x14ac:dyDescent="0.2">
      <c r="A196" t="s">
        <v>190</v>
      </c>
      <c r="B196" t="s">
        <v>224</v>
      </c>
      <c r="C196" t="s">
        <v>1</v>
      </c>
      <c r="D196" t="s">
        <v>248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>
        <v>0</v>
      </c>
      <c r="EO196">
        <v>0</v>
      </c>
      <c r="EP196">
        <v>0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>
        <v>0</v>
      </c>
      <c r="EX196">
        <v>0</v>
      </c>
      <c r="EY196">
        <v>0</v>
      </c>
      <c r="EZ196">
        <v>0</v>
      </c>
      <c r="FA196">
        <v>0</v>
      </c>
      <c r="FB196">
        <v>0</v>
      </c>
      <c r="FC196">
        <v>0</v>
      </c>
      <c r="FD196">
        <v>0</v>
      </c>
      <c r="FE196">
        <v>0</v>
      </c>
      <c r="FF196">
        <v>0</v>
      </c>
      <c r="FG196">
        <v>0</v>
      </c>
      <c r="FH196">
        <v>0</v>
      </c>
      <c r="FI196">
        <v>0</v>
      </c>
      <c r="FJ196">
        <v>0</v>
      </c>
      <c r="FK196">
        <v>0</v>
      </c>
      <c r="FL196">
        <v>0</v>
      </c>
      <c r="FM196">
        <v>0</v>
      </c>
      <c r="FN196">
        <v>0</v>
      </c>
      <c r="FO196">
        <v>0</v>
      </c>
      <c r="FP196">
        <v>0</v>
      </c>
      <c r="FQ196">
        <v>0</v>
      </c>
      <c r="FR196">
        <v>0</v>
      </c>
      <c r="FS196">
        <v>0</v>
      </c>
      <c r="FU196">
        <v>0</v>
      </c>
    </row>
    <row r="197" spans="1:177" x14ac:dyDescent="0.2">
      <c r="A197" t="s">
        <v>190</v>
      </c>
      <c r="B197" t="s">
        <v>224</v>
      </c>
      <c r="C197" t="s">
        <v>1</v>
      </c>
      <c r="D197" t="s">
        <v>249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>
        <v>0</v>
      </c>
      <c r="EO197">
        <v>0</v>
      </c>
      <c r="EP197">
        <v>0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>
        <v>0</v>
      </c>
      <c r="EX197">
        <v>0</v>
      </c>
      <c r="EY197">
        <v>0</v>
      </c>
      <c r="EZ197">
        <v>0</v>
      </c>
      <c r="FA197">
        <v>0</v>
      </c>
      <c r="FB197">
        <v>0</v>
      </c>
      <c r="FC197">
        <v>0</v>
      </c>
      <c r="FD197">
        <v>0</v>
      </c>
      <c r="FE197">
        <v>0</v>
      </c>
      <c r="FF197">
        <v>0</v>
      </c>
      <c r="FG197">
        <v>0</v>
      </c>
      <c r="FH197">
        <v>0</v>
      </c>
      <c r="FI197">
        <v>0</v>
      </c>
      <c r="FJ197">
        <v>0</v>
      </c>
      <c r="FK197">
        <v>0</v>
      </c>
      <c r="FL197">
        <v>0</v>
      </c>
      <c r="FM197">
        <v>0</v>
      </c>
      <c r="FN197">
        <v>0</v>
      </c>
      <c r="FO197">
        <v>0</v>
      </c>
      <c r="FP197">
        <v>0</v>
      </c>
      <c r="FQ197">
        <v>0</v>
      </c>
      <c r="FR197">
        <v>0</v>
      </c>
      <c r="FS197">
        <v>0</v>
      </c>
      <c r="FU197">
        <v>0</v>
      </c>
    </row>
    <row r="198" spans="1:177" x14ac:dyDescent="0.2">
      <c r="A198" t="s">
        <v>190</v>
      </c>
      <c r="B198" t="s">
        <v>224</v>
      </c>
      <c r="C198" t="s">
        <v>1</v>
      </c>
      <c r="D198" t="s">
        <v>250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>
        <v>0</v>
      </c>
      <c r="EO198">
        <v>0</v>
      </c>
      <c r="EP198">
        <v>0</v>
      </c>
      <c r="EQ198">
        <v>0</v>
      </c>
      <c r="ER198">
        <v>0</v>
      </c>
      <c r="ES198">
        <v>0</v>
      </c>
      <c r="ET198">
        <v>0</v>
      </c>
      <c r="EU198">
        <v>0</v>
      </c>
      <c r="EV198">
        <v>0</v>
      </c>
      <c r="EW198">
        <v>0</v>
      </c>
      <c r="EX198">
        <v>0</v>
      </c>
      <c r="EY198">
        <v>0</v>
      </c>
      <c r="EZ198">
        <v>0</v>
      </c>
      <c r="FA198">
        <v>0</v>
      </c>
      <c r="FB198">
        <v>0</v>
      </c>
      <c r="FC198">
        <v>0</v>
      </c>
      <c r="FD198">
        <v>0</v>
      </c>
      <c r="FE198">
        <v>0</v>
      </c>
      <c r="FF198">
        <v>0</v>
      </c>
      <c r="FG198">
        <v>0</v>
      </c>
      <c r="FH198">
        <v>0</v>
      </c>
      <c r="FI198">
        <v>0</v>
      </c>
      <c r="FJ198">
        <v>0</v>
      </c>
      <c r="FK198">
        <v>0</v>
      </c>
      <c r="FL198">
        <v>0</v>
      </c>
      <c r="FM198">
        <v>0</v>
      </c>
      <c r="FN198">
        <v>0</v>
      </c>
      <c r="FO198">
        <v>0</v>
      </c>
      <c r="FP198">
        <v>0</v>
      </c>
      <c r="FQ198">
        <v>0</v>
      </c>
      <c r="FR198">
        <v>0</v>
      </c>
      <c r="FS198">
        <v>7</v>
      </c>
      <c r="FT198">
        <v>0.25026687979698181</v>
      </c>
      <c r="FU198">
        <v>0</v>
      </c>
    </row>
    <row r="199" spans="1:177" x14ac:dyDescent="0.2">
      <c r="A199" t="s">
        <v>190</v>
      </c>
      <c r="B199" t="s">
        <v>224</v>
      </c>
      <c r="C199" t="s">
        <v>1</v>
      </c>
      <c r="D199" t="s">
        <v>251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>
        <v>0</v>
      </c>
      <c r="EO199">
        <v>0</v>
      </c>
      <c r="EP199">
        <v>0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>
        <v>0</v>
      </c>
      <c r="EX199">
        <v>0</v>
      </c>
      <c r="EY199">
        <v>0</v>
      </c>
      <c r="EZ199">
        <v>0</v>
      </c>
      <c r="FA199">
        <v>0</v>
      </c>
      <c r="FB199">
        <v>0</v>
      </c>
      <c r="FC199">
        <v>0</v>
      </c>
      <c r="FD199">
        <v>0</v>
      </c>
      <c r="FE199">
        <v>0</v>
      </c>
      <c r="FF199">
        <v>0</v>
      </c>
      <c r="FG199">
        <v>0</v>
      </c>
      <c r="FH199">
        <v>0</v>
      </c>
      <c r="FI199">
        <v>0</v>
      </c>
      <c r="FJ199">
        <v>0</v>
      </c>
      <c r="FK199">
        <v>0</v>
      </c>
      <c r="FL199">
        <v>0</v>
      </c>
      <c r="FM199">
        <v>0</v>
      </c>
      <c r="FN199">
        <v>0</v>
      </c>
      <c r="FO199">
        <v>0</v>
      </c>
      <c r="FP199">
        <v>0</v>
      </c>
      <c r="FQ199">
        <v>0</v>
      </c>
      <c r="FR199">
        <v>0</v>
      </c>
      <c r="FS199">
        <v>0</v>
      </c>
      <c r="FU199">
        <v>0</v>
      </c>
    </row>
    <row r="200" spans="1:177" x14ac:dyDescent="0.2">
      <c r="A200" t="s">
        <v>190</v>
      </c>
      <c r="B200" t="s">
        <v>224</v>
      </c>
      <c r="C200" t="s">
        <v>1</v>
      </c>
      <c r="D200" t="s">
        <v>252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O200">
        <v>0</v>
      </c>
      <c r="EP200">
        <v>0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>
        <v>0</v>
      </c>
      <c r="EX200">
        <v>0</v>
      </c>
      <c r="EY200">
        <v>0</v>
      </c>
      <c r="EZ200">
        <v>0</v>
      </c>
      <c r="FA200">
        <v>0</v>
      </c>
      <c r="FB200">
        <v>0</v>
      </c>
      <c r="FC200">
        <v>0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>
        <v>0</v>
      </c>
      <c r="FK200">
        <v>0</v>
      </c>
      <c r="FL200">
        <v>0</v>
      </c>
      <c r="FM200">
        <v>0</v>
      </c>
      <c r="FN200">
        <v>0</v>
      </c>
      <c r="FO200">
        <v>0</v>
      </c>
      <c r="FP200">
        <v>0</v>
      </c>
      <c r="FQ200">
        <v>0</v>
      </c>
      <c r="FR200">
        <v>0</v>
      </c>
      <c r="FS200">
        <v>1</v>
      </c>
      <c r="FT200">
        <v>1</v>
      </c>
      <c r="FU200">
        <v>0</v>
      </c>
    </row>
    <row r="201" spans="1:177" x14ac:dyDescent="0.2">
      <c r="A201" t="s">
        <v>190</v>
      </c>
      <c r="B201" t="s">
        <v>224</v>
      </c>
      <c r="C201" t="s">
        <v>1</v>
      </c>
      <c r="D201" t="s">
        <v>253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>
        <v>0</v>
      </c>
      <c r="EO201">
        <v>0</v>
      </c>
      <c r="EP201">
        <v>0</v>
      </c>
      <c r="EQ201">
        <v>0</v>
      </c>
      <c r="ER201">
        <v>0</v>
      </c>
      <c r="ES201">
        <v>0</v>
      </c>
      <c r="ET201">
        <v>0</v>
      </c>
      <c r="EU201">
        <v>0</v>
      </c>
      <c r="EV201">
        <v>0</v>
      </c>
      <c r="EW201">
        <v>0</v>
      </c>
      <c r="EX201">
        <v>0</v>
      </c>
      <c r="EY201">
        <v>0</v>
      </c>
      <c r="EZ201">
        <v>0</v>
      </c>
      <c r="FA201">
        <v>0</v>
      </c>
      <c r="FB201">
        <v>0</v>
      </c>
      <c r="FC201">
        <v>0</v>
      </c>
      <c r="FD201">
        <v>0</v>
      </c>
      <c r="FE201">
        <v>0</v>
      </c>
      <c r="FF201">
        <v>0</v>
      </c>
      <c r="FG201">
        <v>0</v>
      </c>
      <c r="FH201">
        <v>0</v>
      </c>
      <c r="FI201">
        <v>0</v>
      </c>
      <c r="FJ201">
        <v>0</v>
      </c>
      <c r="FK201">
        <v>0</v>
      </c>
      <c r="FL201">
        <v>0</v>
      </c>
      <c r="FM201">
        <v>0</v>
      </c>
      <c r="FN201">
        <v>0</v>
      </c>
      <c r="FO201">
        <v>0</v>
      </c>
      <c r="FP201">
        <v>0</v>
      </c>
      <c r="FQ201">
        <v>0</v>
      </c>
      <c r="FR201">
        <v>0</v>
      </c>
      <c r="FS201">
        <v>7</v>
      </c>
      <c r="FT201">
        <v>0.25290074944496155</v>
      </c>
      <c r="FU201">
        <v>0</v>
      </c>
    </row>
    <row r="202" spans="1:177" x14ac:dyDescent="0.2">
      <c r="A202" t="s">
        <v>190</v>
      </c>
      <c r="B202" t="s">
        <v>224</v>
      </c>
      <c r="C202" t="s">
        <v>1</v>
      </c>
      <c r="D202" t="s">
        <v>254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>
        <v>0</v>
      </c>
      <c r="EO202">
        <v>0</v>
      </c>
      <c r="EP202">
        <v>0</v>
      </c>
      <c r="EQ202">
        <v>0</v>
      </c>
      <c r="ER202">
        <v>0</v>
      </c>
      <c r="ES202">
        <v>0</v>
      </c>
      <c r="ET202">
        <v>0</v>
      </c>
      <c r="EU202">
        <v>0</v>
      </c>
      <c r="EV202">
        <v>0</v>
      </c>
      <c r="EW202">
        <v>0</v>
      </c>
      <c r="EX202">
        <v>0</v>
      </c>
      <c r="EY202">
        <v>0</v>
      </c>
      <c r="EZ202">
        <v>0</v>
      </c>
      <c r="FA202">
        <v>0</v>
      </c>
      <c r="FB202">
        <v>0</v>
      </c>
      <c r="FC202">
        <v>0</v>
      </c>
      <c r="FD202">
        <v>0</v>
      </c>
      <c r="FE202">
        <v>0</v>
      </c>
      <c r="FF202">
        <v>0</v>
      </c>
      <c r="FG202">
        <v>0</v>
      </c>
      <c r="FH202">
        <v>0</v>
      </c>
      <c r="FI202">
        <v>0</v>
      </c>
      <c r="FJ202">
        <v>0</v>
      </c>
      <c r="FK202">
        <v>0</v>
      </c>
      <c r="FL202">
        <v>0</v>
      </c>
      <c r="FM202">
        <v>0</v>
      </c>
      <c r="FN202">
        <v>0</v>
      </c>
      <c r="FO202">
        <v>0</v>
      </c>
      <c r="FP202">
        <v>0</v>
      </c>
      <c r="FQ202">
        <v>0</v>
      </c>
      <c r="FR202">
        <v>0</v>
      </c>
      <c r="FS202">
        <v>7</v>
      </c>
      <c r="FT202">
        <v>0.23818057775497437</v>
      </c>
      <c r="FU202">
        <v>0</v>
      </c>
    </row>
    <row r="203" spans="1:177" x14ac:dyDescent="0.2">
      <c r="A203" t="s">
        <v>190</v>
      </c>
      <c r="B203" t="s">
        <v>224</v>
      </c>
      <c r="C203" t="s">
        <v>1</v>
      </c>
      <c r="D203" t="s">
        <v>255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O203">
        <v>0</v>
      </c>
      <c r="EP203">
        <v>0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>
        <v>0</v>
      </c>
      <c r="EX203">
        <v>0</v>
      </c>
      <c r="EY203">
        <v>0</v>
      </c>
      <c r="EZ203">
        <v>0</v>
      </c>
      <c r="FA203">
        <v>0</v>
      </c>
      <c r="FB203">
        <v>0</v>
      </c>
      <c r="FC203">
        <v>0</v>
      </c>
      <c r="FD203">
        <v>0</v>
      </c>
      <c r="FE203">
        <v>0</v>
      </c>
      <c r="FF203">
        <v>0</v>
      </c>
      <c r="FG203">
        <v>0</v>
      </c>
      <c r="FH203">
        <v>0</v>
      </c>
      <c r="FI203">
        <v>0</v>
      </c>
      <c r="FJ203">
        <v>0</v>
      </c>
      <c r="FK203">
        <v>0</v>
      </c>
      <c r="FL203">
        <v>0</v>
      </c>
      <c r="FM203">
        <v>0</v>
      </c>
      <c r="FN203">
        <v>0</v>
      </c>
      <c r="FO203">
        <v>0</v>
      </c>
      <c r="FP203">
        <v>0</v>
      </c>
      <c r="FQ203">
        <v>0</v>
      </c>
      <c r="FR203">
        <v>0</v>
      </c>
      <c r="FS203">
        <v>8</v>
      </c>
      <c r="FT203">
        <v>0.22253909707069397</v>
      </c>
      <c r="FU203">
        <v>0</v>
      </c>
    </row>
    <row r="204" spans="1:177" x14ac:dyDescent="0.2">
      <c r="A204" t="s">
        <v>190</v>
      </c>
      <c r="B204" t="s">
        <v>224</v>
      </c>
      <c r="C204" t="s">
        <v>1</v>
      </c>
      <c r="D204" t="s">
        <v>256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>
        <v>0</v>
      </c>
      <c r="EO204">
        <v>0</v>
      </c>
      <c r="EP204">
        <v>0</v>
      </c>
      <c r="EQ204">
        <v>0</v>
      </c>
      <c r="ER204">
        <v>0</v>
      </c>
      <c r="ES204">
        <v>0</v>
      </c>
      <c r="ET204">
        <v>0</v>
      </c>
      <c r="EU204">
        <v>0</v>
      </c>
      <c r="EV204">
        <v>0</v>
      </c>
      <c r="EW204">
        <v>0</v>
      </c>
      <c r="EX204">
        <v>0</v>
      </c>
      <c r="EY204">
        <v>0</v>
      </c>
      <c r="EZ204">
        <v>0</v>
      </c>
      <c r="FA204">
        <v>0</v>
      </c>
      <c r="FB204">
        <v>0</v>
      </c>
      <c r="FC204">
        <v>0</v>
      </c>
      <c r="FD204">
        <v>0</v>
      </c>
      <c r="FE204">
        <v>0</v>
      </c>
      <c r="FF204">
        <v>0</v>
      </c>
      <c r="FG204">
        <v>0</v>
      </c>
      <c r="FH204">
        <v>0</v>
      </c>
      <c r="FI204">
        <v>0</v>
      </c>
      <c r="FJ204">
        <v>0</v>
      </c>
      <c r="FK204">
        <v>0</v>
      </c>
      <c r="FL204">
        <v>0</v>
      </c>
      <c r="FM204">
        <v>0</v>
      </c>
      <c r="FN204">
        <v>0</v>
      </c>
      <c r="FO204">
        <v>0</v>
      </c>
      <c r="FP204">
        <v>0</v>
      </c>
      <c r="FQ204">
        <v>0</v>
      </c>
      <c r="FR204">
        <v>0</v>
      </c>
      <c r="FS204">
        <v>0</v>
      </c>
      <c r="FU204">
        <v>0</v>
      </c>
    </row>
    <row r="205" spans="1:177" x14ac:dyDescent="0.2">
      <c r="A205" t="s">
        <v>190</v>
      </c>
      <c r="B205" t="s">
        <v>224</v>
      </c>
      <c r="C205" t="s">
        <v>1</v>
      </c>
      <c r="D205" t="s">
        <v>257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  <c r="DY205">
        <v>0</v>
      </c>
      <c r="DZ205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>
        <v>0</v>
      </c>
      <c r="EO205">
        <v>0</v>
      </c>
      <c r="EP205">
        <v>0</v>
      </c>
      <c r="EQ205">
        <v>0</v>
      </c>
      <c r="ER205">
        <v>0</v>
      </c>
      <c r="ES205">
        <v>0</v>
      </c>
      <c r="ET205">
        <v>0</v>
      </c>
      <c r="EU205">
        <v>0</v>
      </c>
      <c r="EV205">
        <v>0</v>
      </c>
      <c r="EW205">
        <v>0</v>
      </c>
      <c r="EX205">
        <v>0</v>
      </c>
      <c r="EY205">
        <v>0</v>
      </c>
      <c r="EZ205">
        <v>0</v>
      </c>
      <c r="FA205">
        <v>0</v>
      </c>
      <c r="FB205">
        <v>0</v>
      </c>
      <c r="FC205">
        <v>0</v>
      </c>
      <c r="FD205">
        <v>0</v>
      </c>
      <c r="FE205">
        <v>0</v>
      </c>
      <c r="FF205">
        <v>0</v>
      </c>
      <c r="FG205">
        <v>0</v>
      </c>
      <c r="FH205">
        <v>0</v>
      </c>
      <c r="FI205">
        <v>0</v>
      </c>
      <c r="FJ205">
        <v>0</v>
      </c>
      <c r="FK205">
        <v>0</v>
      </c>
      <c r="FL205">
        <v>0</v>
      </c>
      <c r="FM205">
        <v>0</v>
      </c>
      <c r="FN205">
        <v>0</v>
      </c>
      <c r="FO205">
        <v>0</v>
      </c>
      <c r="FP205">
        <v>0</v>
      </c>
      <c r="FQ205">
        <v>0</v>
      </c>
      <c r="FR205">
        <v>0</v>
      </c>
      <c r="FS205">
        <v>7</v>
      </c>
      <c r="FT205">
        <v>0.27714067697525024</v>
      </c>
      <c r="FU205">
        <v>0</v>
      </c>
    </row>
    <row r="206" spans="1:177" x14ac:dyDescent="0.2">
      <c r="A206" t="s">
        <v>190</v>
      </c>
      <c r="B206" t="s">
        <v>224</v>
      </c>
      <c r="C206" t="s">
        <v>1</v>
      </c>
      <c r="D206" t="s">
        <v>258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0</v>
      </c>
      <c r="FU206">
        <v>0</v>
      </c>
    </row>
    <row r="207" spans="1:177" x14ac:dyDescent="0.2">
      <c r="A207" t="s">
        <v>190</v>
      </c>
      <c r="B207" t="s">
        <v>224</v>
      </c>
      <c r="C207" t="s">
        <v>1</v>
      </c>
      <c r="D207" t="s">
        <v>259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>
        <v>0</v>
      </c>
      <c r="EO207">
        <v>0</v>
      </c>
      <c r="EP207">
        <v>0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>
        <v>0</v>
      </c>
      <c r="EX207">
        <v>0</v>
      </c>
      <c r="EY207">
        <v>0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0</v>
      </c>
      <c r="FU207">
        <v>0</v>
      </c>
    </row>
    <row r="208" spans="1:177" x14ac:dyDescent="0.2">
      <c r="A208" t="s">
        <v>190</v>
      </c>
      <c r="B208" t="s">
        <v>224</v>
      </c>
      <c r="C208" t="s">
        <v>1</v>
      </c>
      <c r="D208" t="s">
        <v>260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0</v>
      </c>
      <c r="EN208">
        <v>0</v>
      </c>
      <c r="EO208">
        <v>0</v>
      </c>
      <c r="EP208">
        <v>0</v>
      </c>
      <c r="EQ208">
        <v>0</v>
      </c>
      <c r="ER208">
        <v>0</v>
      </c>
      <c r="ES208">
        <v>0</v>
      </c>
      <c r="ET208">
        <v>0</v>
      </c>
      <c r="EU208">
        <v>0</v>
      </c>
      <c r="EV208">
        <v>0</v>
      </c>
      <c r="EW208">
        <v>0</v>
      </c>
      <c r="EX208">
        <v>0</v>
      </c>
      <c r="EY208">
        <v>0</v>
      </c>
      <c r="EZ208">
        <v>0</v>
      </c>
      <c r="FA208">
        <v>0</v>
      </c>
      <c r="FB208">
        <v>0</v>
      </c>
      <c r="FC208">
        <v>0</v>
      </c>
      <c r="FD208">
        <v>0</v>
      </c>
      <c r="FE208">
        <v>0</v>
      </c>
      <c r="FF208">
        <v>0</v>
      </c>
      <c r="FG208">
        <v>0</v>
      </c>
      <c r="FH208">
        <v>0</v>
      </c>
      <c r="FI208">
        <v>0</v>
      </c>
      <c r="FJ208">
        <v>0</v>
      </c>
      <c r="FK208">
        <v>0</v>
      </c>
      <c r="FL208">
        <v>0</v>
      </c>
      <c r="FM208">
        <v>0</v>
      </c>
      <c r="FN208">
        <v>0</v>
      </c>
      <c r="FO208">
        <v>0</v>
      </c>
      <c r="FP208">
        <v>0</v>
      </c>
      <c r="FQ208">
        <v>0</v>
      </c>
      <c r="FR208">
        <v>0</v>
      </c>
      <c r="FS208">
        <v>0</v>
      </c>
      <c r="FU208">
        <v>0</v>
      </c>
    </row>
    <row r="209" spans="1:177" x14ac:dyDescent="0.2">
      <c r="A209" t="s">
        <v>190</v>
      </c>
      <c r="B209" t="s">
        <v>224</v>
      </c>
      <c r="C209" t="s">
        <v>1</v>
      </c>
      <c r="D209" t="s">
        <v>2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  <c r="DY209">
        <v>0</v>
      </c>
      <c r="DZ209">
        <v>0</v>
      </c>
      <c r="EA209">
        <v>0</v>
      </c>
      <c r="EB209">
        <v>0</v>
      </c>
      <c r="EC209">
        <v>0</v>
      </c>
      <c r="ED209">
        <v>0</v>
      </c>
      <c r="EE209">
        <v>0</v>
      </c>
      <c r="EF209">
        <v>0</v>
      </c>
      <c r="EG209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>
        <v>0</v>
      </c>
      <c r="EN209">
        <v>0</v>
      </c>
      <c r="EO209">
        <v>0</v>
      </c>
      <c r="EP209">
        <v>0</v>
      </c>
      <c r="EQ209">
        <v>0</v>
      </c>
      <c r="ER209">
        <v>0</v>
      </c>
      <c r="ES209">
        <v>0</v>
      </c>
      <c r="ET209">
        <v>0</v>
      </c>
      <c r="EU209">
        <v>0</v>
      </c>
      <c r="EV209">
        <v>0</v>
      </c>
      <c r="EW209">
        <v>0</v>
      </c>
      <c r="EX209">
        <v>0</v>
      </c>
      <c r="EY209">
        <v>0</v>
      </c>
      <c r="EZ209">
        <v>0</v>
      </c>
      <c r="FA209">
        <v>0</v>
      </c>
      <c r="FB209">
        <v>0</v>
      </c>
      <c r="FC209">
        <v>0</v>
      </c>
      <c r="FD209">
        <v>0</v>
      </c>
      <c r="FE209">
        <v>0</v>
      </c>
      <c r="FF209">
        <v>0</v>
      </c>
      <c r="FG209">
        <v>0</v>
      </c>
      <c r="FH209">
        <v>0</v>
      </c>
      <c r="FI209">
        <v>0</v>
      </c>
      <c r="FJ209">
        <v>0</v>
      </c>
      <c r="FK209">
        <v>0</v>
      </c>
      <c r="FL209">
        <v>0</v>
      </c>
      <c r="FM209">
        <v>0</v>
      </c>
      <c r="FN209">
        <v>0</v>
      </c>
      <c r="FO209">
        <v>0</v>
      </c>
      <c r="FP209">
        <v>0</v>
      </c>
      <c r="FQ209">
        <v>0</v>
      </c>
      <c r="FR209">
        <v>0</v>
      </c>
      <c r="FS209">
        <v>7.666666666666667</v>
      </c>
      <c r="FT209">
        <v>0.26800736784934998</v>
      </c>
      <c r="FU209">
        <v>0</v>
      </c>
    </row>
    <row r="210" spans="1:177" x14ac:dyDescent="0.2">
      <c r="A210" t="s">
        <v>190</v>
      </c>
      <c r="B210" t="s">
        <v>225</v>
      </c>
      <c r="C210" t="s">
        <v>1</v>
      </c>
      <c r="D210" t="s">
        <v>246</v>
      </c>
      <c r="E210">
        <v>123</v>
      </c>
      <c r="F210">
        <v>189</v>
      </c>
      <c r="G210">
        <v>7.4990763664245605</v>
      </c>
      <c r="H210">
        <v>7.122586727142334</v>
      </c>
      <c r="I210">
        <v>6.9501304626464844</v>
      </c>
      <c r="J210">
        <v>6.945335865020752</v>
      </c>
      <c r="K210">
        <v>7.1575026512145996</v>
      </c>
      <c r="L210">
        <v>7.7121362686157227</v>
      </c>
      <c r="M210">
        <v>8.6847152709960937</v>
      </c>
      <c r="N210">
        <v>9.7218656539916992</v>
      </c>
      <c r="O210">
        <v>10.853829383850098</v>
      </c>
      <c r="P210">
        <v>11.853056907653809</v>
      </c>
      <c r="Q210">
        <v>12.893084526062012</v>
      </c>
      <c r="R210">
        <v>13.460864067077637</v>
      </c>
      <c r="S210">
        <v>13.762414932250977</v>
      </c>
      <c r="T210">
        <v>14.249695777893066</v>
      </c>
      <c r="U210">
        <v>14.676779747009277</v>
      </c>
      <c r="V210">
        <v>14.589888572692871</v>
      </c>
      <c r="W210">
        <v>14.610960006713867</v>
      </c>
      <c r="X210">
        <v>14.81401252746582</v>
      </c>
      <c r="Y210">
        <v>14.717441558837891</v>
      </c>
      <c r="Z210">
        <v>14.554958343505859</v>
      </c>
      <c r="AA210">
        <v>13.555639266967773</v>
      </c>
      <c r="AB210">
        <v>11.905281066894531</v>
      </c>
      <c r="AC210">
        <v>9.7442541122436523</v>
      </c>
      <c r="AD210">
        <v>8.597686767578125</v>
      </c>
      <c r="AE210">
        <v>-0.87596827745437622</v>
      </c>
      <c r="AF210">
        <v>-0.76097440719604492</v>
      </c>
      <c r="AG210">
        <v>-0.6851012110710144</v>
      </c>
      <c r="AH210">
        <v>-0.64604341983795166</v>
      </c>
      <c r="AI210">
        <v>-0.68514043092727661</v>
      </c>
      <c r="AJ210">
        <v>-0.48012596368789673</v>
      </c>
      <c r="AK210">
        <v>-0.51056647300720215</v>
      </c>
      <c r="AL210">
        <v>-0.59058719873428345</v>
      </c>
      <c r="AM210">
        <v>-0.57004010677337646</v>
      </c>
      <c r="AN210">
        <v>-0.70815098285675049</v>
      </c>
      <c r="AO210">
        <v>-0.84801644086837769</v>
      </c>
      <c r="AP210">
        <v>-0.78441184759140015</v>
      </c>
      <c r="AQ210">
        <v>-0.89866352081298828</v>
      </c>
      <c r="AR210">
        <v>-1.0633138418197632</v>
      </c>
      <c r="AS210">
        <v>-1.1223995685577393</v>
      </c>
      <c r="AT210">
        <v>0.79342609643936157</v>
      </c>
      <c r="AU210">
        <v>0.36617028713226318</v>
      </c>
      <c r="AV210">
        <v>0.30046948790550232</v>
      </c>
      <c r="AW210">
        <v>7.4256129562854767E-2</v>
      </c>
      <c r="AX210">
        <v>-1.1635247468948364</v>
      </c>
      <c r="AY210">
        <v>-0.9787667989730835</v>
      </c>
      <c r="AZ210">
        <v>-0.77509814500808716</v>
      </c>
      <c r="BA210">
        <v>-0.62684941291809082</v>
      </c>
      <c r="BB210">
        <v>-0.76032257080078125</v>
      </c>
      <c r="BC210">
        <v>-0.54448032379150391</v>
      </c>
      <c r="BD210">
        <v>-0.4234653115272522</v>
      </c>
      <c r="BE210">
        <v>-0.36653560400009155</v>
      </c>
      <c r="BF210">
        <v>-0.33618423342704773</v>
      </c>
      <c r="BG210">
        <v>-0.37269830703735352</v>
      </c>
      <c r="BH210">
        <v>-0.15070909261703491</v>
      </c>
      <c r="BI210">
        <v>-0.17968897521495819</v>
      </c>
      <c r="BJ210">
        <v>-0.20962460339069366</v>
      </c>
      <c r="BK210">
        <v>-0.18069110810756683</v>
      </c>
      <c r="BL210">
        <v>-0.30311760306358337</v>
      </c>
      <c r="BM210">
        <v>-0.44590741395950317</v>
      </c>
      <c r="BN210">
        <v>-0.37352254986763</v>
      </c>
      <c r="BO210">
        <v>-0.48752334713935852</v>
      </c>
      <c r="BP210">
        <v>-0.6356734037399292</v>
      </c>
      <c r="BQ210">
        <v>-0.68400847911834717</v>
      </c>
      <c r="BR210">
        <v>1.2286200523376465</v>
      </c>
      <c r="BS210">
        <v>0.79568326473236084</v>
      </c>
      <c r="BT210">
        <v>0.74565631151199341</v>
      </c>
      <c r="BU210">
        <v>0.52793556451797485</v>
      </c>
      <c r="BV210">
        <v>-0.71059924364089966</v>
      </c>
      <c r="BW210">
        <v>-0.55926793813705444</v>
      </c>
      <c r="BX210">
        <v>-0.35257899761199951</v>
      </c>
      <c r="BY210">
        <v>-0.20603644847869873</v>
      </c>
      <c r="BZ210">
        <v>-0.34880831837654114</v>
      </c>
      <c r="CA210">
        <v>-0.31489282846450806</v>
      </c>
      <c r="CB210">
        <v>-0.18970757722854614</v>
      </c>
      <c r="CC210">
        <v>-0.14589805901050568</v>
      </c>
      <c r="CD210">
        <v>-0.12157667428255081</v>
      </c>
      <c r="CE210">
        <v>-0.15630187094211578</v>
      </c>
      <c r="CF210">
        <v>7.7444009482860565E-2</v>
      </c>
      <c r="CG210">
        <v>4.9475781619548798E-2</v>
      </c>
      <c r="CH210">
        <v>5.4228950291872025E-2</v>
      </c>
      <c r="CI210">
        <v>8.8970847427845001E-2</v>
      </c>
      <c r="CJ210">
        <v>-2.2592734545469284E-2</v>
      </c>
      <c r="CK210">
        <v>-0.16740790009498596</v>
      </c>
      <c r="CL210">
        <v>-8.8941857218742371E-2</v>
      </c>
      <c r="CM210">
        <v>-0.20276892185211182</v>
      </c>
      <c r="CN210">
        <v>-0.33949089050292969</v>
      </c>
      <c r="CO210">
        <v>-0.38038012385368347</v>
      </c>
      <c r="CP210">
        <v>1.530034065246582</v>
      </c>
      <c r="CQ210">
        <v>1.0931626558303833</v>
      </c>
      <c r="CR210">
        <v>1.0539913177490234</v>
      </c>
      <c r="CS210">
        <v>0.84215259552001953</v>
      </c>
      <c r="CT210">
        <v>-0.3969043493270874</v>
      </c>
      <c r="CU210">
        <v>-0.26872432231903076</v>
      </c>
      <c r="CV210">
        <v>-5.9943534433841705E-2</v>
      </c>
      <c r="CW210">
        <v>8.5417330265045166E-2</v>
      </c>
      <c r="CX210">
        <v>-6.3794806599617004E-2</v>
      </c>
      <c r="CY210">
        <v>-8.5305303335189819E-2</v>
      </c>
      <c r="CZ210">
        <v>4.4050171971321106E-2</v>
      </c>
      <c r="DA210">
        <v>7.4739500880241394E-2</v>
      </c>
      <c r="DB210">
        <v>9.3030869960784912E-2</v>
      </c>
      <c r="DC210">
        <v>6.0094572603702545E-2</v>
      </c>
      <c r="DD210">
        <v>0.30559712648391724</v>
      </c>
      <c r="DE210">
        <v>0.27864053845405579</v>
      </c>
      <c r="DF210">
        <v>0.31808251142501831</v>
      </c>
      <c r="DG210">
        <v>0.35863280296325684</v>
      </c>
      <c r="DH210">
        <v>0.25793212652206421</v>
      </c>
      <c r="DI210">
        <v>0.11109160631895065</v>
      </c>
      <c r="DJ210">
        <v>0.19563882052898407</v>
      </c>
      <c r="DK210">
        <v>8.1985518336296082E-2</v>
      </c>
      <c r="DL210">
        <v>-4.3308407068252563E-2</v>
      </c>
      <c r="DM210">
        <v>-7.6751790940761566E-2</v>
      </c>
      <c r="DN210">
        <v>1.8314480781555176</v>
      </c>
      <c r="DO210">
        <v>1.3906420469284058</v>
      </c>
      <c r="DP210">
        <v>1.3623263835906982</v>
      </c>
      <c r="DQ210">
        <v>1.1563695669174194</v>
      </c>
      <c r="DR210">
        <v>-8.3209484815597534E-2</v>
      </c>
      <c r="DS210">
        <v>2.1819297224283218E-2</v>
      </c>
      <c r="DT210">
        <v>0.23269194364547729</v>
      </c>
      <c r="DU210">
        <v>0.37687110900878906</v>
      </c>
      <c r="DV210">
        <v>0.22121872007846832</v>
      </c>
      <c r="DW210">
        <v>0.24618262052536011</v>
      </c>
      <c r="DX210">
        <v>0.38155922293663025</v>
      </c>
      <c r="DY210">
        <v>0.39330509305000305</v>
      </c>
      <c r="DZ210">
        <v>0.40289008617401123</v>
      </c>
      <c r="EA210">
        <v>0.37253665924072266</v>
      </c>
      <c r="EB210">
        <v>0.63501399755477905</v>
      </c>
      <c r="EC210">
        <v>0.60951805114746094</v>
      </c>
      <c r="ED210">
        <v>0.69904512166976929</v>
      </c>
      <c r="EE210">
        <v>0.74798184633255005</v>
      </c>
      <c r="EF210">
        <v>0.66296553611755371</v>
      </c>
      <c r="EG210">
        <v>0.51320064067840576</v>
      </c>
      <c r="EH210">
        <v>0.60652816295623779</v>
      </c>
      <c r="EI210">
        <v>0.49312570691108704</v>
      </c>
      <c r="EJ210">
        <v>0.38433206081390381</v>
      </c>
      <c r="EK210">
        <v>0.36163929104804993</v>
      </c>
      <c r="EL210">
        <v>2.2666420936584473</v>
      </c>
      <c r="EM210">
        <v>1.8201550245285034</v>
      </c>
      <c r="EN210">
        <v>1.8075131177902222</v>
      </c>
      <c r="EO210">
        <v>1.6100490093231201</v>
      </c>
      <c r="EP210">
        <v>0.36971607804298401</v>
      </c>
      <c r="EQ210">
        <v>0.44131812453269958</v>
      </c>
      <c r="ER210">
        <v>0.65521109104156494</v>
      </c>
      <c r="ES210">
        <v>0.79768407344818115</v>
      </c>
      <c r="ET210">
        <v>0.63273298740386963</v>
      </c>
      <c r="EU210">
        <v>68.152214050292969</v>
      </c>
      <c r="EV210">
        <v>67.483718872070312</v>
      </c>
      <c r="EW210">
        <v>66.553657531738281</v>
      </c>
      <c r="EX210">
        <v>65.697860717773438</v>
      </c>
      <c r="EY210">
        <v>64.586158752441406</v>
      </c>
      <c r="EZ210">
        <v>64.2637939453125</v>
      </c>
      <c r="FA210">
        <v>64.650924682617187</v>
      </c>
      <c r="FB210">
        <v>67.70733642578125</v>
      </c>
      <c r="FC210">
        <v>71.263648986816406</v>
      </c>
      <c r="FD210">
        <v>75.620994567871094</v>
      </c>
      <c r="FE210">
        <v>79.155555725097656</v>
      </c>
      <c r="FF210">
        <v>82.303619384765625</v>
      </c>
      <c r="FG210">
        <v>84.163131713867188</v>
      </c>
      <c r="FH210">
        <v>88.055862426757813</v>
      </c>
      <c r="FI210">
        <v>89.813629150390625</v>
      </c>
      <c r="FJ210">
        <v>89.975654602050781</v>
      </c>
      <c r="FK210">
        <v>88.706039428710938</v>
      </c>
      <c r="FL210">
        <v>88.1385498046875</v>
      </c>
      <c r="FM210">
        <v>86.16607666015625</v>
      </c>
      <c r="FN210">
        <v>82.368896484375</v>
      </c>
      <c r="FO210">
        <v>78.137489318847656</v>
      </c>
      <c r="FP210">
        <v>75.749412536621094</v>
      </c>
      <c r="FQ210">
        <v>73.369575500488281</v>
      </c>
      <c r="FR210">
        <v>71.523788452148438</v>
      </c>
      <c r="FS210">
        <v>123</v>
      </c>
      <c r="FT210">
        <v>6.2247082591056824E-2</v>
      </c>
      <c r="FU210">
        <v>1</v>
      </c>
    </row>
    <row r="211" spans="1:177" x14ac:dyDescent="0.2">
      <c r="A211" t="s">
        <v>190</v>
      </c>
      <c r="B211" t="s">
        <v>225</v>
      </c>
      <c r="C211" t="s">
        <v>1</v>
      </c>
      <c r="D211" t="s">
        <v>247</v>
      </c>
      <c r="E211">
        <v>189</v>
      </c>
      <c r="F211">
        <v>189</v>
      </c>
      <c r="G211">
        <v>12.288938522338867</v>
      </c>
      <c r="H211">
        <v>11.678623199462891</v>
      </c>
      <c r="I211">
        <v>11.42677116394043</v>
      </c>
      <c r="J211">
        <v>11.35073184967041</v>
      </c>
      <c r="K211">
        <v>11.621851921081543</v>
      </c>
      <c r="L211">
        <v>12.57976245880127</v>
      </c>
      <c r="M211">
        <v>14.206241607666016</v>
      </c>
      <c r="N211">
        <v>15.701201438903809</v>
      </c>
      <c r="O211">
        <v>17.218940734863281</v>
      </c>
      <c r="P211">
        <v>18.310056686401367</v>
      </c>
      <c r="Q211">
        <v>19.70698356628418</v>
      </c>
      <c r="R211">
        <v>20.293422698974609</v>
      </c>
      <c r="S211">
        <v>20.809144973754883</v>
      </c>
      <c r="T211">
        <v>21.193405151367188</v>
      </c>
      <c r="U211">
        <v>21.54466438293457</v>
      </c>
      <c r="V211">
        <v>21.640596389770508</v>
      </c>
      <c r="W211">
        <v>21.811580657958984</v>
      </c>
      <c r="X211">
        <v>22.135200500488281</v>
      </c>
      <c r="Y211">
        <v>22.211269378662109</v>
      </c>
      <c r="Z211">
        <v>21.998039245605469</v>
      </c>
      <c r="AA211">
        <v>20.791955947875977</v>
      </c>
      <c r="AB211">
        <v>18.421440124511719</v>
      </c>
      <c r="AC211">
        <v>15.12819766998291</v>
      </c>
      <c r="AD211">
        <v>13.426390647888184</v>
      </c>
      <c r="AE211">
        <v>-1.1134241819381714</v>
      </c>
      <c r="AF211">
        <v>-1.1319692134857178</v>
      </c>
      <c r="AG211">
        <v>-0.82130169868469238</v>
      </c>
      <c r="AH211">
        <v>-0.82306081056594849</v>
      </c>
      <c r="AI211">
        <v>-0.56246703863143921</v>
      </c>
      <c r="AJ211">
        <v>-0.3452097475528717</v>
      </c>
      <c r="AK211">
        <v>-0.33115929365158081</v>
      </c>
      <c r="AL211">
        <v>-0.64941501617431641</v>
      </c>
      <c r="AM211">
        <v>-0.53621476888656616</v>
      </c>
      <c r="AN211">
        <v>-1.2529177665710449</v>
      </c>
      <c r="AO211">
        <v>-1.0920952558517456</v>
      </c>
      <c r="AP211">
        <v>-0.8631017804145813</v>
      </c>
      <c r="AQ211">
        <v>-0.88448727130889893</v>
      </c>
      <c r="AR211">
        <v>-1.2512466907501221</v>
      </c>
      <c r="AS211">
        <v>-1.1783261299133301</v>
      </c>
      <c r="AT211">
        <v>1.3890618085861206</v>
      </c>
      <c r="AU211">
        <v>1.1952488422393799</v>
      </c>
      <c r="AV211">
        <v>1.0182684659957886</v>
      </c>
      <c r="AW211">
        <v>0.72773897647857666</v>
      </c>
      <c r="AX211">
        <v>-1.4753755331039429</v>
      </c>
      <c r="AY211">
        <v>-1.3516793251037598</v>
      </c>
      <c r="AZ211">
        <v>-1.1955972909927368</v>
      </c>
      <c r="BA211">
        <v>-1.0097534656524658</v>
      </c>
      <c r="BB211">
        <v>-1.0115376710891724</v>
      </c>
      <c r="BC211">
        <v>-0.67755156755447388</v>
      </c>
      <c r="BD211">
        <v>-0.70346033573150635</v>
      </c>
      <c r="BE211">
        <v>-0.43066522479057312</v>
      </c>
      <c r="BF211">
        <v>-0.45206239819526672</v>
      </c>
      <c r="BG211">
        <v>-0.19001273810863495</v>
      </c>
      <c r="BH211">
        <v>3.585873544216156E-2</v>
      </c>
      <c r="BI211">
        <v>6.2706999480724335E-2</v>
      </c>
      <c r="BJ211">
        <v>-0.195418581366539</v>
      </c>
      <c r="BK211">
        <v>-4.5605693012475967E-2</v>
      </c>
      <c r="BL211">
        <v>-0.74661910533905029</v>
      </c>
      <c r="BM211">
        <v>-0.59107279777526855</v>
      </c>
      <c r="BN211">
        <v>-0.36526647210121155</v>
      </c>
      <c r="BO211">
        <v>-0.37861570715904236</v>
      </c>
      <c r="BP211">
        <v>-0.76115524768829346</v>
      </c>
      <c r="BQ211">
        <v>-0.69668596982955933</v>
      </c>
      <c r="BR211">
        <v>1.8631645441055298</v>
      </c>
      <c r="BS211">
        <v>1.6501487493515015</v>
      </c>
      <c r="BT211">
        <v>1.4588027000427246</v>
      </c>
      <c r="BU211">
        <v>1.1424837112426758</v>
      </c>
      <c r="BV211">
        <v>-1.0722929239273071</v>
      </c>
      <c r="BW211">
        <v>-0.97541123628616333</v>
      </c>
      <c r="BX211">
        <v>-0.82192456722259521</v>
      </c>
      <c r="BY211">
        <v>-0.62779653072357178</v>
      </c>
      <c r="BZ211">
        <v>-0.61684900522232056</v>
      </c>
      <c r="CA211">
        <v>-0.37566754221916199</v>
      </c>
      <c r="CB211">
        <v>-0.40667641162872314</v>
      </c>
      <c r="CC211">
        <v>-0.16011157631874084</v>
      </c>
      <c r="CD211">
        <v>-0.19511003792285919</v>
      </c>
      <c r="CE211">
        <v>6.7947976291179657E-2</v>
      </c>
      <c r="CF211">
        <v>0.29978561401367188</v>
      </c>
      <c r="CG211">
        <v>0.33549758791923523</v>
      </c>
      <c r="CH211">
        <v>0.11901798099279404</v>
      </c>
      <c r="CI211">
        <v>0.29418864846229553</v>
      </c>
      <c r="CJ211">
        <v>-0.39595821499824524</v>
      </c>
      <c r="CK211">
        <v>-0.24406610429286957</v>
      </c>
      <c r="CL211">
        <v>-2.0467249676585197E-2</v>
      </c>
      <c r="CM211">
        <v>-2.8250584378838539E-2</v>
      </c>
      <c r="CN211">
        <v>-0.42171946167945862</v>
      </c>
      <c r="CO211">
        <v>-0.3631034791469574</v>
      </c>
      <c r="CP211">
        <v>2.1915266513824463</v>
      </c>
      <c r="CQ211">
        <v>1.9652111530303955</v>
      </c>
      <c r="CR211">
        <v>1.7639154195785522</v>
      </c>
      <c r="CS211">
        <v>1.4297347068786621</v>
      </c>
      <c r="CT211">
        <v>-0.79311913251876831</v>
      </c>
      <c r="CU211">
        <v>-0.7148091197013855</v>
      </c>
      <c r="CV211">
        <v>-0.56312000751495361</v>
      </c>
      <c r="CW211">
        <v>-0.36325424909591675</v>
      </c>
      <c r="CX211">
        <v>-0.34348878264427185</v>
      </c>
      <c r="CY211">
        <v>-7.378348708152771E-2</v>
      </c>
      <c r="CZ211">
        <v>-0.10989248752593994</v>
      </c>
      <c r="DA211">
        <v>0.11044206470251083</v>
      </c>
      <c r="DB211">
        <v>6.1842326074838638E-2</v>
      </c>
      <c r="DC211">
        <v>0.32590869069099426</v>
      </c>
      <c r="DD211">
        <v>0.563712477684021</v>
      </c>
      <c r="DE211">
        <v>0.60828816890716553</v>
      </c>
      <c r="DF211">
        <v>0.43345454335212708</v>
      </c>
      <c r="DG211">
        <v>0.63398301601409912</v>
      </c>
      <c r="DH211">
        <v>-4.5297320932149887E-2</v>
      </c>
      <c r="DI211">
        <v>0.10294056683778763</v>
      </c>
      <c r="DJ211">
        <v>0.32433196902275085</v>
      </c>
      <c r="DK211">
        <v>0.32211452722549438</v>
      </c>
      <c r="DL211">
        <v>-8.2283668220043182E-2</v>
      </c>
      <c r="DM211">
        <v>-2.9520969837903976E-2</v>
      </c>
      <c r="DN211">
        <v>2.5198888778686523</v>
      </c>
      <c r="DO211">
        <v>2.2802734375</v>
      </c>
      <c r="DP211">
        <v>2.0690281391143799</v>
      </c>
      <c r="DQ211">
        <v>1.7169857025146484</v>
      </c>
      <c r="DR211">
        <v>-0.51394534111022949</v>
      </c>
      <c r="DS211">
        <v>-0.45420697331428528</v>
      </c>
      <c r="DT211">
        <v>-0.30431541800498962</v>
      </c>
      <c r="DU211">
        <v>-9.871198982000351E-2</v>
      </c>
      <c r="DV211">
        <v>-7.0128567516803741E-2</v>
      </c>
      <c r="DW211">
        <v>0.3620891273021698</v>
      </c>
      <c r="DX211">
        <v>0.3186163604259491</v>
      </c>
      <c r="DY211">
        <v>0.50107854604721069</v>
      </c>
      <c r="DZ211">
        <v>0.4328407347202301</v>
      </c>
      <c r="EA211">
        <v>0.69836300611495972</v>
      </c>
      <c r="EB211">
        <v>0.94478100538253784</v>
      </c>
      <c r="EC211">
        <v>1.0021544694900513</v>
      </c>
      <c r="ED211">
        <v>0.88745099306106567</v>
      </c>
      <c r="EE211">
        <v>1.1245920658111572</v>
      </c>
      <c r="EF211">
        <v>0.46100130677223206</v>
      </c>
      <c r="EG211">
        <v>0.60396307706832886</v>
      </c>
      <c r="EH211">
        <v>0.82216727733612061</v>
      </c>
      <c r="EI211">
        <v>0.82798612117767334</v>
      </c>
      <c r="EJ211">
        <v>0.40780770778656006</v>
      </c>
      <c r="EK211">
        <v>0.45211920142173767</v>
      </c>
      <c r="EL211">
        <v>2.9939913749694824</v>
      </c>
      <c r="EM211">
        <v>2.7351734638214111</v>
      </c>
      <c r="EN211">
        <v>2.5095622539520264</v>
      </c>
      <c r="EO211">
        <v>2.1317305564880371</v>
      </c>
      <c r="EP211">
        <v>-0.11086276918649673</v>
      </c>
      <c r="EQ211">
        <v>-7.7938899397850037E-2</v>
      </c>
      <c r="ER211">
        <v>6.9357268512248993E-2</v>
      </c>
      <c r="ES211">
        <v>0.2832450270652771</v>
      </c>
      <c r="ET211">
        <v>0.32456016540527344</v>
      </c>
      <c r="EU211">
        <v>69.469146728515625</v>
      </c>
      <c r="EV211">
        <v>68.237258911132813</v>
      </c>
      <c r="EW211">
        <v>66.104110717773438</v>
      </c>
      <c r="EX211">
        <v>64.769096374511719</v>
      </c>
      <c r="EY211">
        <v>63.882389068603516</v>
      </c>
      <c r="EZ211">
        <v>63.454235076904297</v>
      </c>
      <c r="FA211">
        <v>63.467453002929688</v>
      </c>
      <c r="FB211">
        <v>67.005111694335938</v>
      </c>
      <c r="FC211">
        <v>71.797050476074219</v>
      </c>
      <c r="FD211">
        <v>76.484550476074219</v>
      </c>
      <c r="FE211">
        <v>80.125221252441406</v>
      </c>
      <c r="FF211">
        <v>82.432823181152344</v>
      </c>
      <c r="FG211">
        <v>84.555221557617188</v>
      </c>
      <c r="FH211">
        <v>85.806434631347656</v>
      </c>
      <c r="FI211">
        <v>86.285926818847656</v>
      </c>
      <c r="FJ211">
        <v>85.952682495117187</v>
      </c>
      <c r="FK211">
        <v>84.082565307617188</v>
      </c>
      <c r="FL211">
        <v>81.238883972167969</v>
      </c>
      <c r="FM211">
        <v>77.513374328613281</v>
      </c>
      <c r="FN211">
        <v>73.453414916992188</v>
      </c>
      <c r="FO211">
        <v>69.945579528808594</v>
      </c>
      <c r="FP211">
        <v>67.39849853515625</v>
      </c>
      <c r="FQ211">
        <v>65.642837524414062</v>
      </c>
      <c r="FR211">
        <v>64.314460754394531</v>
      </c>
      <c r="FS211">
        <v>189</v>
      </c>
      <c r="FT211">
        <v>3.7744544446468353E-2</v>
      </c>
      <c r="FU211">
        <v>1</v>
      </c>
    </row>
    <row r="212" spans="1:177" x14ac:dyDescent="0.2">
      <c r="A212" t="s">
        <v>190</v>
      </c>
      <c r="B212" t="s">
        <v>225</v>
      </c>
      <c r="C212" t="s">
        <v>1</v>
      </c>
      <c r="D212" t="s">
        <v>248</v>
      </c>
      <c r="E212">
        <v>201</v>
      </c>
      <c r="F212">
        <v>201</v>
      </c>
      <c r="G212">
        <v>11.656890869140625</v>
      </c>
      <c r="H212">
        <v>11.216365814208984</v>
      </c>
      <c r="I212">
        <v>11.129743576049805</v>
      </c>
      <c r="J212">
        <v>11.214903831481934</v>
      </c>
      <c r="K212">
        <v>11.497328758239746</v>
      </c>
      <c r="L212">
        <v>12.684020042419434</v>
      </c>
      <c r="M212">
        <v>14.642553329467773</v>
      </c>
      <c r="N212">
        <v>16.401714324951172</v>
      </c>
      <c r="O212">
        <v>17.680370330810547</v>
      </c>
      <c r="P212">
        <v>18.845695495605469</v>
      </c>
      <c r="Q212">
        <v>21.782867431640625</v>
      </c>
      <c r="R212">
        <v>22.976102828979492</v>
      </c>
      <c r="S212">
        <v>23.538387298583984</v>
      </c>
      <c r="T212">
        <v>23.892843246459961</v>
      </c>
      <c r="U212">
        <v>24.45892333984375</v>
      </c>
      <c r="V212">
        <v>24.671876907348633</v>
      </c>
      <c r="W212">
        <v>25.041864395141602</v>
      </c>
      <c r="X212">
        <v>25.636987686157227</v>
      </c>
      <c r="Y212">
        <v>26.129629135131836</v>
      </c>
      <c r="Z212">
        <v>25.975381851196289</v>
      </c>
      <c r="AA212">
        <v>23.469821929931641</v>
      </c>
      <c r="AB212">
        <v>18.64179801940918</v>
      </c>
      <c r="AC212">
        <v>14.357911109924316</v>
      </c>
      <c r="AD212">
        <v>12.736575126647949</v>
      </c>
      <c r="AE212">
        <v>-1.2436792850494385</v>
      </c>
      <c r="AF212">
        <v>-1.2371615171432495</v>
      </c>
      <c r="AG212">
        <v>-0.95437860488891602</v>
      </c>
      <c r="AH212">
        <v>-0.92084473371505737</v>
      </c>
      <c r="AI212">
        <v>-0.82271218299865723</v>
      </c>
      <c r="AJ212">
        <v>-0.75996971130371094</v>
      </c>
      <c r="AK212">
        <v>-0.67208403348922729</v>
      </c>
      <c r="AL212">
        <v>-1.2173706293106079</v>
      </c>
      <c r="AM212">
        <v>-1.7445211410522461</v>
      </c>
      <c r="AN212">
        <v>-2.0389814376831055</v>
      </c>
      <c r="AO212">
        <v>-1.7182936668395996</v>
      </c>
      <c r="AP212">
        <v>-1.2827669382095337</v>
      </c>
      <c r="AQ212">
        <v>-1.4619072675704956</v>
      </c>
      <c r="AR212">
        <v>-1.7184455394744873</v>
      </c>
      <c r="AS212">
        <v>-2.2705428600311279</v>
      </c>
      <c r="AT212">
        <v>1.1971725225448608</v>
      </c>
      <c r="AU212">
        <v>1.2211798429489136</v>
      </c>
      <c r="AV212">
        <v>1.2122238874435425</v>
      </c>
      <c r="AW212">
        <v>0.86903595924377441</v>
      </c>
      <c r="AX212">
        <v>-1.9516781568527222</v>
      </c>
      <c r="AY212">
        <v>-2.7400529384613037</v>
      </c>
      <c r="AZ212">
        <v>-4.6813449859619141</v>
      </c>
      <c r="BA212">
        <v>-2.5809886455535889</v>
      </c>
      <c r="BB212">
        <v>-1.4942078590393066</v>
      </c>
      <c r="BC212">
        <v>-0.703693687915802</v>
      </c>
      <c r="BD212">
        <v>-0.70805346965789795</v>
      </c>
      <c r="BE212">
        <v>-0.44338527321815491</v>
      </c>
      <c r="BF212">
        <v>-0.4176238477230072</v>
      </c>
      <c r="BG212">
        <v>-0.31747987866401672</v>
      </c>
      <c r="BH212">
        <v>-0.26224038004875183</v>
      </c>
      <c r="BI212">
        <v>-0.14439983665943146</v>
      </c>
      <c r="BJ212">
        <v>-0.66349571943283081</v>
      </c>
      <c r="BK212">
        <v>-1.1409603357315063</v>
      </c>
      <c r="BL212">
        <v>-1.3931362628936768</v>
      </c>
      <c r="BM212">
        <v>-1.0973823070526123</v>
      </c>
      <c r="BN212">
        <v>-0.63128161430358887</v>
      </c>
      <c r="BO212">
        <v>-0.80866760015487671</v>
      </c>
      <c r="BP212">
        <v>-1.0775783061981201</v>
      </c>
      <c r="BQ212">
        <v>-1.6171938180923462</v>
      </c>
      <c r="BR212">
        <v>1.8446372747421265</v>
      </c>
      <c r="BS212">
        <v>1.8543961048126221</v>
      </c>
      <c r="BT212">
        <v>1.8401623964309692</v>
      </c>
      <c r="BU212">
        <v>1.4758503437042236</v>
      </c>
      <c r="BV212">
        <v>-1.3738813400268555</v>
      </c>
      <c r="BW212">
        <v>-2.2221565246582031</v>
      </c>
      <c r="BX212">
        <v>-4.1293058395385742</v>
      </c>
      <c r="BY212">
        <v>-2.0592875480651855</v>
      </c>
      <c r="BZ212">
        <v>-0.96879154443740845</v>
      </c>
      <c r="CA212">
        <v>-0.32970127463340759</v>
      </c>
      <c r="CB212">
        <v>-0.34159490466117859</v>
      </c>
      <c r="CC212">
        <v>-8.9472837746143341E-2</v>
      </c>
      <c r="CD212">
        <v>-6.9094613194465637E-2</v>
      </c>
      <c r="CE212">
        <v>3.2442484050989151E-2</v>
      </c>
      <c r="CF212">
        <v>8.2485459744930267E-2</v>
      </c>
      <c r="CG212">
        <v>0.22107264399528503</v>
      </c>
      <c r="CH212">
        <v>-0.27988365292549133</v>
      </c>
      <c r="CI212">
        <v>-0.72293597459793091</v>
      </c>
      <c r="CJ212">
        <v>-0.94582581520080566</v>
      </c>
      <c r="CK212">
        <v>-0.66734099388122559</v>
      </c>
      <c r="CL212">
        <v>-0.18006491661071777</v>
      </c>
      <c r="CM212">
        <v>-0.35623583197593689</v>
      </c>
      <c r="CN212">
        <v>-0.63371568918228149</v>
      </c>
      <c r="CO212">
        <v>-1.1646863222122192</v>
      </c>
      <c r="CP212">
        <v>2.2930693626403809</v>
      </c>
      <c r="CQ212">
        <v>2.2929596900939941</v>
      </c>
      <c r="CR212">
        <v>2.2750706672668457</v>
      </c>
      <c r="CS212">
        <v>1.8961280584335327</v>
      </c>
      <c r="CT212">
        <v>-0.97370094060897827</v>
      </c>
      <c r="CU212">
        <v>-1.8634631633758545</v>
      </c>
      <c r="CV212">
        <v>-3.7469649314880371</v>
      </c>
      <c r="CW212">
        <v>-1.6979591846466064</v>
      </c>
      <c r="CX212">
        <v>-0.60488981008529663</v>
      </c>
      <c r="CY212">
        <v>4.4291123747825623E-2</v>
      </c>
      <c r="CZ212">
        <v>2.4863690137863159E-2</v>
      </c>
      <c r="DA212">
        <v>0.26443958282470703</v>
      </c>
      <c r="DB212">
        <v>0.27943462133407593</v>
      </c>
      <c r="DC212">
        <v>0.38236483931541443</v>
      </c>
      <c r="DD212">
        <v>0.42721128463745117</v>
      </c>
      <c r="DE212">
        <v>0.58654510974884033</v>
      </c>
      <c r="DF212">
        <v>0.10372840613126755</v>
      </c>
      <c r="DG212">
        <v>-0.30491164326667786</v>
      </c>
      <c r="DH212">
        <v>-0.49851539731025696</v>
      </c>
      <c r="DI212">
        <v>-0.23729969561100006</v>
      </c>
      <c r="DJ212">
        <v>0.27115181088447571</v>
      </c>
      <c r="DK212">
        <v>9.619595855474472E-2</v>
      </c>
      <c r="DL212">
        <v>-0.18985305726528168</v>
      </c>
      <c r="DM212">
        <v>-0.71217882633209229</v>
      </c>
      <c r="DN212">
        <v>2.7415015697479248</v>
      </c>
      <c r="DO212">
        <v>2.7315232753753662</v>
      </c>
      <c r="DP212">
        <v>2.7099790573120117</v>
      </c>
      <c r="DQ212">
        <v>2.3164057731628418</v>
      </c>
      <c r="DR212">
        <v>-0.57352060079574585</v>
      </c>
      <c r="DS212">
        <v>-1.5047698020935059</v>
      </c>
      <c r="DT212">
        <v>-3.3646242618560791</v>
      </c>
      <c r="DU212">
        <v>-1.3366307020187378</v>
      </c>
      <c r="DV212">
        <v>-0.24098807573318481</v>
      </c>
      <c r="DW212">
        <v>0.58427673578262329</v>
      </c>
      <c r="DX212">
        <v>0.55397170782089233</v>
      </c>
      <c r="DY212">
        <v>0.77543294429779053</v>
      </c>
      <c r="DZ212">
        <v>0.78265553712844849</v>
      </c>
      <c r="EA212">
        <v>0.88759714365005493</v>
      </c>
      <c r="EB212">
        <v>0.92494064569473267</v>
      </c>
      <c r="EC212">
        <v>1.1142293214797974</v>
      </c>
      <c r="ED212">
        <v>0.65760326385498047</v>
      </c>
      <c r="EE212">
        <v>0.2986491322517395</v>
      </c>
      <c r="EF212">
        <v>0.14732977747917175</v>
      </c>
      <c r="EG212">
        <v>0.38361164927482605</v>
      </c>
      <c r="EH212">
        <v>0.92263710498809814</v>
      </c>
      <c r="EI212">
        <v>0.74943560361862183</v>
      </c>
      <c r="EJ212">
        <v>0.45101410150527954</v>
      </c>
      <c r="EK212">
        <v>-5.8829799294471741E-2</v>
      </c>
      <c r="EL212">
        <v>3.3889660835266113</v>
      </c>
      <c r="EM212">
        <v>3.3647396564483643</v>
      </c>
      <c r="EN212">
        <v>3.3379173278808594</v>
      </c>
      <c r="EO212">
        <v>2.923220157623291</v>
      </c>
      <c r="EP212">
        <v>4.2763026431202888E-3</v>
      </c>
      <c r="EQ212">
        <v>-0.98687344789505005</v>
      </c>
      <c r="ER212">
        <v>-2.8125848770141602</v>
      </c>
      <c r="ES212">
        <v>-0.8149297833442688</v>
      </c>
      <c r="ET212">
        <v>0.28442823886871338</v>
      </c>
      <c r="EU212">
        <v>68.344108581542969</v>
      </c>
      <c r="EV212">
        <v>67.363807678222656</v>
      </c>
      <c r="EW212">
        <v>65.60504150390625</v>
      </c>
      <c r="EX212">
        <v>64.353492736816406</v>
      </c>
      <c r="EY212">
        <v>63.453830718994141</v>
      </c>
      <c r="EZ212">
        <v>62.681808471679688</v>
      </c>
      <c r="FA212">
        <v>63.162189483642578</v>
      </c>
      <c r="FB212">
        <v>66.291328430175781</v>
      </c>
      <c r="FC212">
        <v>70.087554931640625</v>
      </c>
      <c r="FD212">
        <v>74.215095520019531</v>
      </c>
      <c r="FE212">
        <v>78.514068603515625</v>
      </c>
      <c r="FF212">
        <v>82.173973083496094</v>
      </c>
      <c r="FG212">
        <v>84.273101806640625</v>
      </c>
      <c r="FH212">
        <v>84.546722412109375</v>
      </c>
      <c r="FI212">
        <v>85.707794189453125</v>
      </c>
      <c r="FJ212">
        <v>86.758743286132813</v>
      </c>
      <c r="FK212">
        <v>85.140457153320312</v>
      </c>
      <c r="FL212">
        <v>83.180099487304688</v>
      </c>
      <c r="FM212">
        <v>80.820892333984375</v>
      </c>
      <c r="FN212">
        <v>76.803512573242187</v>
      </c>
      <c r="FO212">
        <v>72.061241149902344</v>
      </c>
      <c r="FP212">
        <v>68.953330993652344</v>
      </c>
      <c r="FQ212">
        <v>66.298370361328125</v>
      </c>
      <c r="FR212">
        <v>64.614852905273438</v>
      </c>
      <c r="FS212">
        <v>201</v>
      </c>
      <c r="FT212">
        <v>3.4255631268024445E-2</v>
      </c>
      <c r="FU212">
        <v>1</v>
      </c>
    </row>
    <row r="213" spans="1:177" x14ac:dyDescent="0.2">
      <c r="A213" t="s">
        <v>190</v>
      </c>
      <c r="B213" t="s">
        <v>225</v>
      </c>
      <c r="C213" t="s">
        <v>1</v>
      </c>
      <c r="D213" t="s">
        <v>249</v>
      </c>
      <c r="E213">
        <v>201</v>
      </c>
      <c r="F213">
        <v>201</v>
      </c>
      <c r="G213">
        <v>11.640706062316895</v>
      </c>
      <c r="H213">
        <v>11.230298042297363</v>
      </c>
      <c r="I213">
        <v>11.072006225585937</v>
      </c>
      <c r="J213">
        <v>11.189902305603027</v>
      </c>
      <c r="K213">
        <v>11.378178596496582</v>
      </c>
      <c r="L213">
        <v>12.550328254699707</v>
      </c>
      <c r="M213">
        <v>14.524497985839844</v>
      </c>
      <c r="N213">
        <v>16.267791748046875</v>
      </c>
      <c r="O213">
        <v>17.5260009765625</v>
      </c>
      <c r="P213">
        <v>18.778387069702148</v>
      </c>
      <c r="Q213">
        <v>22.164714813232422</v>
      </c>
      <c r="R213">
        <v>23.389743804931641</v>
      </c>
      <c r="S213">
        <v>24.055402755737305</v>
      </c>
      <c r="T213">
        <v>24.449977874755859</v>
      </c>
      <c r="U213">
        <v>24.62061882019043</v>
      </c>
      <c r="V213">
        <v>24.385095596313477</v>
      </c>
      <c r="W213">
        <v>24.712600708007813</v>
      </c>
      <c r="X213">
        <v>25.436487197875977</v>
      </c>
      <c r="Y213">
        <v>25.602441787719727</v>
      </c>
      <c r="Z213">
        <v>25.654058456420898</v>
      </c>
      <c r="AA213">
        <v>23.476861953735352</v>
      </c>
      <c r="AB213">
        <v>18.764743804931641</v>
      </c>
      <c r="AC213">
        <v>14.453845977783203</v>
      </c>
      <c r="AD213">
        <v>12.8284912109375</v>
      </c>
      <c r="AE213">
        <v>-0.75248187780380249</v>
      </c>
      <c r="AF213">
        <v>-0.73561882972717285</v>
      </c>
      <c r="AG213">
        <v>-0.6695636510848999</v>
      </c>
      <c r="AH213">
        <v>-0.54559385776519775</v>
      </c>
      <c r="AI213">
        <v>-0.80818605422973633</v>
      </c>
      <c r="AJ213">
        <v>-0.84710514545440674</v>
      </c>
      <c r="AK213">
        <v>-0.58308380842208862</v>
      </c>
      <c r="AL213">
        <v>-1.0568395853042603</v>
      </c>
      <c r="AM213">
        <v>-1.6186624765396118</v>
      </c>
      <c r="AN213">
        <v>-1.859499454498291</v>
      </c>
      <c r="AO213">
        <v>-1.6939891576766968</v>
      </c>
      <c r="AP213">
        <v>-1.1940505504608154</v>
      </c>
      <c r="AQ213">
        <v>-1.2722324132919312</v>
      </c>
      <c r="AR213">
        <v>-1.7872347831726074</v>
      </c>
      <c r="AS213">
        <v>-2.4882409572601318</v>
      </c>
      <c r="AT213">
        <v>0.93988287448883057</v>
      </c>
      <c r="AU213">
        <v>1.32440185546875</v>
      </c>
      <c r="AV213">
        <v>1.5600830316543579</v>
      </c>
      <c r="AW213">
        <v>1.1947052478790283</v>
      </c>
      <c r="AX213">
        <v>-1.293648362159729</v>
      </c>
      <c r="AY213">
        <v>-1.4798523187637329</v>
      </c>
      <c r="AZ213">
        <v>-1.305443286895752</v>
      </c>
      <c r="BA213">
        <v>-1.1731866598129272</v>
      </c>
      <c r="BB213">
        <v>-0.99020886421203613</v>
      </c>
      <c r="BC213">
        <v>-0.26541784405708313</v>
      </c>
      <c r="BD213">
        <v>-0.26265093684196472</v>
      </c>
      <c r="BE213">
        <v>-0.20951509475708008</v>
      </c>
      <c r="BF213">
        <v>-8.9032530784606934E-2</v>
      </c>
      <c r="BG213">
        <v>-0.34786015748977661</v>
      </c>
      <c r="BH213">
        <v>-0.38459500670433044</v>
      </c>
      <c r="BI213">
        <v>-0.10422442108392715</v>
      </c>
      <c r="BJ213">
        <v>-0.53692466020584106</v>
      </c>
      <c r="BK213">
        <v>-1.0490310192108154</v>
      </c>
      <c r="BL213">
        <v>-1.2567607164382935</v>
      </c>
      <c r="BM213">
        <v>-1.0638611316680908</v>
      </c>
      <c r="BN213">
        <v>-0.53326863050460815</v>
      </c>
      <c r="BO213">
        <v>-0.60258620977401733</v>
      </c>
      <c r="BP213">
        <v>-1.1300810575485229</v>
      </c>
      <c r="BQ213">
        <v>-1.8340171575546265</v>
      </c>
      <c r="BR213">
        <v>1.5643134117126465</v>
      </c>
      <c r="BS213">
        <v>1.9387590885162354</v>
      </c>
      <c r="BT213">
        <v>2.1699786186218262</v>
      </c>
      <c r="BU213">
        <v>1.7741023302078247</v>
      </c>
      <c r="BV213">
        <v>-0.73336935043334961</v>
      </c>
      <c r="BW213">
        <v>-0.96103394031524658</v>
      </c>
      <c r="BX213">
        <v>-0.76195996999740601</v>
      </c>
      <c r="BY213">
        <v>-0.64855355024337769</v>
      </c>
      <c r="BZ213">
        <v>-0.4660072922706604</v>
      </c>
      <c r="CA213">
        <v>7.1921214461326599E-2</v>
      </c>
      <c r="CB213">
        <v>6.4925201237201691E-2</v>
      </c>
      <c r="CC213">
        <v>0.10911314934492111</v>
      </c>
      <c r="CD213">
        <v>0.22718043625354767</v>
      </c>
      <c r="CE213">
        <v>-2.9039850458502769E-2</v>
      </c>
      <c r="CF213">
        <v>-6.4261890947818756E-2</v>
      </c>
      <c r="CG213">
        <v>0.22743214666843414</v>
      </c>
      <c r="CH213">
        <v>-0.17683312296867371</v>
      </c>
      <c r="CI213">
        <v>-0.65450602769851685</v>
      </c>
      <c r="CJ213">
        <v>-0.83930575847625732</v>
      </c>
      <c r="CK213">
        <v>-0.62743645906448364</v>
      </c>
      <c r="CL213">
        <v>-7.5613096356391907E-2</v>
      </c>
      <c r="CM213">
        <v>-0.1387912780046463</v>
      </c>
      <c r="CN213">
        <v>-0.6749383807182312</v>
      </c>
      <c r="CO213">
        <v>-1.3809037208557129</v>
      </c>
      <c r="CP213">
        <v>1.996792197227478</v>
      </c>
      <c r="CQ213">
        <v>2.3642611503601074</v>
      </c>
      <c r="CR213">
        <v>2.5923905372619629</v>
      </c>
      <c r="CS213">
        <v>2.1753909587860107</v>
      </c>
      <c r="CT213">
        <v>-0.34532183408737183</v>
      </c>
      <c r="CU213">
        <v>-0.60170191526412964</v>
      </c>
      <c r="CV213">
        <v>-0.38554513454437256</v>
      </c>
      <c r="CW213">
        <v>-0.28519424796104431</v>
      </c>
      <c r="CX213">
        <v>-0.10294689983129501</v>
      </c>
      <c r="CY213">
        <v>0.40926027297973633</v>
      </c>
      <c r="CZ213">
        <v>0.39250132441520691</v>
      </c>
      <c r="DA213">
        <v>0.42774137854576111</v>
      </c>
      <c r="DB213">
        <v>0.54339343309402466</v>
      </c>
      <c r="DC213">
        <v>0.28978046774864197</v>
      </c>
      <c r="DD213">
        <v>0.25607120990753174</v>
      </c>
      <c r="DE213">
        <v>0.55908870697021484</v>
      </c>
      <c r="DF213">
        <v>0.18325838446617126</v>
      </c>
      <c r="DG213">
        <v>-0.25998100638389587</v>
      </c>
      <c r="DH213">
        <v>-0.4218507707118988</v>
      </c>
      <c r="DI213">
        <v>-0.19101175665855408</v>
      </c>
      <c r="DJ213">
        <v>0.38204243779182434</v>
      </c>
      <c r="DK213">
        <v>0.32500362396240234</v>
      </c>
      <c r="DL213">
        <v>-0.21979568898677826</v>
      </c>
      <c r="DM213">
        <v>-0.92779022455215454</v>
      </c>
      <c r="DN213">
        <v>2.4292709827423096</v>
      </c>
      <c r="DO213">
        <v>2.7897632122039795</v>
      </c>
      <c r="DP213">
        <v>3.0148024559020996</v>
      </c>
      <c r="DQ213">
        <v>2.5766797065734863</v>
      </c>
      <c r="DR213">
        <v>4.2725704610347748E-2</v>
      </c>
      <c r="DS213">
        <v>-0.2423698753118515</v>
      </c>
      <c r="DT213">
        <v>-9.1302795335650444E-3</v>
      </c>
      <c r="DU213">
        <v>7.8165024518966675E-2</v>
      </c>
      <c r="DV213">
        <v>0.26011350750923157</v>
      </c>
      <c r="DW213">
        <v>0.89632433652877808</v>
      </c>
      <c r="DX213">
        <v>0.86546921730041504</v>
      </c>
      <c r="DY213">
        <v>0.88778996467590332</v>
      </c>
      <c r="DZ213">
        <v>0.9999547004699707</v>
      </c>
      <c r="EA213">
        <v>0.7501063346862793</v>
      </c>
      <c r="EB213">
        <v>0.71858131885528564</v>
      </c>
      <c r="EC213">
        <v>1.0379481315612793</v>
      </c>
      <c r="ED213">
        <v>0.70317333936691284</v>
      </c>
      <c r="EE213">
        <v>0.3096504807472229</v>
      </c>
      <c r="EF213">
        <v>0.18088789284229279</v>
      </c>
      <c r="EG213">
        <v>0.43911617994308472</v>
      </c>
      <c r="EH213">
        <v>1.042824387550354</v>
      </c>
      <c r="EI213">
        <v>0.99464982748031616</v>
      </c>
      <c r="EJ213">
        <v>0.43735805153846741</v>
      </c>
      <c r="EK213">
        <v>-0.27356636524200439</v>
      </c>
      <c r="EL213">
        <v>3.053701639175415</v>
      </c>
      <c r="EM213">
        <v>3.4041204452514648</v>
      </c>
      <c r="EN213">
        <v>3.6246981620788574</v>
      </c>
      <c r="EO213">
        <v>3.1560766696929932</v>
      </c>
      <c r="EP213">
        <v>0.60300469398498535</v>
      </c>
      <c r="EQ213">
        <v>0.27644851803779602</v>
      </c>
      <c r="ER213">
        <v>0.53435301780700684</v>
      </c>
      <c r="ES213">
        <v>0.60279810428619385</v>
      </c>
      <c r="ET213">
        <v>0.78431504964828491</v>
      </c>
      <c r="EU213">
        <v>66.089706420898438</v>
      </c>
      <c r="EV213">
        <v>64.995811462402344</v>
      </c>
      <c r="EW213">
        <v>63.922275543212891</v>
      </c>
      <c r="EX213">
        <v>63.315093994140625</v>
      </c>
      <c r="EY213">
        <v>62.898586273193359</v>
      </c>
      <c r="EZ213">
        <v>62.392692565917969</v>
      </c>
      <c r="FA213">
        <v>62.834293365478516</v>
      </c>
      <c r="FB213">
        <v>66.186592102050781</v>
      </c>
      <c r="FC213">
        <v>70.255569458007812</v>
      </c>
      <c r="FD213">
        <v>75.144248962402344</v>
      </c>
      <c r="FE213">
        <v>80.276710510253906</v>
      </c>
      <c r="FF213">
        <v>84.377265930175781</v>
      </c>
      <c r="FG213">
        <v>86.69256591796875</v>
      </c>
      <c r="FH213">
        <v>87.01568603515625</v>
      </c>
      <c r="FI213">
        <v>86.366836547851563</v>
      </c>
      <c r="FJ213">
        <v>85.031669616699219</v>
      </c>
      <c r="FK213">
        <v>83.293685913085938</v>
      </c>
      <c r="FL213">
        <v>81.853622436523438</v>
      </c>
      <c r="FM213">
        <v>78.521003723144531</v>
      </c>
      <c r="FN213">
        <v>75.328315734863281</v>
      </c>
      <c r="FO213">
        <v>71.76678466796875</v>
      </c>
      <c r="FP213">
        <v>69.128265380859375</v>
      </c>
      <c r="FQ213">
        <v>66.883964538574219</v>
      </c>
      <c r="FR213">
        <v>65.181770324707031</v>
      </c>
      <c r="FS213">
        <v>201</v>
      </c>
      <c r="FT213">
        <v>3.513181209564209E-2</v>
      </c>
      <c r="FU213">
        <v>1</v>
      </c>
    </row>
    <row r="214" spans="1:177" x14ac:dyDescent="0.2">
      <c r="A214" t="s">
        <v>190</v>
      </c>
      <c r="B214" t="s">
        <v>225</v>
      </c>
      <c r="C214" t="s">
        <v>1</v>
      </c>
      <c r="D214" t="s">
        <v>250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  <c r="DY214">
        <v>0</v>
      </c>
      <c r="DZ214">
        <v>0</v>
      </c>
      <c r="EA214">
        <v>0</v>
      </c>
      <c r="EB214">
        <v>0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>
        <v>0</v>
      </c>
      <c r="EN214">
        <v>0</v>
      </c>
      <c r="EO214">
        <v>0</v>
      </c>
      <c r="EP214">
        <v>0</v>
      </c>
      <c r="EQ214">
        <v>0</v>
      </c>
      <c r="ER214">
        <v>0</v>
      </c>
      <c r="ES214">
        <v>0</v>
      </c>
      <c r="ET214">
        <v>0</v>
      </c>
      <c r="EU214">
        <v>0</v>
      </c>
      <c r="EV214">
        <v>0</v>
      </c>
      <c r="EW214">
        <v>0</v>
      </c>
      <c r="EX214">
        <v>0</v>
      </c>
      <c r="EY214">
        <v>0</v>
      </c>
      <c r="EZ214">
        <v>0</v>
      </c>
      <c r="FA214">
        <v>0</v>
      </c>
      <c r="FB214">
        <v>0</v>
      </c>
      <c r="FC214">
        <v>0</v>
      </c>
      <c r="FD214">
        <v>0</v>
      </c>
      <c r="FE214">
        <v>0</v>
      </c>
      <c r="FF214">
        <v>0</v>
      </c>
      <c r="FG214">
        <v>0</v>
      </c>
      <c r="FH214">
        <v>0</v>
      </c>
      <c r="FI214">
        <v>0</v>
      </c>
      <c r="FJ214">
        <v>0</v>
      </c>
      <c r="FK214">
        <v>0</v>
      </c>
      <c r="FL214">
        <v>0</v>
      </c>
      <c r="FM214">
        <v>0</v>
      </c>
      <c r="FN214">
        <v>0</v>
      </c>
      <c r="FO214">
        <v>0</v>
      </c>
      <c r="FP214">
        <v>0</v>
      </c>
      <c r="FQ214">
        <v>0</v>
      </c>
      <c r="FR214">
        <v>0</v>
      </c>
      <c r="FS214">
        <v>0</v>
      </c>
      <c r="FU214">
        <v>0</v>
      </c>
    </row>
    <row r="215" spans="1:177" x14ac:dyDescent="0.2">
      <c r="A215" t="s">
        <v>190</v>
      </c>
      <c r="B215" t="s">
        <v>225</v>
      </c>
      <c r="C215" t="s">
        <v>1</v>
      </c>
      <c r="D215" t="s">
        <v>251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0</v>
      </c>
      <c r="EJ215">
        <v>0</v>
      </c>
      <c r="EK215">
        <v>0</v>
      </c>
      <c r="EL215">
        <v>0</v>
      </c>
      <c r="EM215">
        <v>0</v>
      </c>
      <c r="EN215">
        <v>0</v>
      </c>
      <c r="EO215">
        <v>0</v>
      </c>
      <c r="EP215">
        <v>0</v>
      </c>
      <c r="EQ215">
        <v>0</v>
      </c>
      <c r="ER215">
        <v>0</v>
      </c>
      <c r="ES215">
        <v>0</v>
      </c>
      <c r="ET215">
        <v>0</v>
      </c>
      <c r="EU215">
        <v>0</v>
      </c>
      <c r="EV215">
        <v>0</v>
      </c>
      <c r="EW215">
        <v>0</v>
      </c>
      <c r="EX215">
        <v>0</v>
      </c>
      <c r="EY215">
        <v>0</v>
      </c>
      <c r="EZ215">
        <v>0</v>
      </c>
      <c r="FA215">
        <v>0</v>
      </c>
      <c r="FB215">
        <v>0</v>
      </c>
      <c r="FC215">
        <v>0</v>
      </c>
      <c r="FD215">
        <v>0</v>
      </c>
      <c r="FE215">
        <v>0</v>
      </c>
      <c r="FF215">
        <v>0</v>
      </c>
      <c r="FG215">
        <v>0</v>
      </c>
      <c r="FH215">
        <v>0</v>
      </c>
      <c r="FI215">
        <v>0</v>
      </c>
      <c r="FJ215">
        <v>0</v>
      </c>
      <c r="FK215">
        <v>0</v>
      </c>
      <c r="FL215">
        <v>0</v>
      </c>
      <c r="FM215">
        <v>0</v>
      </c>
      <c r="FN215">
        <v>0</v>
      </c>
      <c r="FO215">
        <v>0</v>
      </c>
      <c r="FP215">
        <v>0</v>
      </c>
      <c r="FQ215">
        <v>0</v>
      </c>
      <c r="FR215">
        <v>0</v>
      </c>
      <c r="FS215">
        <v>0</v>
      </c>
      <c r="FU215">
        <v>0</v>
      </c>
    </row>
    <row r="216" spans="1:177" x14ac:dyDescent="0.2">
      <c r="A216" t="s">
        <v>190</v>
      </c>
      <c r="B216" t="s">
        <v>225</v>
      </c>
      <c r="C216" t="s">
        <v>1</v>
      </c>
      <c r="D216" t="s">
        <v>252</v>
      </c>
      <c r="E216">
        <v>40</v>
      </c>
      <c r="F216">
        <v>188</v>
      </c>
      <c r="G216">
        <v>3.3174989223480225</v>
      </c>
      <c r="H216">
        <v>3.1863315105438232</v>
      </c>
      <c r="I216">
        <v>3.0913314819335937</v>
      </c>
      <c r="J216">
        <v>3.0879793167114258</v>
      </c>
      <c r="K216">
        <v>3.2782623767852783</v>
      </c>
      <c r="L216">
        <v>3.4917066097259521</v>
      </c>
      <c r="M216">
        <v>3.9307246208190918</v>
      </c>
      <c r="N216">
        <v>4.3922171592712402</v>
      </c>
      <c r="O216">
        <v>4.8702855110168457</v>
      </c>
      <c r="P216">
        <v>5.2685880661010742</v>
      </c>
      <c r="Q216">
        <v>5.7447414398193359</v>
      </c>
      <c r="R216">
        <v>5.8340144157409668</v>
      </c>
      <c r="S216">
        <v>5.9679279327392578</v>
      </c>
      <c r="T216">
        <v>6.2609896659851074</v>
      </c>
      <c r="U216">
        <v>6.4008884429931641</v>
      </c>
      <c r="V216">
        <v>6.3432631492614746</v>
      </c>
      <c r="W216">
        <v>6.1761479377746582</v>
      </c>
      <c r="X216">
        <v>6.0848264694213867</v>
      </c>
      <c r="Y216">
        <v>6.0050039291381836</v>
      </c>
      <c r="Z216">
        <v>5.7323188781738281</v>
      </c>
      <c r="AA216">
        <v>5.3081932067871094</v>
      </c>
      <c r="AB216">
        <v>4.6136627197265625</v>
      </c>
      <c r="AC216">
        <v>4.0107254981994629</v>
      </c>
      <c r="AD216">
        <v>3.5656347274780273</v>
      </c>
      <c r="AE216">
        <v>-0.39446228742599487</v>
      </c>
      <c r="AF216">
        <v>-0.404041588306427</v>
      </c>
      <c r="AG216">
        <v>-0.39842256903648376</v>
      </c>
      <c r="AH216">
        <v>-0.34974601864814758</v>
      </c>
      <c r="AI216">
        <v>-0.30498883128166199</v>
      </c>
      <c r="AJ216">
        <v>-0.2984524667263031</v>
      </c>
      <c r="AK216">
        <v>-0.16327632963657379</v>
      </c>
      <c r="AL216">
        <v>-0.29619771242141724</v>
      </c>
      <c r="AM216">
        <v>-0.46314328908920288</v>
      </c>
      <c r="AN216">
        <v>-0.53198498487472534</v>
      </c>
      <c r="AO216">
        <v>-0.80465513467788696</v>
      </c>
      <c r="AP216">
        <v>-0.84450346231460571</v>
      </c>
      <c r="AQ216">
        <v>-0.77926617860794067</v>
      </c>
      <c r="AR216">
        <v>-0.46781688928604126</v>
      </c>
      <c r="AS216">
        <v>-0.6657789945602417</v>
      </c>
      <c r="AT216">
        <v>-7.3739245533943176E-2</v>
      </c>
      <c r="AU216">
        <v>-0.20009224116802216</v>
      </c>
      <c r="AV216">
        <v>-0.32324811816215515</v>
      </c>
      <c r="AW216">
        <v>-0.37764963507652283</v>
      </c>
      <c r="AX216">
        <v>-0.88954442739486694</v>
      </c>
      <c r="AY216">
        <v>-0.56453627347946167</v>
      </c>
      <c r="AZ216">
        <v>-0.49990177154541016</v>
      </c>
      <c r="BA216">
        <v>-0.53356730937957764</v>
      </c>
      <c r="BB216">
        <v>-0.56049472093582153</v>
      </c>
      <c r="BC216">
        <v>-0.19640569388866425</v>
      </c>
      <c r="BD216">
        <v>-0.20551007986068726</v>
      </c>
      <c r="BE216">
        <v>-0.20810401439666748</v>
      </c>
      <c r="BF216">
        <v>-0.16519886255264282</v>
      </c>
      <c r="BG216">
        <v>-0.1147993877530098</v>
      </c>
      <c r="BH216">
        <v>-0.11143121868371964</v>
      </c>
      <c r="BI216">
        <v>3.2066941261291504E-2</v>
      </c>
      <c r="BJ216">
        <v>-6.2891401350498199E-2</v>
      </c>
      <c r="BK216">
        <v>-0.17106790840625763</v>
      </c>
      <c r="BL216">
        <v>-0.25314962863922119</v>
      </c>
      <c r="BM216">
        <v>-0.52878201007843018</v>
      </c>
      <c r="BN216">
        <v>-0.5587964653968811</v>
      </c>
      <c r="BO216">
        <v>-0.4877774715423584</v>
      </c>
      <c r="BP216">
        <v>-0.15980187058448792</v>
      </c>
      <c r="BQ216">
        <v>-0.35635608434677124</v>
      </c>
      <c r="BR216">
        <v>0.22923493385314941</v>
      </c>
      <c r="BS216">
        <v>9.1965191066265106E-2</v>
      </c>
      <c r="BT216">
        <v>-4.1073963046073914E-2</v>
      </c>
      <c r="BU216">
        <v>-8.5371479392051697E-2</v>
      </c>
      <c r="BV216">
        <v>-0.61046206951141357</v>
      </c>
      <c r="BW216">
        <v>-0.29513970017433167</v>
      </c>
      <c r="BX216">
        <v>-0.23458561301231384</v>
      </c>
      <c r="BY216">
        <v>-0.29963934421539307</v>
      </c>
      <c r="BZ216">
        <v>-0.33395287394523621</v>
      </c>
      <c r="CA216">
        <v>-5.9232290834188461E-2</v>
      </c>
      <c r="CB216">
        <v>-6.8007767200469971E-2</v>
      </c>
      <c r="CC216">
        <v>-7.628997415304184E-2</v>
      </c>
      <c r="CD216">
        <v>-3.7382069975137711E-2</v>
      </c>
      <c r="CE216">
        <v>1.6925230622291565E-2</v>
      </c>
      <c r="CF216">
        <v>1.8099131062626839E-2</v>
      </c>
      <c r="CG216">
        <v>0.16736109554767609</v>
      </c>
      <c r="CH216">
        <v>9.8695844411849976E-2</v>
      </c>
      <c r="CI216">
        <v>3.122260607779026E-2</v>
      </c>
      <c r="CJ216">
        <v>-6.0029108077287674E-2</v>
      </c>
      <c r="CK216">
        <v>-0.33771315217018127</v>
      </c>
      <c r="CL216">
        <v>-0.36091664433479309</v>
      </c>
      <c r="CM216">
        <v>-0.28589329123497009</v>
      </c>
      <c r="CN216">
        <v>5.3528398275375366E-2</v>
      </c>
      <c r="CO216">
        <v>-0.14205075800418854</v>
      </c>
      <c r="CP216">
        <v>0.43907392024993896</v>
      </c>
      <c r="CQ216">
        <v>0.29424327611923218</v>
      </c>
      <c r="CR216">
        <v>0.15435899794101715</v>
      </c>
      <c r="CS216">
        <v>0.11705948412418365</v>
      </c>
      <c r="CT216">
        <v>-0.41717049479484558</v>
      </c>
      <c r="CU216">
        <v>-0.10855646431446075</v>
      </c>
      <c r="CV216">
        <v>-5.0828456878662109E-2</v>
      </c>
      <c r="CW216">
        <v>-0.13762153685092926</v>
      </c>
      <c r="CX216">
        <v>-0.17705066502094269</v>
      </c>
      <c r="CY216">
        <v>7.7941112220287323E-2</v>
      </c>
      <c r="CZ216">
        <v>6.9494545459747314E-2</v>
      </c>
      <c r="DA216">
        <v>5.5524073541164398E-2</v>
      </c>
      <c r="DB216">
        <v>9.0434722602367401E-2</v>
      </c>
      <c r="DC216">
        <v>0.14864985644817352</v>
      </c>
      <c r="DD216">
        <v>0.14762948453426361</v>
      </c>
      <c r="DE216">
        <v>0.30265524983406067</v>
      </c>
      <c r="DF216">
        <v>0.26028308272361755</v>
      </c>
      <c r="DG216">
        <v>0.23351311683654785</v>
      </c>
      <c r="DH216">
        <v>0.13309141993522644</v>
      </c>
      <c r="DI216">
        <v>-0.14664427936077118</v>
      </c>
      <c r="DJ216">
        <v>-0.16303682327270508</v>
      </c>
      <c r="DK216">
        <v>-8.4009118378162384E-2</v>
      </c>
      <c r="DL216">
        <v>0.26685866713523865</v>
      </c>
      <c r="DM216">
        <v>7.2254583239555359E-2</v>
      </c>
      <c r="DN216">
        <v>0.64891290664672852</v>
      </c>
      <c r="DO216">
        <v>0.49652135372161865</v>
      </c>
      <c r="DP216">
        <v>0.34979197382926941</v>
      </c>
      <c r="DQ216">
        <v>0.3194904625415802</v>
      </c>
      <c r="DR216">
        <v>-0.22387892007827759</v>
      </c>
      <c r="DS216">
        <v>7.8026771545410156E-2</v>
      </c>
      <c r="DT216">
        <v>0.13292869925498962</v>
      </c>
      <c r="DU216">
        <v>2.4396272376179695E-2</v>
      </c>
      <c r="DV216">
        <v>-2.0148469135165215E-2</v>
      </c>
      <c r="DW216">
        <v>0.27599769830703735</v>
      </c>
      <c r="DX216">
        <v>0.26802605390548706</v>
      </c>
      <c r="DY216">
        <v>0.24584262073040009</v>
      </c>
      <c r="DZ216">
        <v>0.27498185634613037</v>
      </c>
      <c r="EA216">
        <v>0.33883929252624512</v>
      </c>
      <c r="EB216">
        <v>0.33465072512626648</v>
      </c>
      <c r="EC216">
        <v>0.49799850583076477</v>
      </c>
      <c r="ED216">
        <v>0.49358940124511719</v>
      </c>
      <c r="EE216">
        <v>0.5255885124206543</v>
      </c>
      <c r="EF216">
        <v>0.41192680597305298</v>
      </c>
      <c r="EG216">
        <v>0.12922881543636322</v>
      </c>
      <c r="EH216">
        <v>0.12267019599676132</v>
      </c>
      <c r="EI216">
        <v>0.2074795663356781</v>
      </c>
      <c r="EJ216">
        <v>0.57487368583679199</v>
      </c>
      <c r="EK216">
        <v>0.38167744874954224</v>
      </c>
      <c r="EL216">
        <v>0.95188707113265991</v>
      </c>
      <c r="EM216">
        <v>0.78857880830764771</v>
      </c>
      <c r="EN216">
        <v>0.63196611404418945</v>
      </c>
      <c r="EO216">
        <v>0.61176860332489014</v>
      </c>
      <c r="EP216">
        <v>5.5203430354595184E-2</v>
      </c>
      <c r="EQ216">
        <v>0.34742331504821777</v>
      </c>
      <c r="ER216">
        <v>0.39824485778808594</v>
      </c>
      <c r="ES216">
        <v>0.2583242654800415</v>
      </c>
      <c r="ET216">
        <v>0.20639337599277496</v>
      </c>
      <c r="EU216">
        <v>63.038845062255859</v>
      </c>
      <c r="EV216">
        <v>62.788906097412109</v>
      </c>
      <c r="EW216">
        <v>62.575019836425781</v>
      </c>
      <c r="EX216">
        <v>61.657688140869141</v>
      </c>
      <c r="EY216">
        <v>61.133171081542969</v>
      </c>
      <c r="EZ216">
        <v>60.555492401123047</v>
      </c>
      <c r="FA216">
        <v>61.115966796875</v>
      </c>
      <c r="FB216">
        <v>64.836555480957031</v>
      </c>
      <c r="FC216">
        <v>67.577323913574219</v>
      </c>
      <c r="FD216">
        <v>70.209663391113281</v>
      </c>
      <c r="FE216">
        <v>71.885177612304688</v>
      </c>
      <c r="FF216">
        <v>74.787689208984375</v>
      </c>
      <c r="FG216">
        <v>77.646903991699219</v>
      </c>
      <c r="FH216">
        <v>83.609420776367188</v>
      </c>
      <c r="FI216">
        <v>86.127876281738281</v>
      </c>
      <c r="FJ216">
        <v>85.667594909667969</v>
      </c>
      <c r="FK216">
        <v>82.361351013183594</v>
      </c>
      <c r="FL216">
        <v>78.875923156738281</v>
      </c>
      <c r="FM216">
        <v>77.295722961425781</v>
      </c>
      <c r="FN216">
        <v>72.532394409179687</v>
      </c>
      <c r="FO216">
        <v>69.034027099609375</v>
      </c>
      <c r="FP216">
        <v>65.807861328125</v>
      </c>
      <c r="FQ216">
        <v>64.602951049804687</v>
      </c>
      <c r="FR216">
        <v>63.489639282226562</v>
      </c>
      <c r="FS216">
        <v>40</v>
      </c>
      <c r="FT216">
        <v>0.13102443516254425</v>
      </c>
      <c r="FU216">
        <v>1</v>
      </c>
    </row>
    <row r="217" spans="1:177" x14ac:dyDescent="0.2">
      <c r="A217" t="s">
        <v>190</v>
      </c>
      <c r="B217" t="s">
        <v>225</v>
      </c>
      <c r="C217" t="s">
        <v>1</v>
      </c>
      <c r="D217" t="s">
        <v>253</v>
      </c>
      <c r="E217">
        <v>188</v>
      </c>
      <c r="F217">
        <v>188</v>
      </c>
      <c r="G217">
        <v>11.942415237426758</v>
      </c>
      <c r="H217">
        <v>11.548760414123535</v>
      </c>
      <c r="I217">
        <v>11.421230316162109</v>
      </c>
      <c r="J217">
        <v>11.583041191101074</v>
      </c>
      <c r="K217">
        <v>11.874943733215332</v>
      </c>
      <c r="L217">
        <v>12.941620826721191</v>
      </c>
      <c r="M217">
        <v>14.620290756225586</v>
      </c>
      <c r="N217">
        <v>16.081647872924805</v>
      </c>
      <c r="O217">
        <v>17.204496383666992</v>
      </c>
      <c r="P217">
        <v>18.189409255981445</v>
      </c>
      <c r="Q217">
        <v>20.458847045898437</v>
      </c>
      <c r="R217">
        <v>21.295019149780273</v>
      </c>
      <c r="S217">
        <v>22.053815841674805</v>
      </c>
      <c r="T217">
        <v>22.653711318969727</v>
      </c>
      <c r="U217">
        <v>22.90605354309082</v>
      </c>
      <c r="V217">
        <v>22.811267852783203</v>
      </c>
      <c r="W217">
        <v>23.250543594360352</v>
      </c>
      <c r="X217">
        <v>24.06804084777832</v>
      </c>
      <c r="Y217">
        <v>24.689907073974609</v>
      </c>
      <c r="Z217">
        <v>24.796609878540039</v>
      </c>
      <c r="AA217">
        <v>22.773662567138672</v>
      </c>
      <c r="AB217">
        <v>18.356513977050781</v>
      </c>
      <c r="AC217">
        <v>14.403350830078125</v>
      </c>
      <c r="AD217">
        <v>12.789412498474121</v>
      </c>
      <c r="AE217">
        <v>-0.76864725351333618</v>
      </c>
      <c r="AF217">
        <v>-0.61122691631317139</v>
      </c>
      <c r="AG217">
        <v>-0.55874162912368774</v>
      </c>
      <c r="AH217">
        <v>-0.40124958753585815</v>
      </c>
      <c r="AI217">
        <v>-0.34829717874526978</v>
      </c>
      <c r="AJ217">
        <v>-0.86820095777511597</v>
      </c>
      <c r="AK217">
        <v>-0.66163218021392822</v>
      </c>
      <c r="AL217">
        <v>-1.0320852994918823</v>
      </c>
      <c r="AM217">
        <v>-1.283516526222229</v>
      </c>
      <c r="AN217">
        <v>-1.6026395559310913</v>
      </c>
      <c r="AO217">
        <v>-1.4526582956314087</v>
      </c>
      <c r="AP217">
        <v>-1.3868366479873657</v>
      </c>
      <c r="AQ217">
        <v>-1.2965291738510132</v>
      </c>
      <c r="AR217">
        <v>-2.0104238986968994</v>
      </c>
      <c r="AS217">
        <v>-3.0937595367431641</v>
      </c>
      <c r="AT217">
        <v>0.26584935188293457</v>
      </c>
      <c r="AU217">
        <v>0.78028774261474609</v>
      </c>
      <c r="AV217">
        <v>1.6886852979660034</v>
      </c>
      <c r="AW217">
        <v>0.8731834888458252</v>
      </c>
      <c r="AX217">
        <v>-1.8051539659500122</v>
      </c>
      <c r="AY217">
        <v>-1.7193136215209961</v>
      </c>
      <c r="AZ217">
        <v>-1.288335919380188</v>
      </c>
      <c r="BA217">
        <v>-1.171106219291687</v>
      </c>
      <c r="BB217">
        <v>-1.1789820194244385</v>
      </c>
      <c r="BC217">
        <v>-0.28063532710075378</v>
      </c>
      <c r="BD217">
        <v>-0.12747454643249512</v>
      </c>
      <c r="BE217">
        <v>-8.0641552805900574E-2</v>
      </c>
      <c r="BF217">
        <v>7.1425691246986389E-2</v>
      </c>
      <c r="BG217">
        <v>0.11979810148477554</v>
      </c>
      <c r="BH217">
        <v>-0.41202515363693237</v>
      </c>
      <c r="BI217">
        <v>-0.20009432733058929</v>
      </c>
      <c r="BJ217">
        <v>-0.55277574062347412</v>
      </c>
      <c r="BK217">
        <v>-0.75322377681732178</v>
      </c>
      <c r="BL217">
        <v>-1.0241856575012207</v>
      </c>
      <c r="BM217">
        <v>-0.90329813957214355</v>
      </c>
      <c r="BN217">
        <v>-0.81984657049179077</v>
      </c>
      <c r="BO217">
        <v>-0.72503465414047241</v>
      </c>
      <c r="BP217">
        <v>-1.438941478729248</v>
      </c>
      <c r="BQ217">
        <v>-2.5032615661621094</v>
      </c>
      <c r="BR217">
        <v>0.83786356449127197</v>
      </c>
      <c r="BS217">
        <v>1.3431104421615601</v>
      </c>
      <c r="BT217">
        <v>2.2525205612182617</v>
      </c>
      <c r="BU217">
        <v>1.4213743209838867</v>
      </c>
      <c r="BV217">
        <v>-1.2807285785675049</v>
      </c>
      <c r="BW217">
        <v>-1.2391883134841919</v>
      </c>
      <c r="BX217">
        <v>-0.77659469842910767</v>
      </c>
      <c r="BY217">
        <v>-0.65463429689407349</v>
      </c>
      <c r="BZ217">
        <v>-0.66321271657943726</v>
      </c>
      <c r="CA217">
        <v>5.73602095246315E-2</v>
      </c>
      <c r="CB217">
        <v>0.20757086575031281</v>
      </c>
      <c r="CC217">
        <v>0.25048911571502686</v>
      </c>
      <c r="CD217">
        <v>0.39879915118217468</v>
      </c>
      <c r="CE217">
        <v>0.44399946928024292</v>
      </c>
      <c r="CF217">
        <v>-9.6079178154468536E-2</v>
      </c>
      <c r="CG217">
        <v>0.11956538259983063</v>
      </c>
      <c r="CH217">
        <v>-0.22080740332603455</v>
      </c>
      <c r="CI217">
        <v>-0.385944664478302</v>
      </c>
      <c r="CJ217">
        <v>-0.62355023622512817</v>
      </c>
      <c r="CK217">
        <v>-0.52281302213668823</v>
      </c>
      <c r="CL217">
        <v>-0.42715102434158325</v>
      </c>
      <c r="CM217">
        <v>-0.32921925187110901</v>
      </c>
      <c r="CN217">
        <v>-1.0431345701217651</v>
      </c>
      <c r="CO217">
        <v>-2.0942845344543457</v>
      </c>
      <c r="CP217">
        <v>1.2340388298034668</v>
      </c>
      <c r="CQ217">
        <v>1.7329198122024536</v>
      </c>
      <c r="CR217">
        <v>2.6430313587188721</v>
      </c>
      <c r="CS217">
        <v>1.8010497093200684</v>
      </c>
      <c r="CT217">
        <v>-0.91751313209533691</v>
      </c>
      <c r="CU217">
        <v>-0.90665507316589355</v>
      </c>
      <c r="CV217">
        <v>-0.42216429114341736</v>
      </c>
      <c r="CW217">
        <v>-0.29692745208740234</v>
      </c>
      <c r="CX217">
        <v>-0.30599245429039001</v>
      </c>
      <c r="CY217">
        <v>0.39535576105117798</v>
      </c>
      <c r="CZ217">
        <v>0.54261630773544312</v>
      </c>
      <c r="DA217">
        <v>0.58161979913711548</v>
      </c>
      <c r="DB217">
        <v>0.72617262601852417</v>
      </c>
      <c r="DC217">
        <v>0.76820081472396851</v>
      </c>
      <c r="DD217">
        <v>0.2198667973279953</v>
      </c>
      <c r="DE217">
        <v>0.43922507762908936</v>
      </c>
      <c r="DF217">
        <v>0.11116094887256622</v>
      </c>
      <c r="DG217">
        <v>-1.8665550276637077E-2</v>
      </c>
      <c r="DH217">
        <v>-0.22291484475135803</v>
      </c>
      <c r="DI217">
        <v>-0.14232788980007172</v>
      </c>
      <c r="DJ217">
        <v>-3.4455455839633942E-2</v>
      </c>
      <c r="DK217">
        <v>6.6596142947673798E-2</v>
      </c>
      <c r="DL217">
        <v>-0.64732766151428223</v>
      </c>
      <c r="DM217">
        <v>-1.685307502746582</v>
      </c>
      <c r="DN217">
        <v>1.6302140951156616</v>
      </c>
      <c r="DO217">
        <v>2.1227290630340576</v>
      </c>
      <c r="DP217">
        <v>3.0335421562194824</v>
      </c>
      <c r="DQ217">
        <v>2.18072509765625</v>
      </c>
      <c r="DR217">
        <v>-0.55429768562316895</v>
      </c>
      <c r="DS217">
        <v>-0.57412177324295044</v>
      </c>
      <c r="DT217">
        <v>-6.7733868956565857E-2</v>
      </c>
      <c r="DU217">
        <v>6.0779422521591187E-2</v>
      </c>
      <c r="DV217">
        <v>5.1227781921625137E-2</v>
      </c>
      <c r="DW217">
        <v>0.88336765766143799</v>
      </c>
      <c r="DX217">
        <v>1.0263686180114746</v>
      </c>
      <c r="DY217">
        <v>1.0597199201583862</v>
      </c>
      <c r="DZ217">
        <v>1.1988478899002075</v>
      </c>
      <c r="EA217">
        <v>1.2362961769104004</v>
      </c>
      <c r="EB217">
        <v>0.67604261636734009</v>
      </c>
      <c r="EC217">
        <v>0.90076291561126709</v>
      </c>
      <c r="ED217">
        <v>0.59047049283981323</v>
      </c>
      <c r="EE217">
        <v>0.51162713766098022</v>
      </c>
      <c r="EF217">
        <v>0.35553905367851257</v>
      </c>
      <c r="EG217">
        <v>0.40703222155570984</v>
      </c>
      <c r="EH217">
        <v>0.53253459930419922</v>
      </c>
      <c r="EI217">
        <v>0.63809072971343994</v>
      </c>
      <c r="EJ217">
        <v>-7.5845316052436829E-2</v>
      </c>
      <c r="EK217">
        <v>-1.0948096513748169</v>
      </c>
      <c r="EL217">
        <v>2.202228307723999</v>
      </c>
      <c r="EM217">
        <v>2.6855518817901611</v>
      </c>
      <c r="EN217">
        <v>3.5973775386810303</v>
      </c>
      <c r="EO217">
        <v>2.7289159297943115</v>
      </c>
      <c r="EP217">
        <v>-2.9872309416532516E-2</v>
      </c>
      <c r="EQ217">
        <v>-9.3996539711952209E-2</v>
      </c>
      <c r="ER217">
        <v>0.44400736689567566</v>
      </c>
      <c r="ES217">
        <v>0.57725131511688232</v>
      </c>
      <c r="ET217">
        <v>0.56699705123901367</v>
      </c>
      <c r="EU217">
        <v>63.588455200195312</v>
      </c>
      <c r="EV217">
        <v>63.079368591308594</v>
      </c>
      <c r="EW217">
        <v>62.464023590087891</v>
      </c>
      <c r="EX217">
        <v>61.540843963623047</v>
      </c>
      <c r="EY217">
        <v>61.164039611816406</v>
      </c>
      <c r="EZ217">
        <v>61.398212432861328</v>
      </c>
      <c r="FA217">
        <v>61.614475250244141</v>
      </c>
      <c r="FB217">
        <v>62.443473815917969</v>
      </c>
      <c r="FC217">
        <v>64.268783569335937</v>
      </c>
      <c r="FD217">
        <v>67.165946960449219</v>
      </c>
      <c r="FE217">
        <v>70.050605773925781</v>
      </c>
      <c r="FF217">
        <v>73.641349792480469</v>
      </c>
      <c r="FG217">
        <v>76.610328674316406</v>
      </c>
      <c r="FH217">
        <v>78.298927307128906</v>
      </c>
      <c r="FI217">
        <v>78.440780639648437</v>
      </c>
      <c r="FJ217">
        <v>77.684028625488281</v>
      </c>
      <c r="FK217">
        <v>76.468505859375</v>
      </c>
      <c r="FL217">
        <v>75.744300842285156</v>
      </c>
      <c r="FM217">
        <v>74.566543579101563</v>
      </c>
      <c r="FN217">
        <v>72.201766967773438</v>
      </c>
      <c r="FO217">
        <v>69.390617370605469</v>
      </c>
      <c r="FP217">
        <v>67.111053466796875</v>
      </c>
      <c r="FQ217">
        <v>65.94927978515625</v>
      </c>
      <c r="FR217">
        <v>65.043174743652344</v>
      </c>
      <c r="FS217">
        <v>188</v>
      </c>
      <c r="FT217">
        <v>3.5162892192602158E-2</v>
      </c>
      <c r="FU217">
        <v>1</v>
      </c>
    </row>
    <row r="218" spans="1:177" x14ac:dyDescent="0.2">
      <c r="A218" t="s">
        <v>190</v>
      </c>
      <c r="B218" t="s">
        <v>225</v>
      </c>
      <c r="C218" t="s">
        <v>1</v>
      </c>
      <c r="D218" t="s">
        <v>254</v>
      </c>
      <c r="E218">
        <v>188</v>
      </c>
      <c r="F218">
        <v>188</v>
      </c>
      <c r="G218">
        <v>12.148881912231445</v>
      </c>
      <c r="H218">
        <v>11.664407730102539</v>
      </c>
      <c r="I218">
        <v>11.526110649108887</v>
      </c>
      <c r="J218">
        <v>11.599082946777344</v>
      </c>
      <c r="K218">
        <v>11.898330688476563</v>
      </c>
      <c r="L218">
        <v>13.035441398620605</v>
      </c>
      <c r="M218">
        <v>15.038339614868164</v>
      </c>
      <c r="N218">
        <v>16.629772186279297</v>
      </c>
      <c r="O218">
        <v>17.740074157714844</v>
      </c>
      <c r="P218">
        <v>18.697563171386719</v>
      </c>
      <c r="Q218">
        <v>21.189838409423828</v>
      </c>
      <c r="R218">
        <v>21.826580047607422</v>
      </c>
      <c r="S218">
        <v>22.280271530151367</v>
      </c>
      <c r="T218">
        <v>23.079050064086914</v>
      </c>
      <c r="U218">
        <v>23.605928421020508</v>
      </c>
      <c r="V218">
        <v>24.033866882324219</v>
      </c>
      <c r="W218">
        <v>24.64985466003418</v>
      </c>
      <c r="X218">
        <v>25.624801635742187</v>
      </c>
      <c r="Y218">
        <v>25.928901672363281</v>
      </c>
      <c r="Z218">
        <v>25.754524230957031</v>
      </c>
      <c r="AA218">
        <v>23.454904556274414</v>
      </c>
      <c r="AB218">
        <v>18.669305801391602</v>
      </c>
      <c r="AC218">
        <v>14.566157341003418</v>
      </c>
      <c r="AD218">
        <v>12.895451545715332</v>
      </c>
      <c r="AE218">
        <v>-0.619709312915802</v>
      </c>
      <c r="AF218">
        <v>-0.7034570574760437</v>
      </c>
      <c r="AG218">
        <v>-0.69001799821853638</v>
      </c>
      <c r="AH218">
        <v>-0.64587932825088501</v>
      </c>
      <c r="AI218">
        <v>-0.68476486206054688</v>
      </c>
      <c r="AJ218">
        <v>-0.57382684946060181</v>
      </c>
      <c r="AK218">
        <v>-0.53143197298049927</v>
      </c>
      <c r="AL218">
        <v>-0.87893027067184448</v>
      </c>
      <c r="AM218">
        <v>-1.1558202505111694</v>
      </c>
      <c r="AN218">
        <v>-1.5201873779296875</v>
      </c>
      <c r="AO218">
        <v>-1.5248421430587769</v>
      </c>
      <c r="AP218">
        <v>-1.5416510105133057</v>
      </c>
      <c r="AQ218">
        <v>-1.5135544538497925</v>
      </c>
      <c r="AR218">
        <v>-0.92419290542602539</v>
      </c>
      <c r="AS218">
        <v>-1.4833402633666992</v>
      </c>
      <c r="AT218">
        <v>-2.1288988590240479</v>
      </c>
      <c r="AU218">
        <v>1.9356204271316528</v>
      </c>
      <c r="AV218">
        <v>2.5843894481658936</v>
      </c>
      <c r="AW218">
        <v>2.2427613735198975</v>
      </c>
      <c r="AX218">
        <v>-0.98506075143814087</v>
      </c>
      <c r="AY218">
        <v>-0.37507164478302002</v>
      </c>
      <c r="AZ218">
        <v>-0.39652177691459656</v>
      </c>
      <c r="BA218">
        <v>-0.46494975686073303</v>
      </c>
      <c r="BB218">
        <v>-0.92704987525939941</v>
      </c>
      <c r="BC218">
        <v>-0.18862584233283997</v>
      </c>
      <c r="BD218">
        <v>-0.27987775206565857</v>
      </c>
      <c r="BE218">
        <v>-0.27563133835792542</v>
      </c>
      <c r="BF218">
        <v>-0.23295080661773682</v>
      </c>
      <c r="BG218">
        <v>-0.27582541108131409</v>
      </c>
      <c r="BH218">
        <v>-0.16588051617145538</v>
      </c>
      <c r="BI218">
        <v>-0.12089443951845169</v>
      </c>
      <c r="BJ218">
        <v>-0.4364037811756134</v>
      </c>
      <c r="BK218">
        <v>-0.67554622888565063</v>
      </c>
      <c r="BL218">
        <v>-1.0068262815475464</v>
      </c>
      <c r="BM218">
        <v>-1.0478190183639526</v>
      </c>
      <c r="BN218">
        <v>-1.0648907423019409</v>
      </c>
      <c r="BO218">
        <v>-1.04734206199646</v>
      </c>
      <c r="BP218">
        <v>-0.44814655184745789</v>
      </c>
      <c r="BQ218">
        <v>-0.99438655376434326</v>
      </c>
      <c r="BR218">
        <v>-1.6327013969421387</v>
      </c>
      <c r="BS218">
        <v>2.4250071048736572</v>
      </c>
      <c r="BT218">
        <v>3.0819637775421143</v>
      </c>
      <c r="BU218">
        <v>2.7162857055664062</v>
      </c>
      <c r="BV218">
        <v>-0.53682237863540649</v>
      </c>
      <c r="BW218">
        <v>4.6322450041770935E-2</v>
      </c>
      <c r="BX218">
        <v>2.9126992449164391E-2</v>
      </c>
      <c r="BY218">
        <v>-2.2294674068689346E-2</v>
      </c>
      <c r="BZ218">
        <v>-0.47935998439788818</v>
      </c>
      <c r="CA218">
        <v>0.10994124412536621</v>
      </c>
      <c r="CB218">
        <v>1.3492013327777386E-2</v>
      </c>
      <c r="CC218">
        <v>1.1371619068086147E-2</v>
      </c>
      <c r="CD218">
        <v>5.3042244166135788E-2</v>
      </c>
      <c r="CE218">
        <v>7.4048065580427647E-3</v>
      </c>
      <c r="CF218">
        <v>0.11666189134120941</v>
      </c>
      <c r="CG218">
        <v>0.16344259679317474</v>
      </c>
      <c r="CH218">
        <v>-0.12991127371788025</v>
      </c>
      <c r="CI218">
        <v>-0.34290990233421326</v>
      </c>
      <c r="CJ218">
        <v>-0.65127390623092651</v>
      </c>
      <c r="CK218">
        <v>-0.71743422746658325</v>
      </c>
      <c r="CL218">
        <v>-0.73468804359436035</v>
      </c>
      <c r="CM218">
        <v>-0.72444486618041992</v>
      </c>
      <c r="CN218">
        <v>-0.11843831092119217</v>
      </c>
      <c r="CO218">
        <v>-0.65573865175247192</v>
      </c>
      <c r="CP218">
        <v>-1.2890365123748779</v>
      </c>
      <c r="CQ218">
        <v>2.7639548778533936</v>
      </c>
      <c r="CR218">
        <v>3.4265820980072021</v>
      </c>
      <c r="CS218">
        <v>3.0442471504211426</v>
      </c>
      <c r="CT218">
        <v>-0.22637380659580231</v>
      </c>
      <c r="CU218">
        <v>0.33817872405052185</v>
      </c>
      <c r="CV218">
        <v>0.32393002510070801</v>
      </c>
      <c r="CW218">
        <v>0.28428688645362854</v>
      </c>
      <c r="CX218">
        <v>-0.16929134726524353</v>
      </c>
      <c r="CY218">
        <v>0.40850833058357239</v>
      </c>
      <c r="CZ218">
        <v>0.3068617582321167</v>
      </c>
      <c r="DA218">
        <v>0.29837456345558167</v>
      </c>
      <c r="DB218">
        <v>0.33903530240058899</v>
      </c>
      <c r="DC218">
        <v>0.29063501954078674</v>
      </c>
      <c r="DD218">
        <v>0.39920428395271301</v>
      </c>
      <c r="DE218">
        <v>0.44777962565422058</v>
      </c>
      <c r="DF218">
        <v>0.17658123373985291</v>
      </c>
      <c r="DG218">
        <v>-1.027359627187252E-2</v>
      </c>
      <c r="DH218">
        <v>-0.29572156071662903</v>
      </c>
      <c r="DI218">
        <v>-0.38704943656921387</v>
      </c>
      <c r="DJ218">
        <v>-0.4044853150844574</v>
      </c>
      <c r="DK218">
        <v>-0.40154761075973511</v>
      </c>
      <c r="DL218">
        <v>0.21126993000507355</v>
      </c>
      <c r="DM218">
        <v>-0.31709077954292297</v>
      </c>
      <c r="DN218">
        <v>-0.94537162780761719</v>
      </c>
      <c r="DO218">
        <v>3.1029026508331299</v>
      </c>
      <c r="DP218">
        <v>3.77120041847229</v>
      </c>
      <c r="DQ218">
        <v>3.3722085952758789</v>
      </c>
      <c r="DR218">
        <v>8.4074735641479492E-2</v>
      </c>
      <c r="DS218">
        <v>0.63003498315811157</v>
      </c>
      <c r="DT218">
        <v>0.61873304843902588</v>
      </c>
      <c r="DU218">
        <v>0.59086847305297852</v>
      </c>
      <c r="DV218">
        <v>0.14077730476856232</v>
      </c>
      <c r="DW218">
        <v>0.83959180116653442</v>
      </c>
      <c r="DX218">
        <v>0.73044109344482422</v>
      </c>
      <c r="DY218">
        <v>0.71276122331619263</v>
      </c>
      <c r="DZ218">
        <v>0.75196385383605957</v>
      </c>
      <c r="EA218">
        <v>0.69957447052001953</v>
      </c>
      <c r="EB218">
        <v>0.80715066194534302</v>
      </c>
      <c r="EC218">
        <v>0.85831713676452637</v>
      </c>
      <c r="ED218">
        <v>0.61910772323608398</v>
      </c>
      <c r="EE218">
        <v>0.47000038623809814</v>
      </c>
      <c r="EF218">
        <v>0.21763956546783447</v>
      </c>
      <c r="EG218">
        <v>8.9973732829093933E-2</v>
      </c>
      <c r="EH218">
        <v>7.2274960577487946E-2</v>
      </c>
      <c r="EI218">
        <v>6.4664721488952637E-2</v>
      </c>
      <c r="EJ218">
        <v>0.68731623888015747</v>
      </c>
      <c r="EK218">
        <v>0.17186297476291656</v>
      </c>
      <c r="EL218">
        <v>-0.44917410612106323</v>
      </c>
      <c r="EM218">
        <v>3.5922892093658447</v>
      </c>
      <c r="EN218">
        <v>4.2687749862670898</v>
      </c>
      <c r="EO218">
        <v>3.8457329273223877</v>
      </c>
      <c r="EP218">
        <v>0.53231310844421387</v>
      </c>
      <c r="EQ218">
        <v>1.0514291524887085</v>
      </c>
      <c r="ER218">
        <v>1.044381856918335</v>
      </c>
      <c r="ES218">
        <v>1.0335235595703125</v>
      </c>
      <c r="ET218">
        <v>0.58846718072891235</v>
      </c>
      <c r="EU218">
        <v>64.703239440917969</v>
      </c>
      <c r="EV218">
        <v>64.0087890625</v>
      </c>
      <c r="EW218">
        <v>63.656715393066406</v>
      </c>
      <c r="EX218">
        <v>63.196640014648438</v>
      </c>
      <c r="EY218">
        <v>62.408748626708984</v>
      </c>
      <c r="EZ218">
        <v>62.208946228027344</v>
      </c>
      <c r="FA218">
        <v>62.009269714355469</v>
      </c>
      <c r="FB218">
        <v>63.277248382568359</v>
      </c>
      <c r="FC218">
        <v>65.796279907226563</v>
      </c>
      <c r="FD218">
        <v>68.925392150878906</v>
      </c>
      <c r="FE218">
        <v>72.360527038574219</v>
      </c>
      <c r="FF218">
        <v>75.188858032226562</v>
      </c>
      <c r="FG218">
        <v>77.539962768554688</v>
      </c>
      <c r="FH218">
        <v>80.301567077636719</v>
      </c>
      <c r="FI218">
        <v>81.593788146972656</v>
      </c>
      <c r="FJ218">
        <v>82.619552612304688</v>
      </c>
      <c r="FK218">
        <v>81.775642395019531</v>
      </c>
      <c r="FL218">
        <v>81.70330810546875</v>
      </c>
      <c r="FM218">
        <v>78.739662170410156</v>
      </c>
      <c r="FN218">
        <v>74.769233703613281</v>
      </c>
      <c r="FO218">
        <v>71.122787475585937</v>
      </c>
      <c r="FP218">
        <v>68.572593688964844</v>
      </c>
      <c r="FQ218">
        <v>66.53912353515625</v>
      </c>
      <c r="FR218">
        <v>65.709014892578125</v>
      </c>
      <c r="FS218">
        <v>188</v>
      </c>
      <c r="FT218">
        <v>3.5359613597393036E-2</v>
      </c>
      <c r="FU218">
        <v>1</v>
      </c>
    </row>
    <row r="219" spans="1:177" x14ac:dyDescent="0.2">
      <c r="A219" t="s">
        <v>190</v>
      </c>
      <c r="B219" t="s">
        <v>225</v>
      </c>
      <c r="C219" t="s">
        <v>1</v>
      </c>
      <c r="D219" t="s">
        <v>255</v>
      </c>
      <c r="E219">
        <v>186</v>
      </c>
      <c r="F219">
        <v>186</v>
      </c>
      <c r="G219">
        <v>11.577343940734863</v>
      </c>
      <c r="H219">
        <v>11.15318775177002</v>
      </c>
      <c r="I219">
        <v>10.973040580749512</v>
      </c>
      <c r="J219">
        <v>11.010385513305664</v>
      </c>
      <c r="K219">
        <v>11.348650932312012</v>
      </c>
      <c r="L219">
        <v>12.497342109680176</v>
      </c>
      <c r="M219">
        <v>14.612610816955566</v>
      </c>
      <c r="N219">
        <v>16.009077072143555</v>
      </c>
      <c r="O219">
        <v>17.116418838500977</v>
      </c>
      <c r="P219">
        <v>18.545644760131836</v>
      </c>
      <c r="Q219">
        <v>20.567384719848633</v>
      </c>
      <c r="R219">
        <v>21.105880737304688</v>
      </c>
      <c r="S219">
        <v>21.76539421081543</v>
      </c>
      <c r="T219">
        <v>22.364629745483398</v>
      </c>
      <c r="U219">
        <v>23.055147171020508</v>
      </c>
      <c r="V219">
        <v>23.452754974365234</v>
      </c>
      <c r="W219">
        <v>24.072000503540039</v>
      </c>
      <c r="X219">
        <v>24.955568313598633</v>
      </c>
      <c r="Y219">
        <v>25.447425842285156</v>
      </c>
      <c r="Z219">
        <v>25.403749465942383</v>
      </c>
      <c r="AA219">
        <v>23.602424621582031</v>
      </c>
      <c r="AB219">
        <v>19.607995986938477</v>
      </c>
      <c r="AC219">
        <v>15.750120162963867</v>
      </c>
      <c r="AD219">
        <v>12.814295768737793</v>
      </c>
      <c r="AE219">
        <v>-0.51024496555328369</v>
      </c>
      <c r="AF219">
        <v>-0.62248295545578003</v>
      </c>
      <c r="AG219">
        <v>-0.64225804805755615</v>
      </c>
      <c r="AH219">
        <v>-0.52129834890365601</v>
      </c>
      <c r="AI219">
        <v>-0.39499002695083618</v>
      </c>
      <c r="AJ219">
        <v>-0.63254529237747192</v>
      </c>
      <c r="AK219">
        <v>-0.61540699005126953</v>
      </c>
      <c r="AL219">
        <v>-0.8407859206199646</v>
      </c>
      <c r="AM219">
        <v>-0.86912786960601807</v>
      </c>
      <c r="AN219">
        <v>-0.72516202926635742</v>
      </c>
      <c r="AO219">
        <v>-1.4003416299819946</v>
      </c>
      <c r="AP219">
        <v>-1.4427472352981567</v>
      </c>
      <c r="AQ219">
        <v>-1.1479476690292358</v>
      </c>
      <c r="AR219">
        <v>-1.5135543346405029</v>
      </c>
      <c r="AS219">
        <v>-1.9329252243041992</v>
      </c>
      <c r="AT219">
        <v>1.6865391731262207</v>
      </c>
      <c r="AU219">
        <v>2.0926549434661865</v>
      </c>
      <c r="AV219">
        <v>2.5376877784729004</v>
      </c>
      <c r="AW219">
        <v>1.5718302726745605</v>
      </c>
      <c r="AX219">
        <v>-1.041481614112854</v>
      </c>
      <c r="AY219">
        <v>-1.3446512222290039</v>
      </c>
      <c r="AZ219">
        <v>-0.93240976333618164</v>
      </c>
      <c r="BA219">
        <v>-1.0559666156768799</v>
      </c>
      <c r="BB219">
        <v>-1.2510312795639038</v>
      </c>
      <c r="BC219">
        <v>-8.6309023201465607E-2</v>
      </c>
      <c r="BD219">
        <v>-0.20507924258708954</v>
      </c>
      <c r="BE219">
        <v>-0.23478211462497711</v>
      </c>
      <c r="BF219">
        <v>-0.11471065133810043</v>
      </c>
      <c r="BG219">
        <v>1.9373504444956779E-2</v>
      </c>
      <c r="BH219">
        <v>-0.18796093761920929</v>
      </c>
      <c r="BI219">
        <v>-0.15878288447856903</v>
      </c>
      <c r="BJ219">
        <v>-0.37986314296722412</v>
      </c>
      <c r="BK219">
        <v>-0.39352181553840637</v>
      </c>
      <c r="BL219">
        <v>-0.21029795706272125</v>
      </c>
      <c r="BM219">
        <v>-0.9094359278678894</v>
      </c>
      <c r="BN219">
        <v>-0.94074124097824097</v>
      </c>
      <c r="BO219">
        <v>-0.64725655317306519</v>
      </c>
      <c r="BP219">
        <v>-1.0158064365386963</v>
      </c>
      <c r="BQ219">
        <v>-1.4177957773208618</v>
      </c>
      <c r="BR219">
        <v>2.2153534889221191</v>
      </c>
      <c r="BS219">
        <v>2.630526065826416</v>
      </c>
      <c r="BT219">
        <v>3.0733232498168945</v>
      </c>
      <c r="BU219">
        <v>2.0889711380004883</v>
      </c>
      <c r="BV219">
        <v>-0.5389101505279541</v>
      </c>
      <c r="BW219">
        <v>-0.85516077280044556</v>
      </c>
      <c r="BX219">
        <v>-0.42129382491111755</v>
      </c>
      <c r="BY219">
        <v>-0.58397954702377319</v>
      </c>
      <c r="BZ219">
        <v>-0.80104398727416992</v>
      </c>
      <c r="CA219">
        <v>0.20730772614479065</v>
      </c>
      <c r="CB219">
        <v>8.4013313055038452E-2</v>
      </c>
      <c r="CC219">
        <v>4.7434467822313309E-2</v>
      </c>
      <c r="CD219">
        <v>0.16689077019691467</v>
      </c>
      <c r="CE219">
        <v>0.30636042356491089</v>
      </c>
      <c r="CF219">
        <v>0.1199568510055542</v>
      </c>
      <c r="CG219">
        <v>0.15747356414794922</v>
      </c>
      <c r="CH219">
        <v>-6.0629416257143021E-2</v>
      </c>
      <c r="CI219">
        <v>-6.4118504524230957E-2</v>
      </c>
      <c r="CJ219">
        <v>0.14629533886909485</v>
      </c>
      <c r="CK219">
        <v>-0.56943613290786743</v>
      </c>
      <c r="CL219">
        <v>-0.59305340051651001</v>
      </c>
      <c r="CM219">
        <v>-0.30047944188117981</v>
      </c>
      <c r="CN219">
        <v>-0.67106771469116211</v>
      </c>
      <c r="CO219">
        <v>-1.061018705368042</v>
      </c>
      <c r="CP219">
        <v>2.581608772277832</v>
      </c>
      <c r="CQ219">
        <v>3.003054141998291</v>
      </c>
      <c r="CR219">
        <v>3.4443027973175049</v>
      </c>
      <c r="CS219">
        <v>2.447141170501709</v>
      </c>
      <c r="CT219">
        <v>-0.19083070755004883</v>
      </c>
      <c r="CU219">
        <v>-0.51614123582839966</v>
      </c>
      <c r="CV219">
        <v>-6.7296460270881653E-2</v>
      </c>
      <c r="CW219">
        <v>-0.25708279013633728</v>
      </c>
      <c r="CX219">
        <v>-0.48938414454460144</v>
      </c>
      <c r="CY219">
        <v>0.50092446804046631</v>
      </c>
      <c r="CZ219">
        <v>0.37310588359832764</v>
      </c>
      <c r="DA219">
        <v>0.32965105772018433</v>
      </c>
      <c r="DB219">
        <v>0.44849219918251038</v>
      </c>
      <c r="DC219">
        <v>0.59334737062454224</v>
      </c>
      <c r="DD219">
        <v>0.42787462472915649</v>
      </c>
      <c r="DE219">
        <v>0.47372999787330627</v>
      </c>
      <c r="DF219">
        <v>0.25860428810119629</v>
      </c>
      <c r="DG219">
        <v>0.26528480648994446</v>
      </c>
      <c r="DH219">
        <v>0.50288861989974976</v>
      </c>
      <c r="DI219">
        <v>-0.22943633794784546</v>
      </c>
      <c r="DJ219">
        <v>-0.24536554515361786</v>
      </c>
      <c r="DK219">
        <v>4.6297680586576462E-2</v>
      </c>
      <c r="DL219">
        <v>-0.32632899284362793</v>
      </c>
      <c r="DM219">
        <v>-0.70424163341522217</v>
      </c>
      <c r="DN219">
        <v>2.9478640556335449</v>
      </c>
      <c r="DO219">
        <v>3.375582218170166</v>
      </c>
      <c r="DP219">
        <v>3.8152823448181152</v>
      </c>
      <c r="DQ219">
        <v>2.8053112030029297</v>
      </c>
      <c r="DR219">
        <v>0.15724872052669525</v>
      </c>
      <c r="DS219">
        <v>-0.17712168395519257</v>
      </c>
      <c r="DT219">
        <v>0.28670090436935425</v>
      </c>
      <c r="DU219">
        <v>6.981397420167923E-2</v>
      </c>
      <c r="DV219">
        <v>-0.17772430181503296</v>
      </c>
      <c r="DW219">
        <v>0.92486041784286499</v>
      </c>
      <c r="DX219">
        <v>0.79050958156585693</v>
      </c>
      <c r="DY219">
        <v>0.73712694644927979</v>
      </c>
      <c r="DZ219">
        <v>0.85507988929748535</v>
      </c>
      <c r="EA219">
        <v>1.0077108144760132</v>
      </c>
      <c r="EB219">
        <v>0.87245899438858032</v>
      </c>
      <c r="EC219">
        <v>0.93035411834716797</v>
      </c>
      <c r="ED219">
        <v>0.71952706575393677</v>
      </c>
      <c r="EE219">
        <v>0.74089086055755615</v>
      </c>
      <c r="EF219">
        <v>1.0177526473999023</v>
      </c>
      <c r="EG219">
        <v>0.26146936416625977</v>
      </c>
      <c r="EH219">
        <v>0.25664049386978149</v>
      </c>
      <c r="EI219">
        <v>0.54698878526687622</v>
      </c>
      <c r="EJ219">
        <v>0.17141894996166229</v>
      </c>
      <c r="EK219">
        <v>-0.18911218643188477</v>
      </c>
      <c r="EL219">
        <v>3.4766783714294434</v>
      </c>
      <c r="EM219">
        <v>3.9134533405303955</v>
      </c>
      <c r="EN219">
        <v>4.3509178161621094</v>
      </c>
      <c r="EO219">
        <v>3.3224520683288574</v>
      </c>
      <c r="EP219">
        <v>0.65982013940811157</v>
      </c>
      <c r="EQ219">
        <v>0.31236869096755981</v>
      </c>
      <c r="ER219">
        <v>0.79781687259674072</v>
      </c>
      <c r="ES219">
        <v>0.54180097579956055</v>
      </c>
      <c r="ET219">
        <v>0.27226299047470093</v>
      </c>
      <c r="EU219">
        <v>64.080970764160156</v>
      </c>
      <c r="EV219">
        <v>63.860099792480469</v>
      </c>
      <c r="EW219">
        <v>63.302474975585938</v>
      </c>
      <c r="EX219">
        <v>62.756336212158203</v>
      </c>
      <c r="EY219">
        <v>62.130153656005859</v>
      </c>
      <c r="EZ219">
        <v>62.099655151367187</v>
      </c>
      <c r="FA219">
        <v>61.9268798828125</v>
      </c>
      <c r="FB219">
        <v>63.642532348632812</v>
      </c>
      <c r="FC219">
        <v>65.976181030273437</v>
      </c>
      <c r="FD219">
        <v>68.443077087402344</v>
      </c>
      <c r="FE219">
        <v>71.032546997070312</v>
      </c>
      <c r="FF219">
        <v>73.5999755859375</v>
      </c>
      <c r="FG219">
        <v>76.421295166015625</v>
      </c>
      <c r="FH219">
        <v>78.661521911621094</v>
      </c>
      <c r="FI219">
        <v>81.161415100097656</v>
      </c>
      <c r="FJ219">
        <v>81.568099975585938</v>
      </c>
      <c r="FK219">
        <v>81.59466552734375</v>
      </c>
      <c r="FL219">
        <v>80.427207946777344</v>
      </c>
      <c r="FM219">
        <v>78.0439453125</v>
      </c>
      <c r="FN219">
        <v>74.673896789550781</v>
      </c>
      <c r="FO219">
        <v>70.889724731445313</v>
      </c>
      <c r="FP219">
        <v>67.757644653320312</v>
      </c>
      <c r="FQ219">
        <v>65.349075317382813</v>
      </c>
      <c r="FR219">
        <v>63.746639251708984</v>
      </c>
      <c r="FS219">
        <v>186</v>
      </c>
      <c r="FT219">
        <v>3.5480335354804993E-2</v>
      </c>
      <c r="FU219">
        <v>1</v>
      </c>
    </row>
    <row r="220" spans="1:177" x14ac:dyDescent="0.2">
      <c r="A220" t="s">
        <v>190</v>
      </c>
      <c r="B220" t="s">
        <v>225</v>
      </c>
      <c r="C220" t="s">
        <v>1</v>
      </c>
      <c r="D220" t="s">
        <v>256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0</v>
      </c>
      <c r="EN220">
        <v>0</v>
      </c>
      <c r="EO220">
        <v>0</v>
      </c>
      <c r="EP220">
        <v>0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>
        <v>0</v>
      </c>
      <c r="EX220">
        <v>0</v>
      </c>
      <c r="EY220">
        <v>0</v>
      </c>
      <c r="EZ220">
        <v>0</v>
      </c>
      <c r="FA220">
        <v>0</v>
      </c>
      <c r="FB220">
        <v>0</v>
      </c>
      <c r="FC220">
        <v>0</v>
      </c>
      <c r="FD220">
        <v>0</v>
      </c>
      <c r="FE220">
        <v>0</v>
      </c>
      <c r="FF220">
        <v>0</v>
      </c>
      <c r="FG220">
        <v>0</v>
      </c>
      <c r="FH220">
        <v>0</v>
      </c>
      <c r="FI220">
        <v>0</v>
      </c>
      <c r="FJ220">
        <v>0</v>
      </c>
      <c r="FK220">
        <v>0</v>
      </c>
      <c r="FL220">
        <v>0</v>
      </c>
      <c r="FM220">
        <v>0</v>
      </c>
      <c r="FN220">
        <v>0</v>
      </c>
      <c r="FO220">
        <v>0</v>
      </c>
      <c r="FP220">
        <v>0</v>
      </c>
      <c r="FQ220">
        <v>0</v>
      </c>
      <c r="FR220">
        <v>0</v>
      </c>
      <c r="FS220">
        <v>0</v>
      </c>
      <c r="FU220">
        <v>0</v>
      </c>
    </row>
    <row r="221" spans="1:177" x14ac:dyDescent="0.2">
      <c r="A221" t="s">
        <v>190</v>
      </c>
      <c r="B221" t="s">
        <v>225</v>
      </c>
      <c r="C221" t="s">
        <v>1</v>
      </c>
      <c r="D221" t="s">
        <v>257</v>
      </c>
      <c r="E221">
        <v>179</v>
      </c>
      <c r="F221">
        <v>179</v>
      </c>
      <c r="G221">
        <v>11.142570495605469</v>
      </c>
      <c r="H221">
        <v>10.701076507568359</v>
      </c>
      <c r="I221">
        <v>10.552233695983887</v>
      </c>
      <c r="J221">
        <v>10.608541488647461</v>
      </c>
      <c r="K221">
        <v>10.916099548339844</v>
      </c>
      <c r="L221">
        <v>11.981425285339355</v>
      </c>
      <c r="M221">
        <v>14.039311408996582</v>
      </c>
      <c r="N221">
        <v>15.413067817687988</v>
      </c>
      <c r="O221">
        <v>16.274415969848633</v>
      </c>
      <c r="P221">
        <v>16.945837020874023</v>
      </c>
      <c r="Q221">
        <v>19.208879470825195</v>
      </c>
      <c r="R221">
        <v>19.721302032470703</v>
      </c>
      <c r="S221">
        <v>20.510492324829102</v>
      </c>
      <c r="T221">
        <v>21.330728530883789</v>
      </c>
      <c r="U221">
        <v>21.860462188720703</v>
      </c>
      <c r="V221">
        <v>22.051126480102539</v>
      </c>
      <c r="W221">
        <v>22.555942535400391</v>
      </c>
      <c r="X221">
        <v>23.126014709472656</v>
      </c>
      <c r="Y221">
        <v>23.422504425048828</v>
      </c>
      <c r="Z221">
        <v>23.386943817138672</v>
      </c>
      <c r="AA221">
        <v>21.836069107055664</v>
      </c>
      <c r="AB221">
        <v>17.61683464050293</v>
      </c>
      <c r="AC221">
        <v>13.787472724914551</v>
      </c>
      <c r="AD221">
        <v>12.276999473571777</v>
      </c>
      <c r="AE221">
        <v>-0.46060857176780701</v>
      </c>
      <c r="AF221">
        <v>-0.51544654369354248</v>
      </c>
      <c r="AG221">
        <v>-0.48695814609527588</v>
      </c>
      <c r="AH221">
        <v>-0.38736256957054138</v>
      </c>
      <c r="AI221">
        <v>-0.49230736494064331</v>
      </c>
      <c r="AJ221">
        <v>-0.40779003500938416</v>
      </c>
      <c r="AK221">
        <v>-0.97594755887985229</v>
      </c>
      <c r="AL221">
        <v>-0.81765121221542358</v>
      </c>
      <c r="AM221">
        <v>-0.95230716466903687</v>
      </c>
      <c r="AN221">
        <v>-1.2648329734802246</v>
      </c>
      <c r="AO221">
        <v>-0.98987811803817749</v>
      </c>
      <c r="AP221">
        <v>-0.9134485125541687</v>
      </c>
      <c r="AQ221">
        <v>-1.003736138343811</v>
      </c>
      <c r="AR221">
        <v>-1.1374913454055786</v>
      </c>
      <c r="AS221">
        <v>-1.7055264711380005</v>
      </c>
      <c r="AT221">
        <v>1.5801944732666016</v>
      </c>
      <c r="AU221">
        <v>1.4570845365524292</v>
      </c>
      <c r="AV221">
        <v>1.6020210981369019</v>
      </c>
      <c r="AW221">
        <v>1.1903711557388306</v>
      </c>
      <c r="AX221">
        <v>-2.1280422210693359</v>
      </c>
      <c r="AY221">
        <v>-1.2011938095092773</v>
      </c>
      <c r="AZ221">
        <v>-0.72578573226928711</v>
      </c>
      <c r="BA221">
        <v>-0.35739096999168396</v>
      </c>
      <c r="BB221">
        <v>-0.49466311931610107</v>
      </c>
      <c r="BC221">
        <v>-4.2642552405595779E-2</v>
      </c>
      <c r="BD221">
        <v>-0.10242290049791336</v>
      </c>
      <c r="BE221">
        <v>-7.8487612307071686E-2</v>
      </c>
      <c r="BF221">
        <v>1.7833160236477852E-2</v>
      </c>
      <c r="BG221">
        <v>-8.1928394734859467E-2</v>
      </c>
      <c r="BH221">
        <v>1.0495481081306934E-2</v>
      </c>
      <c r="BI221">
        <v>-0.55704134702682495</v>
      </c>
      <c r="BJ221">
        <v>-0.39164993166923523</v>
      </c>
      <c r="BK221">
        <v>-0.49779802560806274</v>
      </c>
      <c r="BL221">
        <v>-0.76994770765304565</v>
      </c>
      <c r="BM221">
        <v>-0.49180120229721069</v>
      </c>
      <c r="BN221">
        <v>-0.38856875896453857</v>
      </c>
      <c r="BO221">
        <v>-0.47101646661758423</v>
      </c>
      <c r="BP221">
        <v>-0.60644298791885376</v>
      </c>
      <c r="BQ221">
        <v>-1.1545091867446899</v>
      </c>
      <c r="BR221">
        <v>2.1157612800598145</v>
      </c>
      <c r="BS221">
        <v>1.9902880191802979</v>
      </c>
      <c r="BT221">
        <v>2.1263918876647949</v>
      </c>
      <c r="BU221">
        <v>1.690178394317627</v>
      </c>
      <c r="BV221">
        <v>-1.6456234455108643</v>
      </c>
      <c r="BW221">
        <v>-0.75929325819015503</v>
      </c>
      <c r="BX221">
        <v>-0.25087139010429382</v>
      </c>
      <c r="BY221">
        <v>0.1041291132569313</v>
      </c>
      <c r="BZ221">
        <v>-3.6320906132459641E-2</v>
      </c>
      <c r="CA221">
        <v>0.24683943390846252</v>
      </c>
      <c r="CB221">
        <v>0.18363603949546814</v>
      </c>
      <c r="CC221">
        <v>0.20441783964633942</v>
      </c>
      <c r="CD221">
        <v>0.29847049713134766</v>
      </c>
      <c r="CE221">
        <v>0.2022988349199295</v>
      </c>
      <c r="CF221">
        <v>0.3001987636089325</v>
      </c>
      <c r="CG221">
        <v>-0.26690813899040222</v>
      </c>
      <c r="CH221">
        <v>-9.6602708101272583E-2</v>
      </c>
      <c r="CI221">
        <v>-0.18300636112689972</v>
      </c>
      <c r="CJ221">
        <v>-0.42719170451164246</v>
      </c>
      <c r="CK221">
        <v>-0.14683465659618378</v>
      </c>
      <c r="CL221">
        <v>-2.5038629770278931E-2</v>
      </c>
      <c r="CM221">
        <v>-0.10205650329589844</v>
      </c>
      <c r="CN221">
        <v>-0.23864050209522247</v>
      </c>
      <c r="CO221">
        <v>-0.77287626266479492</v>
      </c>
      <c r="CP221">
        <v>2.4866933822631836</v>
      </c>
      <c r="CQ221">
        <v>2.3595831394195557</v>
      </c>
      <c r="CR221">
        <v>2.4895696640014648</v>
      </c>
      <c r="CS221">
        <v>2.0363433361053467</v>
      </c>
      <c r="CT221">
        <v>-1.3115017414093018</v>
      </c>
      <c r="CU221">
        <v>-0.45323425531387329</v>
      </c>
      <c r="CV221">
        <v>7.8052826225757599E-2</v>
      </c>
      <c r="CW221">
        <v>0.42377650737762451</v>
      </c>
      <c r="CX221">
        <v>0.2811255156993866</v>
      </c>
      <c r="CY221">
        <v>0.53632140159606934</v>
      </c>
      <c r="CZ221">
        <v>0.46969497203826904</v>
      </c>
      <c r="DA221">
        <v>0.48732328414916992</v>
      </c>
      <c r="DB221">
        <v>0.57910782098770142</v>
      </c>
      <c r="DC221">
        <v>0.48652607202529907</v>
      </c>
      <c r="DD221">
        <v>0.58990204334259033</v>
      </c>
      <c r="DE221">
        <v>2.3225048556923866E-2</v>
      </c>
      <c r="DF221">
        <v>0.19844450056552887</v>
      </c>
      <c r="DG221">
        <v>0.13178530335426331</v>
      </c>
      <c r="DH221">
        <v>-8.4435693919658661E-2</v>
      </c>
      <c r="DI221">
        <v>0.19813188910484314</v>
      </c>
      <c r="DJ221">
        <v>0.33849149942398071</v>
      </c>
      <c r="DK221">
        <v>0.26690346002578735</v>
      </c>
      <c r="DL221">
        <v>0.12916196882724762</v>
      </c>
      <c r="DM221">
        <v>-0.39124336838722229</v>
      </c>
      <c r="DN221">
        <v>2.8576254844665527</v>
      </c>
      <c r="DO221">
        <v>2.7288782596588135</v>
      </c>
      <c r="DP221">
        <v>2.8527474403381348</v>
      </c>
      <c r="DQ221">
        <v>2.3825082778930664</v>
      </c>
      <c r="DR221">
        <v>-0.97738003730773926</v>
      </c>
      <c r="DS221">
        <v>-0.14717528223991394</v>
      </c>
      <c r="DT221">
        <v>0.40697705745697021</v>
      </c>
      <c r="DU221">
        <v>0.74342387914657593</v>
      </c>
      <c r="DV221">
        <v>0.59857195615768433</v>
      </c>
      <c r="DW221">
        <v>0.95428740978240967</v>
      </c>
      <c r="DX221">
        <v>0.88271862268447876</v>
      </c>
      <c r="DY221">
        <v>0.89579379558563232</v>
      </c>
      <c r="DZ221">
        <v>0.98430359363555908</v>
      </c>
      <c r="EA221">
        <v>0.89690506458282471</v>
      </c>
      <c r="EB221">
        <v>1.0081875324249268</v>
      </c>
      <c r="EC221">
        <v>0.44213128089904785</v>
      </c>
      <c r="ED221">
        <v>0.62444579601287842</v>
      </c>
      <c r="EE221">
        <v>0.58629447221755981</v>
      </c>
      <c r="EF221">
        <v>0.41044953465461731</v>
      </c>
      <c r="EG221">
        <v>0.69620877504348755</v>
      </c>
      <c r="EH221">
        <v>0.86337125301361084</v>
      </c>
      <c r="EI221">
        <v>0.79962307214736938</v>
      </c>
      <c r="EJ221">
        <v>0.66021031141281128</v>
      </c>
      <c r="EK221">
        <v>0.15977388620376587</v>
      </c>
      <c r="EL221">
        <v>3.3931922912597656</v>
      </c>
      <c r="EM221">
        <v>3.2620816230773926</v>
      </c>
      <c r="EN221">
        <v>3.3771183490753174</v>
      </c>
      <c r="EO221">
        <v>2.8823153972625732</v>
      </c>
      <c r="EP221">
        <v>-0.49496132135391235</v>
      </c>
      <c r="EQ221">
        <v>0.29472526907920837</v>
      </c>
      <c r="ER221">
        <v>0.88189142942428589</v>
      </c>
      <c r="ES221">
        <v>1.2049440145492554</v>
      </c>
      <c r="ET221">
        <v>1.056914210319519</v>
      </c>
      <c r="EU221">
        <v>64.621162414550781</v>
      </c>
      <c r="EV221">
        <v>64.106185913085937</v>
      </c>
      <c r="EW221">
        <v>63.3707275390625</v>
      </c>
      <c r="EX221">
        <v>62.53515625</v>
      </c>
      <c r="EY221">
        <v>62.257133483886719</v>
      </c>
      <c r="EZ221">
        <v>61.656074523925781</v>
      </c>
      <c r="FA221">
        <v>61.236164093017578</v>
      </c>
      <c r="FB221">
        <v>61.926181793212891</v>
      </c>
      <c r="FC221">
        <v>63.578338623046875</v>
      </c>
      <c r="FD221">
        <v>65.451713562011719</v>
      </c>
      <c r="FE221">
        <v>67.728492736816406</v>
      </c>
      <c r="FF221">
        <v>70.543609619140625</v>
      </c>
      <c r="FG221">
        <v>73.484725952148438</v>
      </c>
      <c r="FH221">
        <v>76.168853759765625</v>
      </c>
      <c r="FI221">
        <v>77.83526611328125</v>
      </c>
      <c r="FJ221">
        <v>77.784515380859375</v>
      </c>
      <c r="FK221">
        <v>76.990501403808594</v>
      </c>
      <c r="FL221">
        <v>75.110610961914063</v>
      </c>
      <c r="FM221">
        <v>72.173515319824219</v>
      </c>
      <c r="FN221">
        <v>69.274139404296875</v>
      </c>
      <c r="FO221">
        <v>67.606315612792969</v>
      </c>
      <c r="FP221">
        <v>66.252845764160156</v>
      </c>
      <c r="FQ221">
        <v>65.499717712402344</v>
      </c>
      <c r="FR221">
        <v>64.630546569824219</v>
      </c>
      <c r="FS221">
        <v>179</v>
      </c>
      <c r="FT221">
        <v>4.3750297278165817E-2</v>
      </c>
      <c r="FU221">
        <v>1</v>
      </c>
    </row>
    <row r="222" spans="1:177" x14ac:dyDescent="0.2">
      <c r="A222" t="s">
        <v>190</v>
      </c>
      <c r="B222" t="s">
        <v>225</v>
      </c>
      <c r="C222" t="s">
        <v>1</v>
      </c>
      <c r="D222" t="s">
        <v>258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>
        <v>0</v>
      </c>
      <c r="DS222">
        <v>0</v>
      </c>
      <c r="DT222">
        <v>0</v>
      </c>
      <c r="DU222">
        <v>0</v>
      </c>
      <c r="DV222">
        <v>0</v>
      </c>
      <c r="DW222">
        <v>0</v>
      </c>
      <c r="DX222">
        <v>0</v>
      </c>
      <c r="DY222">
        <v>0</v>
      </c>
      <c r="DZ222">
        <v>0</v>
      </c>
      <c r="EA222">
        <v>0</v>
      </c>
      <c r="EB222">
        <v>0</v>
      </c>
      <c r="EC222">
        <v>0</v>
      </c>
      <c r="ED222">
        <v>0</v>
      </c>
      <c r="EE222">
        <v>0</v>
      </c>
      <c r="EF222">
        <v>0</v>
      </c>
      <c r="EG222">
        <v>0</v>
      </c>
      <c r="EH222">
        <v>0</v>
      </c>
      <c r="EI222">
        <v>0</v>
      </c>
      <c r="EJ222">
        <v>0</v>
      </c>
      <c r="EK222">
        <v>0</v>
      </c>
      <c r="EL222">
        <v>0</v>
      </c>
      <c r="EM222">
        <v>0</v>
      </c>
      <c r="EN222">
        <v>0</v>
      </c>
      <c r="EO222">
        <v>0</v>
      </c>
      <c r="EP222">
        <v>0</v>
      </c>
      <c r="EQ222">
        <v>0</v>
      </c>
      <c r="ER222">
        <v>0</v>
      </c>
      <c r="ES222">
        <v>0</v>
      </c>
      <c r="ET222">
        <v>0</v>
      </c>
      <c r="EU222">
        <v>0</v>
      </c>
      <c r="EV222">
        <v>0</v>
      </c>
      <c r="EW222">
        <v>0</v>
      </c>
      <c r="EX222">
        <v>0</v>
      </c>
      <c r="EY222">
        <v>0</v>
      </c>
      <c r="EZ222">
        <v>0</v>
      </c>
      <c r="FA222">
        <v>0</v>
      </c>
      <c r="FB222">
        <v>0</v>
      </c>
      <c r="FC222">
        <v>0</v>
      </c>
      <c r="FD222">
        <v>0</v>
      </c>
      <c r="FE222">
        <v>0</v>
      </c>
      <c r="FF222">
        <v>0</v>
      </c>
      <c r="FG222">
        <v>0</v>
      </c>
      <c r="FH222">
        <v>0</v>
      </c>
      <c r="FI222">
        <v>0</v>
      </c>
      <c r="FJ222">
        <v>0</v>
      </c>
      <c r="FK222">
        <v>0</v>
      </c>
      <c r="FL222">
        <v>0</v>
      </c>
      <c r="FM222">
        <v>0</v>
      </c>
      <c r="FN222">
        <v>0</v>
      </c>
      <c r="FO222">
        <v>0</v>
      </c>
      <c r="FP222">
        <v>0</v>
      </c>
      <c r="FQ222">
        <v>0</v>
      </c>
      <c r="FR222">
        <v>0</v>
      </c>
      <c r="FS222">
        <v>0</v>
      </c>
      <c r="FU222">
        <v>0</v>
      </c>
    </row>
    <row r="223" spans="1:177" x14ac:dyDescent="0.2">
      <c r="A223" t="s">
        <v>190</v>
      </c>
      <c r="B223" t="s">
        <v>225</v>
      </c>
      <c r="C223" t="s">
        <v>1</v>
      </c>
      <c r="D223" t="s">
        <v>259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>
        <v>0</v>
      </c>
      <c r="EO223">
        <v>0</v>
      </c>
      <c r="EP223">
        <v>0</v>
      </c>
      <c r="EQ223">
        <v>0</v>
      </c>
      <c r="ER223">
        <v>0</v>
      </c>
      <c r="ES223">
        <v>0</v>
      </c>
      <c r="ET223">
        <v>0</v>
      </c>
      <c r="EU223">
        <v>0</v>
      </c>
      <c r="EV223">
        <v>0</v>
      </c>
      <c r="EW223">
        <v>0</v>
      </c>
      <c r="EX223">
        <v>0</v>
      </c>
      <c r="EY223">
        <v>0</v>
      </c>
      <c r="EZ223">
        <v>0</v>
      </c>
      <c r="FA223">
        <v>0</v>
      </c>
      <c r="FB223">
        <v>0</v>
      </c>
      <c r="FC223">
        <v>0</v>
      </c>
      <c r="FD223">
        <v>0</v>
      </c>
      <c r="FE223">
        <v>0</v>
      </c>
      <c r="FF223">
        <v>0</v>
      </c>
      <c r="FG223">
        <v>0</v>
      </c>
      <c r="FH223">
        <v>0</v>
      </c>
      <c r="FI223">
        <v>0</v>
      </c>
      <c r="FJ223">
        <v>0</v>
      </c>
      <c r="FK223">
        <v>0</v>
      </c>
      <c r="FL223">
        <v>0</v>
      </c>
      <c r="FM223">
        <v>0</v>
      </c>
      <c r="FN223">
        <v>0</v>
      </c>
      <c r="FO223">
        <v>0</v>
      </c>
      <c r="FP223">
        <v>0</v>
      </c>
      <c r="FQ223">
        <v>0</v>
      </c>
      <c r="FR223">
        <v>0</v>
      </c>
      <c r="FS223">
        <v>0</v>
      </c>
      <c r="FU223">
        <v>0</v>
      </c>
    </row>
    <row r="224" spans="1:177" x14ac:dyDescent="0.2">
      <c r="A224" t="s">
        <v>190</v>
      </c>
      <c r="B224" t="s">
        <v>225</v>
      </c>
      <c r="C224" t="s">
        <v>1</v>
      </c>
      <c r="D224" t="s">
        <v>260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N224">
        <v>0</v>
      </c>
      <c r="EO224">
        <v>0</v>
      </c>
      <c r="EP224">
        <v>0</v>
      </c>
      <c r="EQ224">
        <v>0</v>
      </c>
      <c r="ER224">
        <v>0</v>
      </c>
      <c r="ES224">
        <v>0</v>
      </c>
      <c r="ET224">
        <v>0</v>
      </c>
      <c r="EU224">
        <v>0</v>
      </c>
      <c r="EV224">
        <v>0</v>
      </c>
      <c r="EW224">
        <v>0</v>
      </c>
      <c r="EX224">
        <v>0</v>
      </c>
      <c r="EY224">
        <v>0</v>
      </c>
      <c r="EZ224">
        <v>0</v>
      </c>
      <c r="FA224">
        <v>0</v>
      </c>
      <c r="FB224">
        <v>0</v>
      </c>
      <c r="FC224">
        <v>0</v>
      </c>
      <c r="FD224">
        <v>0</v>
      </c>
      <c r="FE224">
        <v>0</v>
      </c>
      <c r="FF224">
        <v>0</v>
      </c>
      <c r="FG224">
        <v>0</v>
      </c>
      <c r="FH224">
        <v>0</v>
      </c>
      <c r="FI224">
        <v>0</v>
      </c>
      <c r="FJ224">
        <v>0</v>
      </c>
      <c r="FK224">
        <v>0</v>
      </c>
      <c r="FL224">
        <v>0</v>
      </c>
      <c r="FM224">
        <v>0</v>
      </c>
      <c r="FN224">
        <v>0</v>
      </c>
      <c r="FO224">
        <v>0</v>
      </c>
      <c r="FP224">
        <v>0</v>
      </c>
      <c r="FQ224">
        <v>0</v>
      </c>
      <c r="FR224">
        <v>0</v>
      </c>
      <c r="FS224">
        <v>0</v>
      </c>
      <c r="FU224">
        <v>0</v>
      </c>
    </row>
    <row r="225" spans="1:177" x14ac:dyDescent="0.2">
      <c r="A225" t="s">
        <v>190</v>
      </c>
      <c r="B225" t="s">
        <v>225</v>
      </c>
      <c r="C225" t="s">
        <v>1</v>
      </c>
      <c r="D225" t="s">
        <v>2</v>
      </c>
      <c r="E225">
        <v>191.6</v>
      </c>
      <c r="F225">
        <v>191.6</v>
      </c>
      <c r="G225">
        <v>11.734304428100586</v>
      </c>
      <c r="H225">
        <v>11.275025367736816</v>
      </c>
      <c r="I225">
        <v>11.120396614074707</v>
      </c>
      <c r="J225">
        <v>11.189424514770508</v>
      </c>
      <c r="K225">
        <v>11.457680702209473</v>
      </c>
      <c r="L225">
        <v>12.547430992126465</v>
      </c>
      <c r="M225">
        <v>14.40657901763916</v>
      </c>
      <c r="N225">
        <v>15.973084449768066</v>
      </c>
      <c r="O225">
        <v>17.180845260620117</v>
      </c>
      <c r="P225">
        <v>18.213876724243164</v>
      </c>
      <c r="Q225">
        <v>20.664457321166992</v>
      </c>
      <c r="R225">
        <v>21.535118103027344</v>
      </c>
      <c r="S225">
        <v>22.193449020385742</v>
      </c>
      <c r="T225">
        <v>22.704133987426758</v>
      </c>
      <c r="U225">
        <v>23.078144073486328</v>
      </c>
      <c r="V225">
        <v>23.111991882324219</v>
      </c>
      <c r="W225">
        <v>23.474506378173828</v>
      </c>
      <c r="X225">
        <v>24.080545425415039</v>
      </c>
      <c r="Y225">
        <v>24.411149978637695</v>
      </c>
      <c r="Z225">
        <v>24.362207412719727</v>
      </c>
      <c r="AA225">
        <v>22.469675064086914</v>
      </c>
      <c r="AB225">
        <v>18.360265731811523</v>
      </c>
      <c r="AC225">
        <v>14.426156044006348</v>
      </c>
      <c r="AD225">
        <v>12.81157398223877</v>
      </c>
      <c r="AE225">
        <v>-0.87108892202377319</v>
      </c>
      <c r="AF225">
        <v>-0.84939002990722656</v>
      </c>
      <c r="AG225">
        <v>-0.70189088582992554</v>
      </c>
      <c r="AH225">
        <v>-0.61993837356567383</v>
      </c>
      <c r="AI225">
        <v>-0.61092275381088257</v>
      </c>
      <c r="AJ225">
        <v>-0.64870285987854004</v>
      </c>
      <c r="AK225">
        <v>-0.64882564544677734</v>
      </c>
      <c r="AL225">
        <v>-0.9582902193069458</v>
      </c>
      <c r="AM225">
        <v>-1.231580376625061</v>
      </c>
      <c r="AN225">
        <v>-1.6086992025375366</v>
      </c>
      <c r="AO225">
        <v>-1.394223690032959</v>
      </c>
      <c r="AP225">
        <v>-1.1343181133270264</v>
      </c>
      <c r="AQ225">
        <v>-1.1898155212402344</v>
      </c>
      <c r="AR225">
        <v>-1.5868624448776245</v>
      </c>
      <c r="AS225">
        <v>-2.1534180641174316</v>
      </c>
      <c r="AT225">
        <v>1.0687114000320435</v>
      </c>
      <c r="AU225">
        <v>1.1895854473114014</v>
      </c>
      <c r="AV225">
        <v>1.4094173908233643</v>
      </c>
      <c r="AW225">
        <v>0.96373093128204346</v>
      </c>
      <c r="AX225">
        <v>-1.7372400760650635</v>
      </c>
      <c r="AY225">
        <v>-1.7035880088806152</v>
      </c>
      <c r="AZ225">
        <v>-1.8464846611022949</v>
      </c>
      <c r="BA225">
        <v>-1.2637462615966797</v>
      </c>
      <c r="BB225">
        <v>-1.0384478569030762</v>
      </c>
      <c r="BC225">
        <v>-0.395346999168396</v>
      </c>
      <c r="BD225">
        <v>-0.38208314776420593</v>
      </c>
      <c r="BE225">
        <v>-0.25005382299423218</v>
      </c>
      <c r="BF225">
        <v>-0.17565809190273285</v>
      </c>
      <c r="BG225">
        <v>-0.1651860773563385</v>
      </c>
      <c r="BH225">
        <v>-0.20374837517738342</v>
      </c>
      <c r="BI225">
        <v>-0.1902654618024826</v>
      </c>
      <c r="BJ225">
        <v>-0.46953332424163818</v>
      </c>
      <c r="BK225">
        <v>-0.69917988777160645</v>
      </c>
      <c r="BL225">
        <v>-1.0401451587677002</v>
      </c>
      <c r="BM225">
        <v>-0.83146393299102783</v>
      </c>
      <c r="BN225">
        <v>-0.55021500587463379</v>
      </c>
      <c r="BO225">
        <v>-0.5996544361114502</v>
      </c>
      <c r="BP225">
        <v>-1.0052516460418701</v>
      </c>
      <c r="BQ225">
        <v>-1.5636454820632935</v>
      </c>
      <c r="BR225">
        <v>1.6428071260452271</v>
      </c>
      <c r="BS225">
        <v>1.752862811088562</v>
      </c>
      <c r="BT225">
        <v>1.9667726755142212</v>
      </c>
      <c r="BU225">
        <v>1.4978204965591431</v>
      </c>
      <c r="BV225">
        <v>-1.2238227128982544</v>
      </c>
      <c r="BW225">
        <v>-1.2335320711135864</v>
      </c>
      <c r="BX225">
        <v>-1.3510705232620239</v>
      </c>
      <c r="BY225">
        <v>-0.7793813943862915</v>
      </c>
      <c r="BZ225">
        <v>-0.55208909511566162</v>
      </c>
      <c r="CA225">
        <v>-6.5849587321281433E-2</v>
      </c>
      <c r="CB225">
        <v>-5.8427844196557999E-2</v>
      </c>
      <c r="CC225">
        <v>6.2887132167816162E-2</v>
      </c>
      <c r="CD225">
        <v>0.1320490837097168</v>
      </c>
      <c r="CE225">
        <v>0.14352978765964508</v>
      </c>
      <c r="CF225">
        <v>0.10442575067281723</v>
      </c>
      <c r="CG225">
        <v>0.1273319274187088</v>
      </c>
      <c r="CH225">
        <v>-0.13102178275585175</v>
      </c>
      <c r="CI225">
        <v>-0.33044087886810303</v>
      </c>
      <c r="CJ225">
        <v>-0.64636635780334473</v>
      </c>
      <c r="CK225">
        <v>-0.44169825315475464</v>
      </c>
      <c r="CL225">
        <v>-0.14566698670387268</v>
      </c>
      <c r="CM225">
        <v>-0.19091068208217621</v>
      </c>
      <c r="CN225">
        <v>-0.60242974758148193</v>
      </c>
      <c r="CO225">
        <v>-1.1551707983016968</v>
      </c>
      <c r="CP225">
        <v>2.040424108505249</v>
      </c>
      <c r="CQ225">
        <v>2.1429870128631592</v>
      </c>
      <c r="CR225">
        <v>2.3527953624725342</v>
      </c>
      <c r="CS225">
        <v>1.8677293062210083</v>
      </c>
      <c r="CT225">
        <v>-0.86823135614395142</v>
      </c>
      <c r="CU225">
        <v>-0.90797269344329834</v>
      </c>
      <c r="CV225">
        <v>-1.0079482793807983</v>
      </c>
      <c r="CW225">
        <v>-0.44391173124313354</v>
      </c>
      <c r="CX225">
        <v>-0.21523848176002502</v>
      </c>
      <c r="CY225">
        <v>0.26364782452583313</v>
      </c>
      <c r="CZ225">
        <v>0.26522746682167053</v>
      </c>
      <c r="DA225">
        <v>0.3758280873298645</v>
      </c>
      <c r="DB225">
        <v>0.43975627422332764</v>
      </c>
      <c r="DC225">
        <v>0.45224565267562866</v>
      </c>
      <c r="DD225">
        <v>0.41259986162185669</v>
      </c>
      <c r="DE225">
        <v>0.4449293315410614</v>
      </c>
      <c r="DF225">
        <v>0.20748975872993469</v>
      </c>
      <c r="DG225">
        <v>3.8298111408948898E-2</v>
      </c>
      <c r="DH225">
        <v>-0.25258755683898926</v>
      </c>
      <c r="DI225">
        <v>-5.1932565867900848E-2</v>
      </c>
      <c r="DJ225">
        <v>0.25888106226921082</v>
      </c>
      <c r="DK225">
        <v>0.21783307194709778</v>
      </c>
      <c r="DL225">
        <v>-0.19960784912109375</v>
      </c>
      <c r="DM225">
        <v>-0.74669605493545532</v>
      </c>
      <c r="DN225">
        <v>2.4380409717559814</v>
      </c>
      <c r="DO225">
        <v>2.5331113338470459</v>
      </c>
      <c r="DP225">
        <v>2.7388179302215576</v>
      </c>
      <c r="DQ225">
        <v>2.237637996673584</v>
      </c>
      <c r="DR225">
        <v>-0.51264005899429321</v>
      </c>
      <c r="DS225">
        <v>-0.58241331577301025</v>
      </c>
      <c r="DT225">
        <v>-0.66482597589492798</v>
      </c>
      <c r="DU225">
        <v>-0.10844206809997559</v>
      </c>
      <c r="DV225">
        <v>0.12161213159561157</v>
      </c>
      <c r="DW225">
        <v>0.73938977718353271</v>
      </c>
      <c r="DX225">
        <v>0.73253434896469116</v>
      </c>
      <c r="DY225">
        <v>0.82766515016555786</v>
      </c>
      <c r="DZ225">
        <v>0.88403654098510742</v>
      </c>
      <c r="EA225">
        <v>0.89798229932785034</v>
      </c>
      <c r="EB225">
        <v>0.85755437612533569</v>
      </c>
      <c r="EC225">
        <v>0.90348953008651733</v>
      </c>
      <c r="ED225">
        <v>0.69624662399291992</v>
      </c>
      <c r="EE225">
        <v>0.57069861888885498</v>
      </c>
      <c r="EF225">
        <v>0.31596648693084717</v>
      </c>
      <c r="EG225">
        <v>0.51082718372344971</v>
      </c>
      <c r="EH225">
        <v>0.84298419952392578</v>
      </c>
      <c r="EI225">
        <v>0.80799412727355957</v>
      </c>
      <c r="EJ225">
        <v>0.38200297951698303</v>
      </c>
      <c r="EK225">
        <v>-0.15692342817783356</v>
      </c>
      <c r="EL225">
        <v>3.0121369361877441</v>
      </c>
      <c r="EM225">
        <v>3.096388578414917</v>
      </c>
      <c r="EN225">
        <v>3.2961733341217041</v>
      </c>
      <c r="EO225">
        <v>2.7717275619506836</v>
      </c>
      <c r="EP225">
        <v>7.7736593084409833E-4</v>
      </c>
      <c r="EQ225">
        <v>-0.11235734820365906</v>
      </c>
      <c r="ER225">
        <v>-0.16941194236278534</v>
      </c>
      <c r="ES225">
        <v>0.37592285871505737</v>
      </c>
      <c r="ET225">
        <v>0.6079709529876709</v>
      </c>
      <c r="EU225">
        <v>66.498069763183594</v>
      </c>
      <c r="EV225">
        <v>65.621421813964844</v>
      </c>
      <c r="EW225">
        <v>64.323143005371094</v>
      </c>
      <c r="EX225">
        <v>63.326309204101563</v>
      </c>
      <c r="EY225">
        <v>62.740070343017578</v>
      </c>
      <c r="EZ225">
        <v>62.314071655273438</v>
      </c>
      <c r="FA225">
        <v>62.455558776855469</v>
      </c>
      <c r="FB225">
        <v>64.788215637207031</v>
      </c>
      <c r="FC225">
        <v>68.060379028320313</v>
      </c>
      <c r="FD225">
        <v>71.837806701660156</v>
      </c>
      <c r="FE225">
        <v>75.538429260253906</v>
      </c>
      <c r="FF225">
        <v>78.871101379394531</v>
      </c>
      <c r="FG225">
        <v>81.329292297363281</v>
      </c>
      <c r="FH225">
        <v>82.491531372070313</v>
      </c>
      <c r="FI225">
        <v>82.983795166015625</v>
      </c>
      <c r="FJ225">
        <v>82.717979431152344</v>
      </c>
      <c r="FK225">
        <v>81.263877868652344</v>
      </c>
      <c r="FL225">
        <v>79.537895202636719</v>
      </c>
      <c r="FM225">
        <v>76.822349548339844</v>
      </c>
      <c r="FN225">
        <v>73.482124328613281</v>
      </c>
      <c r="FO225">
        <v>70.220771789550781</v>
      </c>
      <c r="FP225">
        <v>67.8367919921875</v>
      </c>
      <c r="FQ225">
        <v>66.065299987792969</v>
      </c>
      <c r="FR225">
        <v>64.752906799316406</v>
      </c>
      <c r="FS225">
        <v>185.33333333333334</v>
      </c>
      <c r="FT225">
        <v>3.888591006398201E-2</v>
      </c>
      <c r="FU225">
        <v>1</v>
      </c>
    </row>
    <row r="226" spans="1:177" x14ac:dyDescent="0.2">
      <c r="A226" t="s">
        <v>190</v>
      </c>
      <c r="B226" t="s">
        <v>226</v>
      </c>
      <c r="C226" t="s">
        <v>1</v>
      </c>
      <c r="D226" t="s">
        <v>246</v>
      </c>
      <c r="E226">
        <v>31</v>
      </c>
      <c r="F226">
        <v>59</v>
      </c>
      <c r="G226">
        <v>4.3434314727783203</v>
      </c>
      <c r="H226">
        <v>4.3035793304443359</v>
      </c>
      <c r="I226">
        <v>4.2767758369445801</v>
      </c>
      <c r="J226">
        <v>4.3039608001708984</v>
      </c>
      <c r="K226">
        <v>4.5411019325256348</v>
      </c>
      <c r="L226">
        <v>4.6106295585632324</v>
      </c>
      <c r="M226">
        <v>5.8965115547180176</v>
      </c>
      <c r="N226">
        <v>5.591834545135498</v>
      </c>
      <c r="O226">
        <v>5.667694091796875</v>
      </c>
      <c r="P226">
        <v>6.0054960250854492</v>
      </c>
      <c r="Q226">
        <v>6.2143120765686035</v>
      </c>
      <c r="R226">
        <v>6.4435029029846191</v>
      </c>
      <c r="S226">
        <v>6.6022396087646484</v>
      </c>
      <c r="T226">
        <v>6.7132458686828613</v>
      </c>
      <c r="U226">
        <v>6.8180685043334961</v>
      </c>
      <c r="V226">
        <v>6.8282289505004883</v>
      </c>
      <c r="W226">
        <v>6.7871832847595215</v>
      </c>
      <c r="X226">
        <v>6.7480988502502441</v>
      </c>
      <c r="Y226">
        <v>6.6397042274475098</v>
      </c>
      <c r="Z226">
        <v>6.6422882080078125</v>
      </c>
      <c r="AA226">
        <v>6.783775806427002</v>
      </c>
      <c r="AB226">
        <v>6.5380716323852539</v>
      </c>
      <c r="AC226">
        <v>4.9496445655822754</v>
      </c>
      <c r="AD226">
        <v>4.7277975082397461</v>
      </c>
      <c r="AE226">
        <v>-0.72538131475448608</v>
      </c>
      <c r="AF226">
        <v>-0.61860179901123047</v>
      </c>
      <c r="AG226">
        <v>-0.51982408761978149</v>
      </c>
      <c r="AH226">
        <v>-0.48951518535614014</v>
      </c>
      <c r="AI226">
        <v>-0.28816521167755127</v>
      </c>
      <c r="AJ226">
        <v>-0.51489782333374023</v>
      </c>
      <c r="AK226">
        <v>-3.039604052901268E-2</v>
      </c>
      <c r="AL226">
        <v>-0.34594151377677917</v>
      </c>
      <c r="AM226">
        <v>-0.35655596852302551</v>
      </c>
      <c r="AN226">
        <v>-0.37540054321289063</v>
      </c>
      <c r="AO226">
        <v>-0.38223618268966675</v>
      </c>
      <c r="AP226">
        <v>-0.3452887237071991</v>
      </c>
      <c r="AQ226">
        <v>-0.32601073384284973</v>
      </c>
      <c r="AR226">
        <v>-0.30662137269973755</v>
      </c>
      <c r="AS226">
        <v>-0.21118587255477905</v>
      </c>
      <c r="AT226">
        <v>0.69184845685958862</v>
      </c>
      <c r="AU226">
        <v>0.71347880363464355</v>
      </c>
      <c r="AV226">
        <v>0.74070757627487183</v>
      </c>
      <c r="AW226">
        <v>0.72696501016616821</v>
      </c>
      <c r="AX226">
        <v>-0.26634323596954346</v>
      </c>
      <c r="AY226">
        <v>-0.41848382353782654</v>
      </c>
      <c r="AZ226">
        <v>-0.5989040732383728</v>
      </c>
      <c r="BA226">
        <v>-0.52008253335952759</v>
      </c>
      <c r="BB226">
        <v>-0.45296213030815125</v>
      </c>
      <c r="BC226">
        <v>-0.44730603694915771</v>
      </c>
      <c r="BD226">
        <v>-0.39051267504692078</v>
      </c>
      <c r="BE226">
        <v>-0.32025900483131409</v>
      </c>
      <c r="BF226">
        <v>-0.28766226768493652</v>
      </c>
      <c r="BG226">
        <v>-0.11112745851278305</v>
      </c>
      <c r="BH226">
        <v>-0.34527629613876343</v>
      </c>
      <c r="BI226">
        <v>0.16815854609012604</v>
      </c>
      <c r="BJ226">
        <v>-0.11003290116786957</v>
      </c>
      <c r="BK226">
        <v>-0.14443334937095642</v>
      </c>
      <c r="BL226">
        <v>-0.15771570801734924</v>
      </c>
      <c r="BM226">
        <v>-0.15835551917552948</v>
      </c>
      <c r="BN226">
        <v>-0.11168079078197479</v>
      </c>
      <c r="BO226">
        <v>-0.10145211219787598</v>
      </c>
      <c r="BP226">
        <v>-8.5144862532615662E-2</v>
      </c>
      <c r="BQ226">
        <v>1.5413500368595123E-2</v>
      </c>
      <c r="BR226">
        <v>0.91431564092636108</v>
      </c>
      <c r="BS226">
        <v>0.9343985915184021</v>
      </c>
      <c r="BT226">
        <v>0.96960097551345825</v>
      </c>
      <c r="BU226">
        <v>0.97022897005081177</v>
      </c>
      <c r="BV226">
        <v>9.7157964482903481E-3</v>
      </c>
      <c r="BW226">
        <v>-0.1671597808599472</v>
      </c>
      <c r="BX226">
        <v>-0.33394214510917664</v>
      </c>
      <c r="BY226">
        <v>-0.27618095278739929</v>
      </c>
      <c r="BZ226">
        <v>-0.21392384171485901</v>
      </c>
      <c r="CA226">
        <v>-0.25471195578575134</v>
      </c>
      <c r="CB226">
        <v>-0.2325388491153717</v>
      </c>
      <c r="CC226">
        <v>-0.18204085528850555</v>
      </c>
      <c r="CD226">
        <v>-0.14785954356193542</v>
      </c>
      <c r="CE226">
        <v>1.1488350108265877E-2</v>
      </c>
      <c r="CF226">
        <v>-0.22779695689678192</v>
      </c>
      <c r="CG226">
        <v>0.30567684769630432</v>
      </c>
      <c r="CH226">
        <v>5.3356688469648361E-2</v>
      </c>
      <c r="CI226">
        <v>2.4821450933814049E-3</v>
      </c>
      <c r="CJ226">
        <v>-6.9478414952754974E-3</v>
      </c>
      <c r="CK226">
        <v>-3.2964523416012526E-3</v>
      </c>
      <c r="CL226">
        <v>5.0115346908569336E-2</v>
      </c>
      <c r="CM226">
        <v>5.4076503962278366E-2</v>
      </c>
      <c r="CN226">
        <v>6.824909895658493E-2</v>
      </c>
      <c r="CO226">
        <v>0.1723555326461792</v>
      </c>
      <c r="CP226">
        <v>1.068395733833313</v>
      </c>
      <c r="CQ226">
        <v>1.0874069929122925</v>
      </c>
      <c r="CR226">
        <v>1.1281318664550781</v>
      </c>
      <c r="CS226">
        <v>1.1387128829956055</v>
      </c>
      <c r="CT226">
        <v>0.2009134441614151</v>
      </c>
      <c r="CU226">
        <v>6.9064856506884098E-3</v>
      </c>
      <c r="CV226">
        <v>-0.1504303365945816</v>
      </c>
      <c r="CW226">
        <v>-0.10725546628236771</v>
      </c>
      <c r="CX226">
        <v>-4.8366643488407135E-2</v>
      </c>
      <c r="CY226">
        <v>-6.2117867171764374E-2</v>
      </c>
      <c r="CZ226">
        <v>-7.4565015733242035E-2</v>
      </c>
      <c r="DA226">
        <v>-4.3822698295116425E-2</v>
      </c>
      <c r="DB226">
        <v>-8.0568296834826469E-3</v>
      </c>
      <c r="DC226">
        <v>0.1341041624546051</v>
      </c>
      <c r="DD226">
        <v>-0.11031761020421982</v>
      </c>
      <c r="DE226">
        <v>0.4431951642036438</v>
      </c>
      <c r="DF226">
        <v>0.21674627065658569</v>
      </c>
      <c r="DG226">
        <v>0.14939764142036438</v>
      </c>
      <c r="DH226">
        <v>0.14382001757621765</v>
      </c>
      <c r="DI226">
        <v>0.15176261961460114</v>
      </c>
      <c r="DJ226">
        <v>0.21191148459911346</v>
      </c>
      <c r="DK226">
        <v>0.20960512757301331</v>
      </c>
      <c r="DL226">
        <v>0.22164306044578552</v>
      </c>
      <c r="DM226">
        <v>0.32929757237434387</v>
      </c>
      <c r="DN226">
        <v>1.2224758863449097</v>
      </c>
      <c r="DO226">
        <v>1.2404153347015381</v>
      </c>
      <c r="DP226">
        <v>1.2866626977920532</v>
      </c>
      <c r="DQ226">
        <v>1.3071967363357544</v>
      </c>
      <c r="DR226">
        <v>0.39211109280586243</v>
      </c>
      <c r="DS226">
        <v>0.18097275495529175</v>
      </c>
      <c r="DT226">
        <v>3.3081475645303726E-2</v>
      </c>
      <c r="DU226">
        <v>6.1670027673244476E-2</v>
      </c>
      <c r="DV226">
        <v>0.11719054728746414</v>
      </c>
      <c r="DW226">
        <v>0.2159574031829834</v>
      </c>
      <c r="DX226">
        <v>0.15352410078048706</v>
      </c>
      <c r="DY226">
        <v>0.15574236214160919</v>
      </c>
      <c r="DZ226">
        <v>0.19379608333110809</v>
      </c>
      <c r="EA226">
        <v>0.31114190816879272</v>
      </c>
      <c r="EB226">
        <v>5.9303905814886093E-2</v>
      </c>
      <c r="EC226">
        <v>0.64174973964691162</v>
      </c>
      <c r="ED226">
        <v>0.45265489816665649</v>
      </c>
      <c r="EE226">
        <v>0.36152026057243347</v>
      </c>
      <c r="EF226">
        <v>0.36150488257408142</v>
      </c>
      <c r="EG226">
        <v>0.3756432831287384</v>
      </c>
      <c r="EH226">
        <v>0.44551941752433777</v>
      </c>
      <c r="EI226">
        <v>0.43416374921798706</v>
      </c>
      <c r="EJ226">
        <v>0.44311955571174622</v>
      </c>
      <c r="EK226">
        <v>0.55589693784713745</v>
      </c>
      <c r="EL226">
        <v>1.4449430704116821</v>
      </c>
      <c r="EM226">
        <v>1.4613351821899414</v>
      </c>
      <c r="EN226">
        <v>1.5155562162399292</v>
      </c>
      <c r="EO226">
        <v>1.5504606962203979</v>
      </c>
      <c r="EP226">
        <v>0.66817015409469604</v>
      </c>
      <c r="EQ226">
        <v>0.43229681253433228</v>
      </c>
      <c r="ER226">
        <v>0.29804337024688721</v>
      </c>
      <c r="ES226">
        <v>0.30557161569595337</v>
      </c>
      <c r="ET226">
        <v>0.35622882843017578</v>
      </c>
      <c r="EU226">
        <v>69.452728271484375</v>
      </c>
      <c r="EV226">
        <v>68.266128540039063</v>
      </c>
      <c r="EW226">
        <v>66.439048767089844</v>
      </c>
      <c r="EX226">
        <v>65.510665893554687</v>
      </c>
      <c r="EY226">
        <v>64.092681884765625</v>
      </c>
      <c r="EZ226">
        <v>63.165542602539063</v>
      </c>
      <c r="FA226">
        <v>64.160003662109375</v>
      </c>
      <c r="FB226">
        <v>68.908653259277344</v>
      </c>
      <c r="FC226">
        <v>73.048004150390625</v>
      </c>
      <c r="FD226">
        <v>78.043128967285156</v>
      </c>
      <c r="FE226">
        <v>82.131057739257813</v>
      </c>
      <c r="FF226">
        <v>85.406303405761719</v>
      </c>
      <c r="FG226">
        <v>87.883056640625</v>
      </c>
      <c r="FH226">
        <v>89.603309631347656</v>
      </c>
      <c r="FI226">
        <v>91.221626281738281</v>
      </c>
      <c r="FJ226">
        <v>91.554550170898437</v>
      </c>
      <c r="FK226">
        <v>90.326515197753906</v>
      </c>
      <c r="FL226">
        <v>88.970283508300781</v>
      </c>
      <c r="FM226">
        <v>87.08001708984375</v>
      </c>
      <c r="FN226">
        <v>82.885673522949219</v>
      </c>
      <c r="FO226">
        <v>79.092178344726563</v>
      </c>
      <c r="FP226">
        <v>76.561576843261719</v>
      </c>
      <c r="FQ226">
        <v>73.752204895019531</v>
      </c>
      <c r="FR226">
        <v>72.598396301269531</v>
      </c>
      <c r="FS226">
        <v>31</v>
      </c>
      <c r="FT226">
        <v>5.6537449359893799E-2</v>
      </c>
      <c r="FU226">
        <v>1</v>
      </c>
    </row>
    <row r="227" spans="1:177" x14ac:dyDescent="0.2">
      <c r="A227" t="s">
        <v>190</v>
      </c>
      <c r="B227" t="s">
        <v>226</v>
      </c>
      <c r="C227" t="s">
        <v>1</v>
      </c>
      <c r="D227" t="s">
        <v>247</v>
      </c>
      <c r="E227">
        <v>59</v>
      </c>
      <c r="F227">
        <v>59</v>
      </c>
      <c r="G227">
        <v>8.9077386856079102</v>
      </c>
      <c r="H227">
        <v>8.8295507431030273</v>
      </c>
      <c r="I227">
        <v>8.7672863006591797</v>
      </c>
      <c r="J227">
        <v>8.9695310592651367</v>
      </c>
      <c r="K227">
        <v>9.4043264389038086</v>
      </c>
      <c r="L227">
        <v>9.6959772109985352</v>
      </c>
      <c r="M227">
        <v>11.660679817199707</v>
      </c>
      <c r="N227">
        <v>11.185703277587891</v>
      </c>
      <c r="O227">
        <v>11.514257431030273</v>
      </c>
      <c r="P227">
        <v>12.234662055969238</v>
      </c>
      <c r="Q227">
        <v>12.669116020202637</v>
      </c>
      <c r="R227">
        <v>13.08486270904541</v>
      </c>
      <c r="S227">
        <v>13.369168281555176</v>
      </c>
      <c r="T227">
        <v>13.573984146118164</v>
      </c>
      <c r="U227">
        <v>13.692502021789551</v>
      </c>
      <c r="V227">
        <v>13.667842864990234</v>
      </c>
      <c r="W227">
        <v>13.51651668548584</v>
      </c>
      <c r="X227">
        <v>13.306425094604492</v>
      </c>
      <c r="Y227">
        <v>13.066741943359375</v>
      </c>
      <c r="Z227">
        <v>12.948709487915039</v>
      </c>
      <c r="AA227">
        <v>13.010198593139648</v>
      </c>
      <c r="AB227">
        <v>12.481959342956543</v>
      </c>
      <c r="AC227">
        <v>10.029252052307129</v>
      </c>
      <c r="AD227">
        <v>9.517451286315918</v>
      </c>
      <c r="AE227">
        <v>-0.9416235089302063</v>
      </c>
      <c r="AF227">
        <v>-0.83327138423919678</v>
      </c>
      <c r="AG227">
        <v>-0.82006239891052246</v>
      </c>
      <c r="AH227">
        <v>-0.62859135866165161</v>
      </c>
      <c r="AI227">
        <v>-0.22956545650959015</v>
      </c>
      <c r="AJ227">
        <v>-0.35422742366790771</v>
      </c>
      <c r="AK227">
        <v>0.1063881441950798</v>
      </c>
      <c r="AL227">
        <v>-0.36866176128387451</v>
      </c>
      <c r="AM227">
        <v>-0.47376120090484619</v>
      </c>
      <c r="AN227">
        <v>-0.59040606021881104</v>
      </c>
      <c r="AO227">
        <v>-0.60249340534210205</v>
      </c>
      <c r="AP227">
        <v>-0.57012313604354858</v>
      </c>
      <c r="AQ227">
        <v>-0.49054080247879028</v>
      </c>
      <c r="AR227">
        <v>-0.34936273097991943</v>
      </c>
      <c r="AS227">
        <v>0.27017298340797424</v>
      </c>
      <c r="AT227">
        <v>1.5465728044509888</v>
      </c>
      <c r="AU227">
        <v>1.4799715280532837</v>
      </c>
      <c r="AV227">
        <v>1.4183578491210937</v>
      </c>
      <c r="AW227">
        <v>1.4584356546401978</v>
      </c>
      <c r="AX227">
        <v>-3.999783843755722E-2</v>
      </c>
      <c r="AY227">
        <v>-0.45962095260620117</v>
      </c>
      <c r="AZ227">
        <v>-0.5697861909866333</v>
      </c>
      <c r="BA227">
        <v>-0.40693947672843933</v>
      </c>
      <c r="BB227">
        <v>-0.36382633447647095</v>
      </c>
      <c r="BC227">
        <v>-0.57996958494186401</v>
      </c>
      <c r="BD227">
        <v>-0.54790252447128296</v>
      </c>
      <c r="BE227">
        <v>-0.55453181266784668</v>
      </c>
      <c r="BF227">
        <v>-0.37650662660598755</v>
      </c>
      <c r="BG227">
        <v>-5.119954701513052E-3</v>
      </c>
      <c r="BH227">
        <v>-0.12841556966304779</v>
      </c>
      <c r="BI227">
        <v>0.36126866936683655</v>
      </c>
      <c r="BJ227">
        <v>-7.9434953629970551E-2</v>
      </c>
      <c r="BK227">
        <v>-0.18317487835884094</v>
      </c>
      <c r="BL227">
        <v>-0.27593865990638733</v>
      </c>
      <c r="BM227">
        <v>-0.30483841896057129</v>
      </c>
      <c r="BN227">
        <v>-0.2659665048122406</v>
      </c>
      <c r="BO227">
        <v>-0.19926363229751587</v>
      </c>
      <c r="BP227">
        <v>-6.5958708524703979E-2</v>
      </c>
      <c r="BQ227">
        <v>0.54823565483093262</v>
      </c>
      <c r="BR227">
        <v>1.8162388801574707</v>
      </c>
      <c r="BS227">
        <v>1.7378807067871094</v>
      </c>
      <c r="BT227">
        <v>1.670357346534729</v>
      </c>
      <c r="BU227">
        <v>1.7059676647186279</v>
      </c>
      <c r="BV227">
        <v>0.23083177208900452</v>
      </c>
      <c r="BW227">
        <v>-0.21705876290798187</v>
      </c>
      <c r="BX227">
        <v>-0.32198056578636169</v>
      </c>
      <c r="BY227">
        <v>-0.15662364661693573</v>
      </c>
      <c r="BZ227">
        <v>-0.11993773281574249</v>
      </c>
      <c r="CA227">
        <v>-0.32948923110961914</v>
      </c>
      <c r="CB227">
        <v>-0.35025689005851746</v>
      </c>
      <c r="CC227">
        <v>-0.37062612175941467</v>
      </c>
      <c r="CD227">
        <v>-0.2019134908914566</v>
      </c>
      <c r="CE227">
        <v>0.1503303200006485</v>
      </c>
      <c r="CF227">
        <v>2.7981026098132133E-2</v>
      </c>
      <c r="CG227">
        <v>0.53779816627502441</v>
      </c>
      <c r="CH227">
        <v>0.12088265269994736</v>
      </c>
      <c r="CI227">
        <v>1.8084336072206497E-2</v>
      </c>
      <c r="CJ227">
        <v>-5.8139480650424957E-2</v>
      </c>
      <c r="CK227">
        <v>-9.868350625038147E-2</v>
      </c>
      <c r="CL227">
        <v>-5.5308520793914795E-2</v>
      </c>
      <c r="CM227">
        <v>2.4740579538047314E-3</v>
      </c>
      <c r="CN227">
        <v>0.13032606244087219</v>
      </c>
      <c r="CO227">
        <v>0.74082106351852417</v>
      </c>
      <c r="CP227">
        <v>2.0030088424682617</v>
      </c>
      <c r="CQ227">
        <v>1.9165077209472656</v>
      </c>
      <c r="CR227">
        <v>1.8448914289474487</v>
      </c>
      <c r="CS227">
        <v>1.8774076700210571</v>
      </c>
      <c r="CT227">
        <v>0.41840752959251404</v>
      </c>
      <c r="CU227">
        <v>-4.9060937017202377E-2</v>
      </c>
      <c r="CV227">
        <v>-0.1503511369228363</v>
      </c>
      <c r="CW227">
        <v>1.6744351014494896E-2</v>
      </c>
      <c r="CX227">
        <v>4.89787757396698E-2</v>
      </c>
      <c r="CY227">
        <v>-7.900884747505188E-2</v>
      </c>
      <c r="CZ227">
        <v>-0.15261127054691315</v>
      </c>
      <c r="DA227">
        <v>-0.18672043085098267</v>
      </c>
      <c r="DB227">
        <v>-2.7320358902215958E-2</v>
      </c>
      <c r="DC227">
        <v>0.30578058958053589</v>
      </c>
      <c r="DD227">
        <v>0.18437762558460236</v>
      </c>
      <c r="DE227">
        <v>0.71432763338088989</v>
      </c>
      <c r="DF227">
        <v>0.32120025157928467</v>
      </c>
      <c r="DG227">
        <v>0.21934354305267334</v>
      </c>
      <c r="DH227">
        <v>0.15965968370437622</v>
      </c>
      <c r="DI227">
        <v>0.10747141391038895</v>
      </c>
      <c r="DJ227">
        <v>0.15534946322441101</v>
      </c>
      <c r="DK227">
        <v>0.20421174168586731</v>
      </c>
      <c r="DL227">
        <v>0.32661083340644836</v>
      </c>
      <c r="DM227">
        <v>0.93340647220611572</v>
      </c>
      <c r="DN227">
        <v>2.1897788047790527</v>
      </c>
      <c r="DO227">
        <v>2.0951347351074219</v>
      </c>
      <c r="DP227">
        <v>2.019425630569458</v>
      </c>
      <c r="DQ227">
        <v>2.0488476753234863</v>
      </c>
      <c r="DR227">
        <v>0.60598331689834595</v>
      </c>
      <c r="DS227">
        <v>0.11893688887357712</v>
      </c>
      <c r="DT227">
        <v>2.1278295665979385E-2</v>
      </c>
      <c r="DU227">
        <v>0.19011233747005463</v>
      </c>
      <c r="DV227">
        <v>0.21789528429508209</v>
      </c>
      <c r="DW227">
        <v>0.28264504671096802</v>
      </c>
      <c r="DX227">
        <v>0.13275761902332306</v>
      </c>
      <c r="DY227">
        <v>7.8810177743434906E-2</v>
      </c>
      <c r="DZ227">
        <v>0.2247643917798996</v>
      </c>
      <c r="EA227">
        <v>0.53022611141204834</v>
      </c>
      <c r="EB227">
        <v>0.41018947958946228</v>
      </c>
      <c r="EC227">
        <v>0.96920818090438843</v>
      </c>
      <c r="ED227">
        <v>0.61042708158493042</v>
      </c>
      <c r="EE227">
        <v>0.50992989540100098</v>
      </c>
      <c r="EF227">
        <v>0.47412708401679993</v>
      </c>
      <c r="EG227">
        <v>0.40512636303901672</v>
      </c>
      <c r="EH227">
        <v>0.45950612425804138</v>
      </c>
      <c r="EI227">
        <v>0.49548894166946411</v>
      </c>
      <c r="EJ227">
        <v>0.61001485586166382</v>
      </c>
      <c r="EK227">
        <v>1.2114691734313965</v>
      </c>
      <c r="EL227">
        <v>2.4594449996948242</v>
      </c>
      <c r="EM227">
        <v>2.353043794631958</v>
      </c>
      <c r="EN227">
        <v>2.2714250087738037</v>
      </c>
      <c r="EO227">
        <v>2.2963798046112061</v>
      </c>
      <c r="EP227">
        <v>0.87681287527084351</v>
      </c>
      <c r="EQ227">
        <v>0.36149907112121582</v>
      </c>
      <c r="ER227">
        <v>0.26908394694328308</v>
      </c>
      <c r="ES227">
        <v>0.44042819738388062</v>
      </c>
      <c r="ET227">
        <v>0.46178388595581055</v>
      </c>
      <c r="EU227">
        <v>70.270484924316406</v>
      </c>
      <c r="EV227">
        <v>68.278457641601563</v>
      </c>
      <c r="EW227">
        <v>66.420982360839844</v>
      </c>
      <c r="EX227">
        <v>65.02838134765625</v>
      </c>
      <c r="EY227">
        <v>63.646327972412109</v>
      </c>
      <c r="EZ227">
        <v>62.898166656494141</v>
      </c>
      <c r="FA227">
        <v>62.907783508300781</v>
      </c>
      <c r="FB227">
        <v>67.368232727050781</v>
      </c>
      <c r="FC227">
        <v>73.147941589355469</v>
      </c>
      <c r="FD227">
        <v>78.651771545410156</v>
      </c>
      <c r="FE227">
        <v>82.772773742675781</v>
      </c>
      <c r="FF227">
        <v>85.402671813964844</v>
      </c>
      <c r="FG227">
        <v>87.284439086914063</v>
      </c>
      <c r="FH227">
        <v>88.302299499511719</v>
      </c>
      <c r="FI227">
        <v>88.862693786621094</v>
      </c>
      <c r="FJ227">
        <v>88.414382934570313</v>
      </c>
      <c r="FK227">
        <v>86.179069519042969</v>
      </c>
      <c r="FL227">
        <v>83.623855590820313</v>
      </c>
      <c r="FM227">
        <v>79.998207092285156</v>
      </c>
      <c r="FN227">
        <v>75.348419189453125</v>
      </c>
      <c r="FO227">
        <v>71.333099365234375</v>
      </c>
      <c r="FP227">
        <v>68.798049926757813</v>
      </c>
      <c r="FQ227">
        <v>67.481788635253906</v>
      </c>
      <c r="FR227">
        <v>66.023818969726563</v>
      </c>
      <c r="FS227">
        <v>59</v>
      </c>
      <c r="FT227">
        <v>3.5075519233942032E-2</v>
      </c>
      <c r="FU227">
        <v>1</v>
      </c>
    </row>
    <row r="228" spans="1:177" x14ac:dyDescent="0.2">
      <c r="A228" t="s">
        <v>190</v>
      </c>
      <c r="B228" t="s">
        <v>226</v>
      </c>
      <c r="C228" t="s">
        <v>1</v>
      </c>
      <c r="D228" t="s">
        <v>248</v>
      </c>
      <c r="E228">
        <v>57</v>
      </c>
      <c r="F228">
        <v>57</v>
      </c>
      <c r="G228">
        <v>8.6709833145141602</v>
      </c>
      <c r="H228">
        <v>8.5954084396362305</v>
      </c>
      <c r="I228">
        <v>8.5683364868164062</v>
      </c>
      <c r="J228">
        <v>8.8798685073852539</v>
      </c>
      <c r="K228">
        <v>9.6823863983154297</v>
      </c>
      <c r="L228">
        <v>10.135041236877441</v>
      </c>
      <c r="M228">
        <v>12.327998161315918</v>
      </c>
      <c r="N228">
        <v>11.778253555297852</v>
      </c>
      <c r="O228">
        <v>12.050328254699707</v>
      </c>
      <c r="P228">
        <v>12.711278915405273</v>
      </c>
      <c r="Q228">
        <v>13.181888580322266</v>
      </c>
      <c r="R228">
        <v>13.676316261291504</v>
      </c>
      <c r="S228">
        <v>14.001503944396973</v>
      </c>
      <c r="T228">
        <v>14.217694282531738</v>
      </c>
      <c r="U228">
        <v>14.327642440795898</v>
      </c>
      <c r="V228">
        <v>14.444295883178711</v>
      </c>
      <c r="W228">
        <v>14.323835372924805</v>
      </c>
      <c r="X228">
        <v>14.149184226989746</v>
      </c>
      <c r="Y228">
        <v>13.843205451965332</v>
      </c>
      <c r="Z228">
        <v>13.790740013122559</v>
      </c>
      <c r="AA228">
        <v>13.846817016601563</v>
      </c>
      <c r="AB228">
        <v>13.122116088867188</v>
      </c>
      <c r="AC228">
        <v>10.407896041870117</v>
      </c>
      <c r="AD228">
        <v>9.8804292678833008</v>
      </c>
      <c r="AE228">
        <v>-1.2049401998519897</v>
      </c>
      <c r="AF228">
        <v>-1.0186220407485962</v>
      </c>
      <c r="AG228">
        <v>-1.0332577228546143</v>
      </c>
      <c r="AH228">
        <v>-0.83196556568145752</v>
      </c>
      <c r="AI228">
        <v>-0.51188594102859497</v>
      </c>
      <c r="AJ228">
        <v>-0.25652331113815308</v>
      </c>
      <c r="AK228">
        <v>0.27236983180046082</v>
      </c>
      <c r="AL228">
        <v>-0.3645012378692627</v>
      </c>
      <c r="AM228">
        <v>-0.53141427040100098</v>
      </c>
      <c r="AN228">
        <v>-0.73961681127548218</v>
      </c>
      <c r="AO228">
        <v>-0.81529086828231812</v>
      </c>
      <c r="AP228">
        <v>-0.74797773361206055</v>
      </c>
      <c r="AQ228">
        <v>-0.77804279327392578</v>
      </c>
      <c r="AR228">
        <v>-0.71983325481414795</v>
      </c>
      <c r="AS228">
        <v>8.6377732455730438E-2</v>
      </c>
      <c r="AT228">
        <v>1.4760339260101318</v>
      </c>
      <c r="AU228">
        <v>1.2392516136169434</v>
      </c>
      <c r="AV228">
        <v>1.3587161302566528</v>
      </c>
      <c r="AW228">
        <v>1.2838575839996338</v>
      </c>
      <c r="AX228">
        <v>-0.37522512674331665</v>
      </c>
      <c r="AY228">
        <v>-0.35271486639976501</v>
      </c>
      <c r="AZ228">
        <v>-0.85047340393066406</v>
      </c>
      <c r="BA228">
        <v>-0.90085989236831665</v>
      </c>
      <c r="BB228">
        <v>-0.61239802837371826</v>
      </c>
      <c r="BC228">
        <v>-0.79505741596221924</v>
      </c>
      <c r="BD228">
        <v>-0.66930145025253296</v>
      </c>
      <c r="BE228">
        <v>-0.69803506135940552</v>
      </c>
      <c r="BF228">
        <v>-0.5116533637046814</v>
      </c>
      <c r="BG228">
        <v>-0.22021503746509552</v>
      </c>
      <c r="BH228">
        <v>3.555721789598465E-2</v>
      </c>
      <c r="BI228">
        <v>0.62681382894515991</v>
      </c>
      <c r="BJ228">
        <v>-2.6781767606735229E-2</v>
      </c>
      <c r="BK228">
        <v>-0.21923038363456726</v>
      </c>
      <c r="BL228">
        <v>-0.4042554497718811</v>
      </c>
      <c r="BM228">
        <v>-0.4745793342590332</v>
      </c>
      <c r="BN228">
        <v>-0.39129725098609924</v>
      </c>
      <c r="BO228">
        <v>-0.42498213052749634</v>
      </c>
      <c r="BP228">
        <v>-0.36728584766387939</v>
      </c>
      <c r="BQ228">
        <v>0.43978700041770935</v>
      </c>
      <c r="BR228">
        <v>1.8438177108764648</v>
      </c>
      <c r="BS228">
        <v>1.6140556335449219</v>
      </c>
      <c r="BT228">
        <v>1.7166327238082886</v>
      </c>
      <c r="BU228">
        <v>1.6437492370605469</v>
      </c>
      <c r="BV228">
        <v>2.1137744188308716E-2</v>
      </c>
      <c r="BW228">
        <v>-2.3363623768091202E-3</v>
      </c>
      <c r="BX228">
        <v>-0.49477168917655945</v>
      </c>
      <c r="BY228">
        <v>-0.58539289236068726</v>
      </c>
      <c r="BZ228">
        <v>-0.30085954070091248</v>
      </c>
      <c r="CA228">
        <v>-0.51117390394210815</v>
      </c>
      <c r="CB228">
        <v>-0.4273630678653717</v>
      </c>
      <c r="CC228">
        <v>-0.46586087346076965</v>
      </c>
      <c r="CD228">
        <v>-0.289806067943573</v>
      </c>
      <c r="CE228">
        <v>-1.820465549826622E-2</v>
      </c>
      <c r="CF228">
        <v>0.23785130679607391</v>
      </c>
      <c r="CG228">
        <v>0.87230068445205688</v>
      </c>
      <c r="CH228">
        <v>0.20712171494960785</v>
      </c>
      <c r="CI228">
        <v>-3.0127875506877899E-3</v>
      </c>
      <c r="CJ228">
        <v>-0.1719851940870285</v>
      </c>
      <c r="CK228">
        <v>-0.23860357701778412</v>
      </c>
      <c r="CL228">
        <v>-0.14426146447658539</v>
      </c>
      <c r="CM228">
        <v>-0.18045337498188019</v>
      </c>
      <c r="CN228">
        <v>-0.12311258912086487</v>
      </c>
      <c r="CO228">
        <v>0.68455719947814941</v>
      </c>
      <c r="CP228">
        <v>2.098543643951416</v>
      </c>
      <c r="CQ228">
        <v>1.8736437559127808</v>
      </c>
      <c r="CR228">
        <v>1.9645246267318726</v>
      </c>
      <c r="CS228">
        <v>1.8930091857910156</v>
      </c>
      <c r="CT228">
        <v>0.2956574559211731</v>
      </c>
      <c r="CU228">
        <v>0.24033471941947937</v>
      </c>
      <c r="CV228">
        <v>-0.24841375648975372</v>
      </c>
      <c r="CW228">
        <v>-0.3669014573097229</v>
      </c>
      <c r="CX228">
        <v>-8.5088938474655151E-2</v>
      </c>
      <c r="CY228">
        <v>-0.22729037702083588</v>
      </c>
      <c r="CZ228">
        <v>-0.18542470037937164</v>
      </c>
      <c r="DA228">
        <v>-0.2336866706609726</v>
      </c>
      <c r="DB228">
        <v>-6.795879453420639E-2</v>
      </c>
      <c r="DC228">
        <v>0.18380573391914368</v>
      </c>
      <c r="DD228">
        <v>0.44014540314674377</v>
      </c>
      <c r="DE228">
        <v>1.1177874803543091</v>
      </c>
      <c r="DF228">
        <v>0.44102519750595093</v>
      </c>
      <c r="DG228">
        <v>0.21320480108261108</v>
      </c>
      <c r="DH228">
        <v>6.0285061597824097E-2</v>
      </c>
      <c r="DI228">
        <v>-2.6278067380189896E-3</v>
      </c>
      <c r="DJ228">
        <v>0.10277433693408966</v>
      </c>
      <c r="DK228">
        <v>6.4075373113155365E-2</v>
      </c>
      <c r="DL228">
        <v>0.12106066197156906</v>
      </c>
      <c r="DM228">
        <v>0.92932736873626709</v>
      </c>
      <c r="DN228">
        <v>2.3532695770263672</v>
      </c>
      <c r="DO228">
        <v>2.1332318782806396</v>
      </c>
      <c r="DP228">
        <v>2.2124166488647461</v>
      </c>
      <c r="DQ228">
        <v>2.1422691345214844</v>
      </c>
      <c r="DR228">
        <v>0.57017719745635986</v>
      </c>
      <c r="DS228">
        <v>0.48300579190254211</v>
      </c>
      <c r="DT228">
        <v>-2.055836608633399E-3</v>
      </c>
      <c r="DU228">
        <v>-0.14841000735759735</v>
      </c>
      <c r="DV228">
        <v>0.13068166375160217</v>
      </c>
      <c r="DW228">
        <v>0.18259236216545105</v>
      </c>
      <c r="DX228">
        <v>0.1638958603143692</v>
      </c>
      <c r="DY228">
        <v>0.10153600573539734</v>
      </c>
      <c r="DZ228">
        <v>0.25235342979431152</v>
      </c>
      <c r="EA228">
        <v>0.47547665238380432</v>
      </c>
      <c r="EB228">
        <v>0.73222595453262329</v>
      </c>
      <c r="EC228">
        <v>1.4722315073013306</v>
      </c>
      <c r="ED228">
        <v>0.77874469757080078</v>
      </c>
      <c r="EE228">
        <v>0.52538865804672241</v>
      </c>
      <c r="EF228">
        <v>0.39564642310142517</v>
      </c>
      <c r="EG228">
        <v>0.33808371424674988</v>
      </c>
      <c r="EH228">
        <v>0.45945480465888977</v>
      </c>
      <c r="EI228">
        <v>0.41713604331016541</v>
      </c>
      <c r="EJ228">
        <v>0.47360804677009583</v>
      </c>
      <c r="EK228">
        <v>1.2827366590499878</v>
      </c>
      <c r="EL228">
        <v>2.7210533618927002</v>
      </c>
      <c r="EM228">
        <v>2.5080358982086182</v>
      </c>
      <c r="EN228">
        <v>2.5703330039978027</v>
      </c>
      <c r="EO228">
        <v>2.5021607875823975</v>
      </c>
      <c r="EP228">
        <v>0.96654003858566284</v>
      </c>
      <c r="EQ228">
        <v>0.83338427543640137</v>
      </c>
      <c r="ER228">
        <v>0.35364586114883423</v>
      </c>
      <c r="ES228">
        <v>0.16705696284770966</v>
      </c>
      <c r="ET228">
        <v>0.44222015142440796</v>
      </c>
      <c r="EU228">
        <v>70.93341064453125</v>
      </c>
      <c r="EV228">
        <v>69.789070129394531</v>
      </c>
      <c r="EW228">
        <v>67.727310180664063</v>
      </c>
      <c r="EX228">
        <v>66.383438110351563</v>
      </c>
      <c r="EY228">
        <v>65.189231872558594</v>
      </c>
      <c r="EZ228">
        <v>64.141143798828125</v>
      </c>
      <c r="FA228">
        <v>64.5428466796875</v>
      </c>
      <c r="FB228">
        <v>67.61749267578125</v>
      </c>
      <c r="FC228">
        <v>71.709457397460937</v>
      </c>
      <c r="FD228">
        <v>76.652008056640625</v>
      </c>
      <c r="FE228">
        <v>81.761283874511719</v>
      </c>
      <c r="FF228">
        <v>85.623298645019531</v>
      </c>
      <c r="FG228">
        <v>87.517173767089844</v>
      </c>
      <c r="FH228">
        <v>88.320365905761719</v>
      </c>
      <c r="FI228">
        <v>89.592094421386719</v>
      </c>
      <c r="FJ228">
        <v>91.208267211914063</v>
      </c>
      <c r="FK228">
        <v>89.785919189453125</v>
      </c>
      <c r="FL228">
        <v>87.547286987304688</v>
      </c>
      <c r="FM228">
        <v>84.371589660644531</v>
      </c>
      <c r="FN228">
        <v>79.463714599609375</v>
      </c>
      <c r="FO228">
        <v>74.416435241699219</v>
      </c>
      <c r="FP228">
        <v>70.947372436523437</v>
      </c>
      <c r="FQ228">
        <v>68.844413757324219</v>
      </c>
      <c r="FR228">
        <v>67.271965026855469</v>
      </c>
      <c r="FS228">
        <v>57</v>
      </c>
      <c r="FT228">
        <v>3.2939072698354721E-2</v>
      </c>
      <c r="FU228">
        <v>1</v>
      </c>
    </row>
    <row r="229" spans="1:177" x14ac:dyDescent="0.2">
      <c r="A229" t="s">
        <v>190</v>
      </c>
      <c r="B229" t="s">
        <v>226</v>
      </c>
      <c r="C229" t="s">
        <v>1</v>
      </c>
      <c r="D229" t="s">
        <v>249</v>
      </c>
      <c r="E229">
        <v>57</v>
      </c>
      <c r="F229">
        <v>57</v>
      </c>
      <c r="G229">
        <v>8.370417594909668</v>
      </c>
      <c r="H229">
        <v>8.3109989166259766</v>
      </c>
      <c r="I229">
        <v>8.3280067443847656</v>
      </c>
      <c r="J229">
        <v>8.6423721313476562</v>
      </c>
      <c r="K229">
        <v>9.4824247360229492</v>
      </c>
      <c r="L229">
        <v>9.9323835372924805</v>
      </c>
      <c r="M229">
        <v>12.051540374755859</v>
      </c>
      <c r="N229">
        <v>11.52950382232666</v>
      </c>
      <c r="O229">
        <v>11.827082633972168</v>
      </c>
      <c r="P229">
        <v>12.490019798278809</v>
      </c>
      <c r="Q229">
        <v>13.060888290405273</v>
      </c>
      <c r="R229">
        <v>13.607217788696289</v>
      </c>
      <c r="S229">
        <v>14.021257400512695</v>
      </c>
      <c r="T229">
        <v>14.227721214294434</v>
      </c>
      <c r="U229">
        <v>14.24338436126709</v>
      </c>
      <c r="V229">
        <v>14.151548385620117</v>
      </c>
      <c r="W229">
        <v>13.986837387084961</v>
      </c>
      <c r="X229">
        <v>13.826874732971191</v>
      </c>
      <c r="Y229">
        <v>13.516482353210449</v>
      </c>
      <c r="Z229">
        <v>13.474118232727051</v>
      </c>
      <c r="AA229">
        <v>13.627702713012695</v>
      </c>
      <c r="AB229">
        <v>13.068122863769531</v>
      </c>
      <c r="AC229">
        <v>10.310006141662598</v>
      </c>
      <c r="AD229">
        <v>9.7862882614135742</v>
      </c>
      <c r="AE229">
        <v>-0.87388783693313599</v>
      </c>
      <c r="AF229">
        <v>-0.72112494707107544</v>
      </c>
      <c r="AG229">
        <v>-0.8018028736114502</v>
      </c>
      <c r="AH229">
        <v>-0.682789146900177</v>
      </c>
      <c r="AI229">
        <v>-0.42363893985748291</v>
      </c>
      <c r="AJ229">
        <v>-0.21872398257255554</v>
      </c>
      <c r="AK229">
        <v>0.15884558856487274</v>
      </c>
      <c r="AL229">
        <v>-0.49219855666160583</v>
      </c>
      <c r="AM229">
        <v>-0.5731385350227356</v>
      </c>
      <c r="AN229">
        <v>-0.85437315702438354</v>
      </c>
      <c r="AO229">
        <v>-0.87766182422637939</v>
      </c>
      <c r="AP229">
        <v>-0.76589709520339966</v>
      </c>
      <c r="AQ229">
        <v>-0.73519259691238403</v>
      </c>
      <c r="AR229">
        <v>-0.75516480207443237</v>
      </c>
      <c r="AS229">
        <v>-0.71487468481063843</v>
      </c>
      <c r="AT229">
        <v>1.5743385553359985</v>
      </c>
      <c r="AU229">
        <v>1.3769954442977905</v>
      </c>
      <c r="AV229">
        <v>1.5300265550613403</v>
      </c>
      <c r="AW229">
        <v>1.4887043237686157</v>
      </c>
      <c r="AX229">
        <v>-0.29729890823364258</v>
      </c>
      <c r="AY229">
        <v>-0.30695122480392456</v>
      </c>
      <c r="AZ229">
        <v>-0.69820684194564819</v>
      </c>
      <c r="BA229">
        <v>-0.83873498439788818</v>
      </c>
      <c r="BB229">
        <v>-0.78906190395355225</v>
      </c>
      <c r="BC229">
        <v>-0.51358485221862793</v>
      </c>
      <c r="BD229">
        <v>-0.40313181281089783</v>
      </c>
      <c r="BE229">
        <v>-0.49159634113311768</v>
      </c>
      <c r="BF229">
        <v>-0.38768532872200012</v>
      </c>
      <c r="BG229">
        <v>-0.14850814640522003</v>
      </c>
      <c r="BH229">
        <v>5.1535788923501968E-2</v>
      </c>
      <c r="BI229">
        <v>0.49464237689971924</v>
      </c>
      <c r="BJ229">
        <v>-0.17071914672851563</v>
      </c>
      <c r="BK229">
        <v>-0.271283358335495</v>
      </c>
      <c r="BL229">
        <v>-0.51758837699890137</v>
      </c>
      <c r="BM229">
        <v>-0.53702241182327271</v>
      </c>
      <c r="BN229">
        <v>-0.40518847107887268</v>
      </c>
      <c r="BO229">
        <v>-0.37947720289230347</v>
      </c>
      <c r="BP229">
        <v>-0.40596285462379456</v>
      </c>
      <c r="BQ229">
        <v>-0.37307026982307434</v>
      </c>
      <c r="BR229">
        <v>1.916991114616394</v>
      </c>
      <c r="BS229">
        <v>1.723679780960083</v>
      </c>
      <c r="BT229">
        <v>1.8601911067962646</v>
      </c>
      <c r="BU229">
        <v>1.817137598991394</v>
      </c>
      <c r="BV229">
        <v>7.2914198040962219E-2</v>
      </c>
      <c r="BW229">
        <v>3.0921613797545433E-2</v>
      </c>
      <c r="BX229">
        <v>-0.3526458740234375</v>
      </c>
      <c r="BY229">
        <v>-0.52156221866607666</v>
      </c>
      <c r="BZ229">
        <v>-0.4875207245349884</v>
      </c>
      <c r="CA229">
        <v>-0.26404014229774475</v>
      </c>
      <c r="CB229">
        <v>-0.18289072811603546</v>
      </c>
      <c r="CC229">
        <v>-0.27674823999404907</v>
      </c>
      <c r="CD229">
        <v>-0.18329732120037079</v>
      </c>
      <c r="CE229">
        <v>4.2046602815389633E-2</v>
      </c>
      <c r="CF229">
        <v>0.23871688544750214</v>
      </c>
      <c r="CG229">
        <v>0.72721421718597412</v>
      </c>
      <c r="CH229">
        <v>5.1936514675617218E-2</v>
      </c>
      <c r="CI229">
        <v>-6.2219373881816864E-2</v>
      </c>
      <c r="CJ229">
        <v>-0.28433221578598022</v>
      </c>
      <c r="CK229">
        <v>-0.30109661817550659</v>
      </c>
      <c r="CL229">
        <v>-0.1553627997636795</v>
      </c>
      <c r="CM229">
        <v>-0.13310979306697845</v>
      </c>
      <c r="CN229">
        <v>-0.16410663723945618</v>
      </c>
      <c r="CO229">
        <v>-0.13633757829666138</v>
      </c>
      <c r="CP229">
        <v>2.1543111801147461</v>
      </c>
      <c r="CQ229">
        <v>1.9637923240661621</v>
      </c>
      <c r="CR229">
        <v>2.0888621807098389</v>
      </c>
      <c r="CS229">
        <v>2.044609546661377</v>
      </c>
      <c r="CT229">
        <v>0.32932266592979431</v>
      </c>
      <c r="CU229">
        <v>0.264931321144104</v>
      </c>
      <c r="CV229">
        <v>-0.11331142485141754</v>
      </c>
      <c r="CW229">
        <v>-0.3018893301486969</v>
      </c>
      <c r="CX229">
        <v>-0.27867418527603149</v>
      </c>
      <c r="CY229">
        <v>-1.449541375041008E-2</v>
      </c>
      <c r="CZ229">
        <v>3.7350352853536606E-2</v>
      </c>
      <c r="DA229">
        <v>-6.1900142580270767E-2</v>
      </c>
      <c r="DB229">
        <v>2.1090688183903694E-2</v>
      </c>
      <c r="DC229">
        <v>0.2326013445854187</v>
      </c>
      <c r="DD229">
        <v>0.4258979856967926</v>
      </c>
      <c r="DE229">
        <v>0.959786057472229</v>
      </c>
      <c r="DF229">
        <v>0.27459219098091125</v>
      </c>
      <c r="DG229">
        <v>0.14684461057186127</v>
      </c>
      <c r="DH229">
        <v>-5.1076076924800873E-2</v>
      </c>
      <c r="DI229">
        <v>-6.5170809626579285E-2</v>
      </c>
      <c r="DJ229">
        <v>9.4462879002094269E-2</v>
      </c>
      <c r="DK229">
        <v>0.11325761675834656</v>
      </c>
      <c r="DL229">
        <v>7.7749580144882202E-2</v>
      </c>
      <c r="DM229">
        <v>0.10039512068033218</v>
      </c>
      <c r="DN229">
        <v>2.3916313648223877</v>
      </c>
      <c r="DO229">
        <v>2.2039048671722412</v>
      </c>
      <c r="DP229">
        <v>2.3175332546234131</v>
      </c>
      <c r="DQ229">
        <v>2.2720813751220703</v>
      </c>
      <c r="DR229">
        <v>0.5857311487197876</v>
      </c>
      <c r="DS229">
        <v>0.49894103407859802</v>
      </c>
      <c r="DT229">
        <v>0.12602303922176361</v>
      </c>
      <c r="DU229">
        <v>-8.2216434180736542E-2</v>
      </c>
      <c r="DV229">
        <v>-6.9827660918235779E-2</v>
      </c>
      <c r="DW229">
        <v>0.34580755233764648</v>
      </c>
      <c r="DX229">
        <v>0.35534349083900452</v>
      </c>
      <c r="DY229">
        <v>0.24830637872219086</v>
      </c>
      <c r="DZ229">
        <v>0.31619450449943542</v>
      </c>
      <c r="EA229">
        <v>0.50773215293884277</v>
      </c>
      <c r="EB229">
        <v>0.69615775346755981</v>
      </c>
      <c r="EC229">
        <v>1.2955828905105591</v>
      </c>
      <c r="ED229">
        <v>0.59607160091400146</v>
      </c>
      <c r="EE229">
        <v>0.44869980216026306</v>
      </c>
      <c r="EF229">
        <v>0.28570875525474548</v>
      </c>
      <c r="EG229">
        <v>0.27546858787536621</v>
      </c>
      <c r="EH229">
        <v>0.45517149567604065</v>
      </c>
      <c r="EI229">
        <v>0.46897301077842712</v>
      </c>
      <c r="EJ229">
        <v>0.42695155739784241</v>
      </c>
      <c r="EK229">
        <v>0.44219952821731567</v>
      </c>
      <c r="EL229">
        <v>2.7342839241027832</v>
      </c>
      <c r="EM229">
        <v>2.5505893230438232</v>
      </c>
      <c r="EN229">
        <v>2.647697925567627</v>
      </c>
      <c r="EO229">
        <v>2.6005146503448486</v>
      </c>
      <c r="EP229">
        <v>0.9559442400932312</v>
      </c>
      <c r="EQ229">
        <v>0.83681386709213257</v>
      </c>
      <c r="ER229">
        <v>0.47158399224281311</v>
      </c>
      <c r="ES229">
        <v>0.23495633900165558</v>
      </c>
      <c r="ET229">
        <v>0.23171356320381165</v>
      </c>
      <c r="EU229">
        <v>68.319305419921875</v>
      </c>
      <c r="EV229">
        <v>67.1280517578125</v>
      </c>
      <c r="EW229">
        <v>65.573860168457031</v>
      </c>
      <c r="EX229">
        <v>64.626716613769531</v>
      </c>
      <c r="EY229">
        <v>64.073661804199219</v>
      </c>
      <c r="EZ229">
        <v>63.378719329833984</v>
      </c>
      <c r="FA229">
        <v>63.753162384033203</v>
      </c>
      <c r="FB229">
        <v>67.084861755371094</v>
      </c>
      <c r="FC229">
        <v>71.677238464355469</v>
      </c>
      <c r="FD229">
        <v>77.401611328125</v>
      </c>
      <c r="FE229">
        <v>83.412879943847656</v>
      </c>
      <c r="FF229">
        <v>87.752227783203125</v>
      </c>
      <c r="FG229">
        <v>90.204086303710938</v>
      </c>
      <c r="FH229">
        <v>90.866386413574219</v>
      </c>
      <c r="FI229">
        <v>90.485130310058594</v>
      </c>
      <c r="FJ229">
        <v>89.401268005371094</v>
      </c>
      <c r="FK229">
        <v>87.360565185546875</v>
      </c>
      <c r="FL229">
        <v>85.334693908691406</v>
      </c>
      <c r="FM229">
        <v>81.250312805175781</v>
      </c>
      <c r="FN229">
        <v>77.754165649414063</v>
      </c>
      <c r="FO229">
        <v>74.505966186523438</v>
      </c>
      <c r="FP229">
        <v>71.75384521484375</v>
      </c>
      <c r="FQ229">
        <v>69.545455932617188</v>
      </c>
      <c r="FR229">
        <v>67.69598388671875</v>
      </c>
      <c r="FS229">
        <v>57</v>
      </c>
      <c r="FT229">
        <v>3.1912840902805328E-2</v>
      </c>
      <c r="FU229">
        <v>1</v>
      </c>
    </row>
    <row r="230" spans="1:177" x14ac:dyDescent="0.2">
      <c r="A230" t="s">
        <v>190</v>
      </c>
      <c r="B230" t="s">
        <v>226</v>
      </c>
      <c r="C230" t="s">
        <v>1</v>
      </c>
      <c r="D230" t="s">
        <v>250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  <c r="DY230">
        <v>0</v>
      </c>
      <c r="DZ230">
        <v>0</v>
      </c>
      <c r="EA230">
        <v>0</v>
      </c>
      <c r="EB230">
        <v>0</v>
      </c>
      <c r="EC230">
        <v>0</v>
      </c>
      <c r="ED230">
        <v>0</v>
      </c>
      <c r="EE230">
        <v>0</v>
      </c>
      <c r="EF230">
        <v>0</v>
      </c>
      <c r="EG230">
        <v>0</v>
      </c>
      <c r="EH230">
        <v>0</v>
      </c>
      <c r="EI230">
        <v>0</v>
      </c>
      <c r="EJ230">
        <v>0</v>
      </c>
      <c r="EK230">
        <v>0</v>
      </c>
      <c r="EL230">
        <v>0</v>
      </c>
      <c r="EM230">
        <v>0</v>
      </c>
      <c r="EN230">
        <v>0</v>
      </c>
      <c r="EO230">
        <v>0</v>
      </c>
      <c r="EP230">
        <v>0</v>
      </c>
      <c r="EQ230">
        <v>0</v>
      </c>
      <c r="ER230">
        <v>0</v>
      </c>
      <c r="ES230">
        <v>0</v>
      </c>
      <c r="ET230">
        <v>0</v>
      </c>
      <c r="EU230">
        <v>0</v>
      </c>
      <c r="EV230">
        <v>0</v>
      </c>
      <c r="EW230">
        <v>0</v>
      </c>
      <c r="EX230">
        <v>0</v>
      </c>
      <c r="EY230">
        <v>0</v>
      </c>
      <c r="EZ230">
        <v>0</v>
      </c>
      <c r="FA230">
        <v>0</v>
      </c>
      <c r="FB230">
        <v>0</v>
      </c>
      <c r="FC230">
        <v>0</v>
      </c>
      <c r="FD230">
        <v>0</v>
      </c>
      <c r="FE230">
        <v>0</v>
      </c>
      <c r="FF230">
        <v>0</v>
      </c>
      <c r="FG230">
        <v>0</v>
      </c>
      <c r="FH230">
        <v>0</v>
      </c>
      <c r="FI230">
        <v>0</v>
      </c>
      <c r="FJ230">
        <v>0</v>
      </c>
      <c r="FK230">
        <v>0</v>
      </c>
      <c r="FL230">
        <v>0</v>
      </c>
      <c r="FM230">
        <v>0</v>
      </c>
      <c r="FN230">
        <v>0</v>
      </c>
      <c r="FO230">
        <v>0</v>
      </c>
      <c r="FP230">
        <v>0</v>
      </c>
      <c r="FQ230">
        <v>0</v>
      </c>
      <c r="FR230">
        <v>0</v>
      </c>
      <c r="FS230">
        <v>0</v>
      </c>
      <c r="FU230">
        <v>0</v>
      </c>
    </row>
    <row r="231" spans="1:177" x14ac:dyDescent="0.2">
      <c r="A231" t="s">
        <v>190</v>
      </c>
      <c r="B231" t="s">
        <v>226</v>
      </c>
      <c r="C231" t="s">
        <v>1</v>
      </c>
      <c r="D231" t="s">
        <v>251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0</v>
      </c>
      <c r="DT231">
        <v>0</v>
      </c>
      <c r="DU231">
        <v>0</v>
      </c>
      <c r="DV231">
        <v>0</v>
      </c>
      <c r="DW231">
        <v>0</v>
      </c>
      <c r="DX231">
        <v>0</v>
      </c>
      <c r="DY231">
        <v>0</v>
      </c>
      <c r="DZ231">
        <v>0</v>
      </c>
      <c r="EA231">
        <v>0</v>
      </c>
      <c r="EB231">
        <v>0</v>
      </c>
      <c r="EC231">
        <v>0</v>
      </c>
      <c r="ED231">
        <v>0</v>
      </c>
      <c r="EE231">
        <v>0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0</v>
      </c>
      <c r="EM231">
        <v>0</v>
      </c>
      <c r="EN231">
        <v>0</v>
      </c>
      <c r="EO231">
        <v>0</v>
      </c>
      <c r="EP231">
        <v>0</v>
      </c>
      <c r="EQ231">
        <v>0</v>
      </c>
      <c r="ER231">
        <v>0</v>
      </c>
      <c r="ES231">
        <v>0</v>
      </c>
      <c r="ET231">
        <v>0</v>
      </c>
      <c r="EU231">
        <v>0</v>
      </c>
      <c r="EV231">
        <v>0</v>
      </c>
      <c r="EW231">
        <v>0</v>
      </c>
      <c r="EX231">
        <v>0</v>
      </c>
      <c r="EY231">
        <v>0</v>
      </c>
      <c r="EZ231">
        <v>0</v>
      </c>
      <c r="FA231">
        <v>0</v>
      </c>
      <c r="FB231">
        <v>0</v>
      </c>
      <c r="FC231">
        <v>0</v>
      </c>
      <c r="FD231">
        <v>0</v>
      </c>
      <c r="FE231">
        <v>0</v>
      </c>
      <c r="FF231">
        <v>0</v>
      </c>
      <c r="FG231">
        <v>0</v>
      </c>
      <c r="FH231">
        <v>0</v>
      </c>
      <c r="FI231">
        <v>0</v>
      </c>
      <c r="FJ231">
        <v>0</v>
      </c>
      <c r="FK231">
        <v>0</v>
      </c>
      <c r="FL231">
        <v>0</v>
      </c>
      <c r="FM231">
        <v>0</v>
      </c>
      <c r="FN231">
        <v>0</v>
      </c>
      <c r="FO231">
        <v>0</v>
      </c>
      <c r="FP231">
        <v>0</v>
      </c>
      <c r="FQ231">
        <v>0</v>
      </c>
      <c r="FR231">
        <v>0</v>
      </c>
      <c r="FS231">
        <v>0</v>
      </c>
      <c r="FU231">
        <v>0</v>
      </c>
    </row>
    <row r="232" spans="1:177" x14ac:dyDescent="0.2">
      <c r="A232" t="s">
        <v>190</v>
      </c>
      <c r="B232" t="s">
        <v>226</v>
      </c>
      <c r="C232" t="s">
        <v>1</v>
      </c>
      <c r="D232" t="s">
        <v>252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0</v>
      </c>
      <c r="DT232">
        <v>0</v>
      </c>
      <c r="DU232">
        <v>0</v>
      </c>
      <c r="DV232">
        <v>0</v>
      </c>
      <c r="DW232">
        <v>0</v>
      </c>
      <c r="DX232">
        <v>0</v>
      </c>
      <c r="DY232">
        <v>0</v>
      </c>
      <c r="DZ232">
        <v>0</v>
      </c>
      <c r="EA232">
        <v>0</v>
      </c>
      <c r="EB232">
        <v>0</v>
      </c>
      <c r="EC232">
        <v>0</v>
      </c>
      <c r="ED232">
        <v>0</v>
      </c>
      <c r="EE232">
        <v>0</v>
      </c>
      <c r="EF232">
        <v>0</v>
      </c>
      <c r="EG232">
        <v>0</v>
      </c>
      <c r="EH232">
        <v>0</v>
      </c>
      <c r="EI232">
        <v>0</v>
      </c>
      <c r="EJ232">
        <v>0</v>
      </c>
      <c r="EK232">
        <v>0</v>
      </c>
      <c r="EL232">
        <v>0</v>
      </c>
      <c r="EM232">
        <v>0</v>
      </c>
      <c r="EN232">
        <v>0</v>
      </c>
      <c r="EO232">
        <v>0</v>
      </c>
      <c r="EP232">
        <v>0</v>
      </c>
      <c r="EQ232">
        <v>0</v>
      </c>
      <c r="ER232">
        <v>0</v>
      </c>
      <c r="ES232">
        <v>0</v>
      </c>
      <c r="ET232">
        <v>0</v>
      </c>
      <c r="EU232">
        <v>0</v>
      </c>
      <c r="EV232">
        <v>0</v>
      </c>
      <c r="EW232">
        <v>0</v>
      </c>
      <c r="EX232">
        <v>0</v>
      </c>
      <c r="EY232">
        <v>0</v>
      </c>
      <c r="EZ232">
        <v>0</v>
      </c>
      <c r="FA232">
        <v>0</v>
      </c>
      <c r="FB232">
        <v>0</v>
      </c>
      <c r="FC232">
        <v>0</v>
      </c>
      <c r="FD232">
        <v>0</v>
      </c>
      <c r="FE232">
        <v>0</v>
      </c>
      <c r="FF232">
        <v>0</v>
      </c>
      <c r="FG232">
        <v>0</v>
      </c>
      <c r="FH232">
        <v>0</v>
      </c>
      <c r="FI232">
        <v>0</v>
      </c>
      <c r="FJ232">
        <v>0</v>
      </c>
      <c r="FK232">
        <v>0</v>
      </c>
      <c r="FL232">
        <v>0</v>
      </c>
      <c r="FM232">
        <v>0</v>
      </c>
      <c r="FN232">
        <v>0</v>
      </c>
      <c r="FO232">
        <v>0</v>
      </c>
      <c r="FP232">
        <v>0</v>
      </c>
      <c r="FQ232">
        <v>0</v>
      </c>
      <c r="FR232">
        <v>0</v>
      </c>
      <c r="FS232">
        <v>3</v>
      </c>
      <c r="FT232">
        <v>0.3965211808681488</v>
      </c>
      <c r="FU232">
        <v>0</v>
      </c>
    </row>
    <row r="233" spans="1:177" x14ac:dyDescent="0.2">
      <c r="A233" t="s">
        <v>190</v>
      </c>
      <c r="B233" t="s">
        <v>226</v>
      </c>
      <c r="C233" t="s">
        <v>1</v>
      </c>
      <c r="D233" t="s">
        <v>253</v>
      </c>
      <c r="E233">
        <v>58</v>
      </c>
      <c r="F233">
        <v>58</v>
      </c>
      <c r="G233">
        <v>8.38067626953125</v>
      </c>
      <c r="H233">
        <v>8.2734336853027344</v>
      </c>
      <c r="I233">
        <v>8.3290233612060547</v>
      </c>
      <c r="J233">
        <v>8.6529331207275391</v>
      </c>
      <c r="K233">
        <v>9.5930976867675781</v>
      </c>
      <c r="L233">
        <v>9.9959049224853516</v>
      </c>
      <c r="M233">
        <v>12.181986808776855</v>
      </c>
      <c r="N233">
        <v>11.669342994689941</v>
      </c>
      <c r="O233">
        <v>11.849793434143066</v>
      </c>
      <c r="P233">
        <v>12.452054023742676</v>
      </c>
      <c r="Q233">
        <v>12.735630989074707</v>
      </c>
      <c r="R233">
        <v>13.142574310302734</v>
      </c>
      <c r="S233">
        <v>13.533525466918945</v>
      </c>
      <c r="T233">
        <v>13.803028106689453</v>
      </c>
      <c r="U233">
        <v>13.882747650146484</v>
      </c>
      <c r="V233">
        <v>13.795599937438965</v>
      </c>
      <c r="W233">
        <v>13.683533668518066</v>
      </c>
      <c r="X233">
        <v>13.598532676696777</v>
      </c>
      <c r="Y233">
        <v>13.449808120727539</v>
      </c>
      <c r="Z233">
        <v>13.392970085144043</v>
      </c>
      <c r="AA233">
        <v>13.577392578125</v>
      </c>
      <c r="AB233">
        <v>13.095057487487793</v>
      </c>
      <c r="AC233">
        <v>10.460652351379395</v>
      </c>
      <c r="AD233">
        <v>9.9045219421386719</v>
      </c>
      <c r="AE233">
        <v>-0.42943921685218811</v>
      </c>
      <c r="AF233">
        <v>-0.27237102389335632</v>
      </c>
      <c r="AG233">
        <v>-0.2835521399974823</v>
      </c>
      <c r="AH233">
        <v>-0.35666027665138245</v>
      </c>
      <c r="AI233">
        <v>-0.6623530387878418</v>
      </c>
      <c r="AJ233">
        <v>-0.48512929677963257</v>
      </c>
      <c r="AK233">
        <v>-0.45873957872390747</v>
      </c>
      <c r="AL233">
        <v>-0.47522801160812378</v>
      </c>
      <c r="AM233">
        <v>-0.60130888223648071</v>
      </c>
      <c r="AN233">
        <v>-0.62415468692779541</v>
      </c>
      <c r="AO233">
        <v>-0.75623059272766113</v>
      </c>
      <c r="AP233">
        <v>-0.74644452333450317</v>
      </c>
      <c r="AQ233">
        <v>-0.70263892412185669</v>
      </c>
      <c r="AR233">
        <v>-0.72033607959747314</v>
      </c>
      <c r="AS233">
        <v>-0.61765462160110474</v>
      </c>
      <c r="AT233">
        <v>1.3796101808547974</v>
      </c>
      <c r="AU233">
        <v>1.1085947751998901</v>
      </c>
      <c r="AV233">
        <v>1.2101249694824219</v>
      </c>
      <c r="AW233">
        <v>1.1718299388885498</v>
      </c>
      <c r="AX233">
        <v>-0.2236720472574234</v>
      </c>
      <c r="AY233">
        <v>-0.56836515665054321</v>
      </c>
      <c r="AZ233">
        <v>-0.66087675094604492</v>
      </c>
      <c r="BA233">
        <v>-0.66270434856414795</v>
      </c>
      <c r="BB233">
        <v>-0.70715165138244629</v>
      </c>
      <c r="BC233">
        <v>-7.8132033348083496E-2</v>
      </c>
      <c r="BD233">
        <v>3.2754596322774887E-2</v>
      </c>
      <c r="BE233">
        <v>1.2920636683702469E-2</v>
      </c>
      <c r="BF233">
        <v>-7.4138306081295013E-2</v>
      </c>
      <c r="BG233">
        <v>-0.40438887476921082</v>
      </c>
      <c r="BH233">
        <v>-0.22827526926994324</v>
      </c>
      <c r="BI233">
        <v>-0.13218678534030914</v>
      </c>
      <c r="BJ233">
        <v>-0.20030775666236877</v>
      </c>
      <c r="BK233">
        <v>-0.34113806486129761</v>
      </c>
      <c r="BL233">
        <v>-0.35276028513908386</v>
      </c>
      <c r="BM233">
        <v>-0.48089444637298584</v>
      </c>
      <c r="BN233">
        <v>-0.45315119624137878</v>
      </c>
      <c r="BO233">
        <v>-0.40248081088066101</v>
      </c>
      <c r="BP233">
        <v>-0.41522219777107239</v>
      </c>
      <c r="BQ233">
        <v>-0.31265592575073242</v>
      </c>
      <c r="BR233">
        <v>1.6925938129425049</v>
      </c>
      <c r="BS233">
        <v>1.4239182472229004</v>
      </c>
      <c r="BT233">
        <v>1.5128214359283447</v>
      </c>
      <c r="BU233">
        <v>1.4832617044448853</v>
      </c>
      <c r="BV233">
        <v>0.13466046750545502</v>
      </c>
      <c r="BW233">
        <v>-0.25383871793746948</v>
      </c>
      <c r="BX233">
        <v>-0.34899285435676575</v>
      </c>
      <c r="BY233">
        <v>-0.3649735152721405</v>
      </c>
      <c r="BZ233">
        <v>-0.41302743554115295</v>
      </c>
      <c r="CA233">
        <v>0.16518224775791168</v>
      </c>
      <c r="CB233">
        <v>0.24408367276191711</v>
      </c>
      <c r="CC233">
        <v>0.21825678646564484</v>
      </c>
      <c r="CD233">
        <v>0.12153555452823639</v>
      </c>
      <c r="CE233">
        <v>-0.22572365403175354</v>
      </c>
      <c r="CF233">
        <v>-5.0378937274217606E-2</v>
      </c>
      <c r="CG233">
        <v>9.3982696533203125E-2</v>
      </c>
      <c r="CH233">
        <v>-9.8988190293312073E-3</v>
      </c>
      <c r="CI233">
        <v>-0.16094455122947693</v>
      </c>
      <c r="CJ233">
        <v>-0.16479334235191345</v>
      </c>
      <c r="CK233">
        <v>-0.29019749164581299</v>
      </c>
      <c r="CL233">
        <v>-0.25001713633537292</v>
      </c>
      <c r="CM233">
        <v>-0.1945921927690506</v>
      </c>
      <c r="CN233">
        <v>-0.2039012610912323</v>
      </c>
      <c r="CO233">
        <v>-0.10141476988792419</v>
      </c>
      <c r="CP233">
        <v>1.9093654155731201</v>
      </c>
      <c r="CQ233">
        <v>1.6423103809356689</v>
      </c>
      <c r="CR233">
        <v>1.7224681377410889</v>
      </c>
      <c r="CS233">
        <v>1.6989583969116211</v>
      </c>
      <c r="CT233">
        <v>0.38284048438072205</v>
      </c>
      <c r="CU233">
        <v>-3.5998664796352386E-2</v>
      </c>
      <c r="CV233">
        <v>-0.13298304378986359</v>
      </c>
      <c r="CW233">
        <v>-0.15876603126525879</v>
      </c>
      <c r="CX233">
        <v>-0.2093178778886795</v>
      </c>
      <c r="CY233">
        <v>0.40849652886390686</v>
      </c>
      <c r="CZ233">
        <v>0.45541274547576904</v>
      </c>
      <c r="DA233">
        <v>0.42359292507171631</v>
      </c>
      <c r="DB233">
        <v>0.31720942258834839</v>
      </c>
      <c r="DC233">
        <v>-4.705844447016716E-2</v>
      </c>
      <c r="DD233">
        <v>0.12751738727092743</v>
      </c>
      <c r="DE233">
        <v>0.3201521635055542</v>
      </c>
      <c r="DF233">
        <v>0.18051011860370636</v>
      </c>
      <c r="DG233">
        <v>1.9248969852924347E-2</v>
      </c>
      <c r="DH233">
        <v>2.317359670996666E-2</v>
      </c>
      <c r="DI233">
        <v>-9.950052946805954E-2</v>
      </c>
      <c r="DJ233">
        <v>-4.6883083879947662E-2</v>
      </c>
      <c r="DK233">
        <v>1.3296410441398621E-2</v>
      </c>
      <c r="DL233">
        <v>7.4196881614625454E-3</v>
      </c>
      <c r="DM233">
        <v>0.10982637852430344</v>
      </c>
      <c r="DN233">
        <v>2.1261370182037354</v>
      </c>
      <c r="DO233">
        <v>1.8607025146484375</v>
      </c>
      <c r="DP233">
        <v>1.932114839553833</v>
      </c>
      <c r="DQ233">
        <v>1.9146550893783569</v>
      </c>
      <c r="DR233">
        <v>0.63102048635482788</v>
      </c>
      <c r="DS233">
        <v>0.18184138834476471</v>
      </c>
      <c r="DT233">
        <v>8.3026774227619171E-2</v>
      </c>
      <c r="DU233">
        <v>4.7441445291042328E-2</v>
      </c>
      <c r="DV233">
        <v>-5.6083272211253643E-3</v>
      </c>
      <c r="DW233">
        <v>0.75980371236801147</v>
      </c>
      <c r="DX233">
        <v>0.76053839921951294</v>
      </c>
      <c r="DY233">
        <v>0.72006571292877197</v>
      </c>
      <c r="DZ233">
        <v>0.59973138570785522</v>
      </c>
      <c r="EA233">
        <v>0.21090574562549591</v>
      </c>
      <c r="EB233">
        <v>0.38437142968177795</v>
      </c>
      <c r="EC233">
        <v>0.64670497179031372</v>
      </c>
      <c r="ED233">
        <v>0.45543035864830017</v>
      </c>
      <c r="EE233">
        <v>0.27941977977752686</v>
      </c>
      <c r="EF233">
        <v>0.29456800222396851</v>
      </c>
      <c r="EG233">
        <v>0.17583559453487396</v>
      </c>
      <c r="EH233">
        <v>0.24641022086143494</v>
      </c>
      <c r="EI233">
        <v>0.31345453858375549</v>
      </c>
      <c r="EJ233">
        <v>0.31253358721733093</v>
      </c>
      <c r="EK233">
        <v>0.41482505202293396</v>
      </c>
      <c r="EL233">
        <v>2.4391207695007324</v>
      </c>
      <c r="EM233">
        <v>2.1760258674621582</v>
      </c>
      <c r="EN233">
        <v>2.2348113059997559</v>
      </c>
      <c r="EO233">
        <v>2.2260868549346924</v>
      </c>
      <c r="EP233">
        <v>0.9893530011177063</v>
      </c>
      <c r="EQ233">
        <v>0.49636781215667725</v>
      </c>
      <c r="ER233">
        <v>0.39491063356399536</v>
      </c>
      <c r="ES233">
        <v>0.34517228603363037</v>
      </c>
      <c r="ET233">
        <v>0.28851589560508728</v>
      </c>
      <c r="EU233">
        <v>65.289024353027344</v>
      </c>
      <c r="EV233">
        <v>64.545173645019531</v>
      </c>
      <c r="EW233">
        <v>63.649238586425781</v>
      </c>
      <c r="EX233">
        <v>62.518611907958984</v>
      </c>
      <c r="EY233">
        <v>62.180221557617188</v>
      </c>
      <c r="EZ233">
        <v>62.308391571044922</v>
      </c>
      <c r="FA233">
        <v>62.443004608154297</v>
      </c>
      <c r="FB233">
        <v>63.316768646240234</v>
      </c>
      <c r="FC233">
        <v>65.692131042480469</v>
      </c>
      <c r="FD233">
        <v>68.973182678222656</v>
      </c>
      <c r="FE233">
        <v>72.384918212890625</v>
      </c>
      <c r="FF233">
        <v>76.272071838378906</v>
      </c>
      <c r="FG233">
        <v>79.575630187988281</v>
      </c>
      <c r="FH233">
        <v>81.77764892578125</v>
      </c>
      <c r="FI233">
        <v>82.010955810546875</v>
      </c>
      <c r="FJ233">
        <v>81.276298522949219</v>
      </c>
      <c r="FK233">
        <v>79.59661865234375</v>
      </c>
      <c r="FL233">
        <v>78.75347900390625</v>
      </c>
      <c r="FM233">
        <v>77.387893676757813</v>
      </c>
      <c r="FN233">
        <v>74.626564025878906</v>
      </c>
      <c r="FO233">
        <v>71.342903137207031</v>
      </c>
      <c r="FP233">
        <v>68.702110290527344</v>
      </c>
      <c r="FQ233">
        <v>67.973709106445313</v>
      </c>
      <c r="FR233">
        <v>67.09912109375</v>
      </c>
      <c r="FS233">
        <v>58</v>
      </c>
      <c r="FT233">
        <v>3.2415919005870819E-2</v>
      </c>
      <c r="FU233">
        <v>1</v>
      </c>
    </row>
    <row r="234" spans="1:177" x14ac:dyDescent="0.2">
      <c r="A234" t="s">
        <v>190</v>
      </c>
      <c r="B234" t="s">
        <v>226</v>
      </c>
      <c r="C234" t="s">
        <v>1</v>
      </c>
      <c r="D234" t="s">
        <v>254</v>
      </c>
      <c r="E234">
        <v>58</v>
      </c>
      <c r="F234">
        <v>58</v>
      </c>
      <c r="G234">
        <v>9.6559782028198242</v>
      </c>
      <c r="H234">
        <v>9.5205440521240234</v>
      </c>
      <c r="I234">
        <v>9.4230022430419922</v>
      </c>
      <c r="J234">
        <v>9.5785951614379883</v>
      </c>
      <c r="K234">
        <v>9.9566774368286133</v>
      </c>
      <c r="L234">
        <v>10.236557960510254</v>
      </c>
      <c r="M234">
        <v>12.391141891479492</v>
      </c>
      <c r="N234">
        <v>11.877022743225098</v>
      </c>
      <c r="O234">
        <v>12.047411918640137</v>
      </c>
      <c r="P234">
        <v>12.648954391479492</v>
      </c>
      <c r="Q234">
        <v>13.001226425170898</v>
      </c>
      <c r="R234">
        <v>13.432839393615723</v>
      </c>
      <c r="S234">
        <v>13.685208320617676</v>
      </c>
      <c r="T234">
        <v>13.994464874267578</v>
      </c>
      <c r="U234">
        <v>14.235026359558105</v>
      </c>
      <c r="V234">
        <v>14.346559524536133</v>
      </c>
      <c r="W234">
        <v>14.327669143676758</v>
      </c>
      <c r="X234">
        <v>14.255021095275879</v>
      </c>
      <c r="Y234">
        <v>13.998444557189941</v>
      </c>
      <c r="Z234">
        <v>13.872015953063965</v>
      </c>
      <c r="AA234">
        <v>13.943967819213867</v>
      </c>
      <c r="AB234">
        <v>13.414313316345215</v>
      </c>
      <c r="AC234">
        <v>10.68320369720459</v>
      </c>
      <c r="AD234">
        <v>10.14981746673584</v>
      </c>
      <c r="AE234">
        <v>-0.41181159019470215</v>
      </c>
      <c r="AF234">
        <v>-0.29385316371917725</v>
      </c>
      <c r="AG234">
        <v>-0.3091922402381897</v>
      </c>
      <c r="AH234">
        <v>-0.35138416290283203</v>
      </c>
      <c r="AI234">
        <v>-0.37684944272041321</v>
      </c>
      <c r="AJ234">
        <v>-0.36115661263465881</v>
      </c>
      <c r="AK234">
        <v>-0.1736864298582077</v>
      </c>
      <c r="AL234">
        <v>-0.39167013764381409</v>
      </c>
      <c r="AM234">
        <v>-0.46559962630271912</v>
      </c>
      <c r="AN234">
        <v>-0.60482263565063477</v>
      </c>
      <c r="AO234">
        <v>-0.69577425718307495</v>
      </c>
      <c r="AP234">
        <v>-0.69293051958084106</v>
      </c>
      <c r="AQ234">
        <v>-0.68951767683029175</v>
      </c>
      <c r="AR234">
        <v>-0.56858581304550171</v>
      </c>
      <c r="AS234">
        <v>-0.48160597681999207</v>
      </c>
      <c r="AT234">
        <v>-0.29612478613853455</v>
      </c>
      <c r="AU234">
        <v>2.0169296264648437</v>
      </c>
      <c r="AV234">
        <v>1.9035733938217163</v>
      </c>
      <c r="AW234">
        <v>1.7472440004348755</v>
      </c>
      <c r="AX234">
        <v>0.26864528656005859</v>
      </c>
      <c r="AY234">
        <v>-0.32554110884666443</v>
      </c>
      <c r="AZ234">
        <v>-0.45316198468208313</v>
      </c>
      <c r="BA234">
        <v>-0.4803873598575592</v>
      </c>
      <c r="BB234">
        <v>-0.67796581983566284</v>
      </c>
      <c r="BC234">
        <v>-0.12887047231197357</v>
      </c>
      <c r="BD234">
        <v>-5.7480327785015106E-2</v>
      </c>
      <c r="BE234">
        <v>-7.5464360415935516E-2</v>
      </c>
      <c r="BF234">
        <v>-0.1103748083114624</v>
      </c>
      <c r="BG234">
        <v>-0.16350479423999786</v>
      </c>
      <c r="BH234">
        <v>-0.13703273236751556</v>
      </c>
      <c r="BI234">
        <v>7.6888434588909149E-2</v>
      </c>
      <c r="BJ234">
        <v>-0.1552862673997879</v>
      </c>
      <c r="BK234">
        <v>-0.25158882141113281</v>
      </c>
      <c r="BL234">
        <v>-0.38103297352790833</v>
      </c>
      <c r="BM234">
        <v>-0.46625712513923645</v>
      </c>
      <c r="BN234">
        <v>-0.44715279340744019</v>
      </c>
      <c r="BO234">
        <v>-0.4507598876953125</v>
      </c>
      <c r="BP234">
        <v>-0.32380536198616028</v>
      </c>
      <c r="BQ234">
        <v>-0.22843970358371735</v>
      </c>
      <c r="BR234">
        <v>-3.7889793515205383E-2</v>
      </c>
      <c r="BS234">
        <v>2.2800006866455078</v>
      </c>
      <c r="BT234">
        <v>2.164677619934082</v>
      </c>
      <c r="BU234">
        <v>2.0037739276885986</v>
      </c>
      <c r="BV234">
        <v>0.55273419618606567</v>
      </c>
      <c r="BW234">
        <v>-7.1254320442676544E-2</v>
      </c>
      <c r="BX234">
        <v>-0.1921362578868866</v>
      </c>
      <c r="BY234">
        <v>-0.22172160446643829</v>
      </c>
      <c r="BZ234">
        <v>-0.4244520366191864</v>
      </c>
      <c r="CA234">
        <v>6.7093685269355774E-2</v>
      </c>
      <c r="CB234">
        <v>0.10623078048229218</v>
      </c>
      <c r="CC234">
        <v>8.641485869884491E-2</v>
      </c>
      <c r="CD234">
        <v>5.6547533720731735E-2</v>
      </c>
      <c r="CE234">
        <v>-1.5742935240268707E-2</v>
      </c>
      <c r="CF234">
        <v>1.8194794654846191E-2</v>
      </c>
      <c r="CG234">
        <v>0.25043582916259766</v>
      </c>
      <c r="CH234">
        <v>8.4324907511472702E-3</v>
      </c>
      <c r="CI234">
        <v>-0.10336560010910034</v>
      </c>
      <c r="CJ234">
        <v>-0.22603689134120941</v>
      </c>
      <c r="CK234">
        <v>-0.30729427933692932</v>
      </c>
      <c r="CL234">
        <v>-0.2769278883934021</v>
      </c>
      <c r="CM234">
        <v>-0.2853969931602478</v>
      </c>
      <c r="CN234">
        <v>-0.15427115559577942</v>
      </c>
      <c r="CO234">
        <v>-5.3097497671842575E-2</v>
      </c>
      <c r="CP234">
        <v>0.14096298813819885</v>
      </c>
      <c r="CQ234">
        <v>2.4622030258178711</v>
      </c>
      <c r="CR234">
        <v>2.345517635345459</v>
      </c>
      <c r="CS234">
        <v>2.181445837020874</v>
      </c>
      <c r="CT234">
        <v>0.74949336051940918</v>
      </c>
      <c r="CU234">
        <v>0.10486393421888351</v>
      </c>
      <c r="CV234">
        <v>-1.1350627057254314E-2</v>
      </c>
      <c r="CW234">
        <v>-4.2570501565933228E-2</v>
      </c>
      <c r="CX234">
        <v>-0.2488691657781601</v>
      </c>
      <c r="CY234">
        <v>0.26305782794952393</v>
      </c>
      <c r="CZ234">
        <v>0.26994189620018005</v>
      </c>
      <c r="DA234">
        <v>0.24829407036304474</v>
      </c>
      <c r="DB234">
        <v>0.22346988320350647</v>
      </c>
      <c r="DC234">
        <v>0.13201892375946045</v>
      </c>
      <c r="DD234">
        <v>0.17342232167720795</v>
      </c>
      <c r="DE234">
        <v>0.42398321628570557</v>
      </c>
      <c r="DF234">
        <v>0.17215123772621155</v>
      </c>
      <c r="DG234">
        <v>4.4857624918222427E-2</v>
      </c>
      <c r="DH234">
        <v>-7.1040824055671692E-2</v>
      </c>
      <c r="DI234">
        <v>-0.148331418633461</v>
      </c>
      <c r="DJ234">
        <v>-0.10670299082994461</v>
      </c>
      <c r="DK234">
        <v>-0.12003409117460251</v>
      </c>
      <c r="DL234">
        <v>1.5263047069311142E-2</v>
      </c>
      <c r="DM234">
        <v>0.1222447007894516</v>
      </c>
      <c r="DN234">
        <v>0.31981575489044189</v>
      </c>
      <c r="DO234">
        <v>2.6444053649902344</v>
      </c>
      <c r="DP234">
        <v>2.5263576507568359</v>
      </c>
      <c r="DQ234">
        <v>2.3591177463531494</v>
      </c>
      <c r="DR234">
        <v>0.94625252485275269</v>
      </c>
      <c r="DS234">
        <v>0.28098219633102417</v>
      </c>
      <c r="DT234">
        <v>0.16943500936031342</v>
      </c>
      <c r="DU234">
        <v>0.13658060133457184</v>
      </c>
      <c r="DV234">
        <v>-7.3286287486553192E-2</v>
      </c>
      <c r="DW234">
        <v>0.54599893093109131</v>
      </c>
      <c r="DX234">
        <v>0.50631475448608398</v>
      </c>
      <c r="DY234">
        <v>0.48202195763587952</v>
      </c>
      <c r="DZ234">
        <v>0.4644792377948761</v>
      </c>
      <c r="EA234">
        <v>0.34536358714103699</v>
      </c>
      <c r="EB234">
        <v>0.3975462019443512</v>
      </c>
      <c r="EC234">
        <v>0.67455810308456421</v>
      </c>
      <c r="ED234">
        <v>0.40853512287139893</v>
      </c>
      <c r="EE234">
        <v>0.25886842608451843</v>
      </c>
      <c r="EF234">
        <v>0.15274888277053833</v>
      </c>
      <c r="EG234">
        <v>8.1185691058635712E-2</v>
      </c>
      <c r="EH234">
        <v>0.13907472789287567</v>
      </c>
      <c r="EI234">
        <v>0.11872367560863495</v>
      </c>
      <c r="EJ234">
        <v>0.26004350185394287</v>
      </c>
      <c r="EK234">
        <v>0.37541097402572632</v>
      </c>
      <c r="EL234">
        <v>0.57805079221725464</v>
      </c>
      <c r="EM234">
        <v>2.9074764251708984</v>
      </c>
      <c r="EN234">
        <v>2.7874619960784912</v>
      </c>
      <c r="EO234">
        <v>2.615647554397583</v>
      </c>
      <c r="EP234">
        <v>1.2303414344787598</v>
      </c>
      <c r="EQ234">
        <v>0.53526896238327026</v>
      </c>
      <c r="ER234">
        <v>0.43046075105667114</v>
      </c>
      <c r="ES234">
        <v>0.39524635672569275</v>
      </c>
      <c r="ET234">
        <v>0.18022748827934265</v>
      </c>
      <c r="EU234">
        <v>66.754386901855469</v>
      </c>
      <c r="EV234">
        <v>65.841903686523438</v>
      </c>
      <c r="EW234">
        <v>65.227394104003906</v>
      </c>
      <c r="EX234">
        <v>64.731231689453125</v>
      </c>
      <c r="EY234">
        <v>63.830902099609375</v>
      </c>
      <c r="EZ234">
        <v>63.429779052734375</v>
      </c>
      <c r="FA234">
        <v>63.017848968505859</v>
      </c>
      <c r="FB234">
        <v>64.539878845214844</v>
      </c>
      <c r="FC234">
        <v>67.086166381835938</v>
      </c>
      <c r="FD234">
        <v>70.401519775390625</v>
      </c>
      <c r="FE234">
        <v>74.558242797851563</v>
      </c>
      <c r="FF234">
        <v>78.236305236816406</v>
      </c>
      <c r="FG234">
        <v>80.356758117675781</v>
      </c>
      <c r="FH234">
        <v>83.061134338378906</v>
      </c>
      <c r="FI234">
        <v>85.166908264160156</v>
      </c>
      <c r="FJ234">
        <v>86.523002624511719</v>
      </c>
      <c r="FK234">
        <v>86.197547912597656</v>
      </c>
      <c r="FL234">
        <v>85.670738220214844</v>
      </c>
      <c r="FM234">
        <v>82.663711547851563</v>
      </c>
      <c r="FN234">
        <v>78.028610229492187</v>
      </c>
      <c r="FO234">
        <v>73.777725219726563</v>
      </c>
      <c r="FP234">
        <v>71.030517578125</v>
      </c>
      <c r="FQ234">
        <v>69.318489074707031</v>
      </c>
      <c r="FR234">
        <v>68.276687622070313</v>
      </c>
      <c r="FS234">
        <v>58</v>
      </c>
      <c r="FT234">
        <v>3.1770631670951843E-2</v>
      </c>
      <c r="FU234">
        <v>1</v>
      </c>
    </row>
    <row r="235" spans="1:177" x14ac:dyDescent="0.2">
      <c r="A235" t="s">
        <v>190</v>
      </c>
      <c r="B235" t="s">
        <v>226</v>
      </c>
      <c r="C235" t="s">
        <v>1</v>
      </c>
      <c r="D235" t="s">
        <v>255</v>
      </c>
      <c r="E235">
        <v>58</v>
      </c>
      <c r="F235">
        <v>58</v>
      </c>
      <c r="G235">
        <v>9.4433441162109375</v>
      </c>
      <c r="H235">
        <v>9.3893346786499023</v>
      </c>
      <c r="I235">
        <v>9.3243274688720703</v>
      </c>
      <c r="J235">
        <v>9.4934539794921875</v>
      </c>
      <c r="K235">
        <v>9.8779735565185547</v>
      </c>
      <c r="L235">
        <v>10.137395858764648</v>
      </c>
      <c r="M235">
        <v>12.317422866821289</v>
      </c>
      <c r="N235">
        <v>11.913097381591797</v>
      </c>
      <c r="O235">
        <v>12.094759941101074</v>
      </c>
      <c r="P235">
        <v>12.691204071044922</v>
      </c>
      <c r="Q235">
        <v>13.039408683776855</v>
      </c>
      <c r="R235">
        <v>13.427777290344238</v>
      </c>
      <c r="S235">
        <v>13.76431941986084</v>
      </c>
      <c r="T235">
        <v>14.06265926361084</v>
      </c>
      <c r="U235">
        <v>14.325525283813477</v>
      </c>
      <c r="V235">
        <v>14.421104431152344</v>
      </c>
      <c r="W235">
        <v>14.376206398010254</v>
      </c>
      <c r="X235">
        <v>14.271028518676758</v>
      </c>
      <c r="Y235">
        <v>13.983216285705566</v>
      </c>
      <c r="Z235">
        <v>13.774999618530273</v>
      </c>
      <c r="AA235">
        <v>13.885663032531738</v>
      </c>
      <c r="AB235">
        <v>13.435573577880859</v>
      </c>
      <c r="AC235">
        <v>10.624368667602539</v>
      </c>
      <c r="AD235">
        <v>9.9899454116821289</v>
      </c>
      <c r="AE235">
        <v>-0.77243500947952271</v>
      </c>
      <c r="AF235">
        <v>-0.48256775736808777</v>
      </c>
      <c r="AG235">
        <v>-0.49271076917648315</v>
      </c>
      <c r="AH235">
        <v>-0.42299181222915649</v>
      </c>
      <c r="AI235">
        <v>-0.35314512252807617</v>
      </c>
      <c r="AJ235">
        <v>-0.48881489038467407</v>
      </c>
      <c r="AK235">
        <v>-0.11883531510829926</v>
      </c>
      <c r="AL235">
        <v>-0.38522878289222717</v>
      </c>
      <c r="AM235">
        <v>-0.42458686232566833</v>
      </c>
      <c r="AN235">
        <v>-0.36239716410636902</v>
      </c>
      <c r="AO235">
        <v>-0.66767591238021851</v>
      </c>
      <c r="AP235">
        <v>-0.85217726230621338</v>
      </c>
      <c r="AQ235">
        <v>-0.74359434843063354</v>
      </c>
      <c r="AR235">
        <v>-0.71443003416061401</v>
      </c>
      <c r="AS235">
        <v>-0.6035807728767395</v>
      </c>
      <c r="AT235">
        <v>1.5807520151138306</v>
      </c>
      <c r="AU235">
        <v>1.4715945720672607</v>
      </c>
      <c r="AV235">
        <v>1.4492497444152832</v>
      </c>
      <c r="AW235">
        <v>1.4125244617462158</v>
      </c>
      <c r="AX235">
        <v>-3.1412474811077118E-2</v>
      </c>
      <c r="AY235">
        <v>-0.61757510900497437</v>
      </c>
      <c r="AZ235">
        <v>-0.62161016464233398</v>
      </c>
      <c r="BA235">
        <v>-0.68476074934005737</v>
      </c>
      <c r="BB235">
        <v>-0.69415521621704102</v>
      </c>
      <c r="BC235">
        <v>-0.45255652070045471</v>
      </c>
      <c r="BD235">
        <v>-0.20324008166790009</v>
      </c>
      <c r="BE235">
        <v>-0.21554313600063324</v>
      </c>
      <c r="BF235">
        <v>-0.14650969207286835</v>
      </c>
      <c r="BG235">
        <v>-9.8261840641498566E-2</v>
      </c>
      <c r="BH235">
        <v>-0.22122481465339661</v>
      </c>
      <c r="BI235">
        <v>0.19595235586166382</v>
      </c>
      <c r="BJ235">
        <v>-9.2848449945449829E-2</v>
      </c>
      <c r="BK235">
        <v>-0.17131248116493225</v>
      </c>
      <c r="BL235">
        <v>-7.37481489777565E-2</v>
      </c>
      <c r="BM235">
        <v>-0.39706712961196899</v>
      </c>
      <c r="BN235">
        <v>-0.57348942756652832</v>
      </c>
      <c r="BO235">
        <v>-0.45857065916061401</v>
      </c>
      <c r="BP235">
        <v>-0.41918128728866577</v>
      </c>
      <c r="BQ235">
        <v>-0.29600557684898376</v>
      </c>
      <c r="BR235">
        <v>1.8888485431671143</v>
      </c>
      <c r="BS235">
        <v>1.7832591533660889</v>
      </c>
      <c r="BT235">
        <v>1.7499222755432129</v>
      </c>
      <c r="BU235">
        <v>1.7113618850708008</v>
      </c>
      <c r="BV235">
        <v>0.29911714792251587</v>
      </c>
      <c r="BW235">
        <v>-0.31597569584846497</v>
      </c>
      <c r="BX235">
        <v>-0.32224100828170776</v>
      </c>
      <c r="BY235">
        <v>-0.39657682180404663</v>
      </c>
      <c r="BZ235">
        <v>-0.42284724116325378</v>
      </c>
      <c r="CA235">
        <v>-0.23100966215133667</v>
      </c>
      <c r="CB235">
        <v>-9.7785694524645805E-3</v>
      </c>
      <c r="CC235">
        <v>-2.3577680811285973E-2</v>
      </c>
      <c r="CD235">
        <v>4.4980991631746292E-2</v>
      </c>
      <c r="CE235">
        <v>7.8269548714160919E-2</v>
      </c>
      <c r="CF235">
        <v>-3.5892743617296219E-2</v>
      </c>
      <c r="CG235">
        <v>0.41397333145141602</v>
      </c>
      <c r="CH235">
        <v>0.1096532791852951</v>
      </c>
      <c r="CI235">
        <v>4.1045765392482281E-3</v>
      </c>
      <c r="CJ235">
        <v>0.12616929411888123</v>
      </c>
      <c r="CK235">
        <v>-0.20964428782463074</v>
      </c>
      <c r="CL235">
        <v>-0.38047111034393311</v>
      </c>
      <c r="CM235">
        <v>-0.2611640989780426</v>
      </c>
      <c r="CN235">
        <v>-0.21469287574291229</v>
      </c>
      <c r="CO235">
        <v>-8.2979917526245117E-2</v>
      </c>
      <c r="CP235">
        <v>2.1022353172302246</v>
      </c>
      <c r="CQ235">
        <v>1.9991171360015869</v>
      </c>
      <c r="CR235">
        <v>1.9581671953201294</v>
      </c>
      <c r="CS235">
        <v>1.9183357954025269</v>
      </c>
      <c r="CT235">
        <v>0.52804094552993774</v>
      </c>
      <c r="CU235">
        <v>-0.10708886384963989</v>
      </c>
      <c r="CV235">
        <v>-0.11489882320165634</v>
      </c>
      <c r="CW235">
        <v>-0.19698150455951691</v>
      </c>
      <c r="CX235">
        <v>-0.23494015634059906</v>
      </c>
      <c r="CY235">
        <v>-9.4627998769283295E-3</v>
      </c>
      <c r="CZ235">
        <v>0.18368293344974518</v>
      </c>
      <c r="DA235">
        <v>0.168387770652771</v>
      </c>
      <c r="DB235">
        <v>0.23647166788578033</v>
      </c>
      <c r="DC235">
        <v>0.254800945520401</v>
      </c>
      <c r="DD235">
        <v>0.14943933486938477</v>
      </c>
      <c r="DE235">
        <v>0.63199430704116821</v>
      </c>
      <c r="DF235">
        <v>0.31215500831604004</v>
      </c>
      <c r="DG235">
        <v>0.17952163517475128</v>
      </c>
      <c r="DH235">
        <v>0.32608672976493835</v>
      </c>
      <c r="DI235">
        <v>-2.2221449762582779E-2</v>
      </c>
      <c r="DJ235">
        <v>-0.1874527782201767</v>
      </c>
      <c r="DK235">
        <v>-6.3757538795471191E-2</v>
      </c>
      <c r="DL235">
        <v>-1.0204470716416836E-2</v>
      </c>
      <c r="DM235">
        <v>0.13004574179649353</v>
      </c>
      <c r="DN235">
        <v>2.315622091293335</v>
      </c>
      <c r="DO235">
        <v>2.214975118637085</v>
      </c>
      <c r="DP235">
        <v>2.1664121150970459</v>
      </c>
      <c r="DQ235">
        <v>2.1253097057342529</v>
      </c>
      <c r="DR235">
        <v>0.75696474313735962</v>
      </c>
      <c r="DS235">
        <v>0.10179796814918518</v>
      </c>
      <c r="DT235">
        <v>9.2443346977233887E-2</v>
      </c>
      <c r="DU235">
        <v>2.613819669932127E-3</v>
      </c>
      <c r="DV235">
        <v>-4.7033075243234634E-2</v>
      </c>
      <c r="DW235">
        <v>0.31041568517684937</v>
      </c>
      <c r="DX235">
        <v>0.46301063895225525</v>
      </c>
      <c r="DY235">
        <v>0.44555538892745972</v>
      </c>
      <c r="DZ235">
        <v>0.51295381784439087</v>
      </c>
      <c r="EA235">
        <v>0.50968420505523682</v>
      </c>
      <c r="EB235">
        <v>0.41702941060066223</v>
      </c>
      <c r="EC235">
        <v>0.94678199291229248</v>
      </c>
      <c r="ED235">
        <v>0.60453534126281738</v>
      </c>
      <c r="EE235">
        <v>0.43279600143432617</v>
      </c>
      <c r="EF235">
        <v>0.61473578214645386</v>
      </c>
      <c r="EG235">
        <v>0.24838736653327942</v>
      </c>
      <c r="EH235">
        <v>9.1235041618347168E-2</v>
      </c>
      <c r="EI235">
        <v>0.22126618027687073</v>
      </c>
      <c r="EJ235">
        <v>0.28504431247711182</v>
      </c>
      <c r="EK235">
        <v>0.43762096762657166</v>
      </c>
      <c r="EL235">
        <v>2.6237187385559082</v>
      </c>
      <c r="EM235">
        <v>2.5266396999359131</v>
      </c>
      <c r="EN235">
        <v>2.4670846462249756</v>
      </c>
      <c r="EO235">
        <v>2.4241471290588379</v>
      </c>
      <c r="EP235">
        <v>1.0874943733215332</v>
      </c>
      <c r="EQ235">
        <v>0.40339738130569458</v>
      </c>
      <c r="ER235">
        <v>0.3918125331401825</v>
      </c>
      <c r="ES235">
        <v>0.29079777002334595</v>
      </c>
      <c r="ET235">
        <v>0.2242749035358429</v>
      </c>
      <c r="EU235">
        <v>66.217941284179688</v>
      </c>
      <c r="EV235">
        <v>65.853271484375</v>
      </c>
      <c r="EW235">
        <v>65.0130615234375</v>
      </c>
      <c r="EX235">
        <v>64.3624267578125</v>
      </c>
      <c r="EY235">
        <v>63.536357879638672</v>
      </c>
      <c r="EZ235">
        <v>63.395656585693359</v>
      </c>
      <c r="FA235">
        <v>63.063270568847656</v>
      </c>
      <c r="FB235">
        <v>65.295585632324219</v>
      </c>
      <c r="FC235">
        <v>68.152908325195312</v>
      </c>
      <c r="FD235">
        <v>71.294593811035156</v>
      </c>
      <c r="FE235">
        <v>74.2939453125</v>
      </c>
      <c r="FF235">
        <v>77.005477905273438</v>
      </c>
      <c r="FG235">
        <v>79.868370056152344</v>
      </c>
      <c r="FH235">
        <v>82.44744873046875</v>
      </c>
      <c r="FI235">
        <v>84.858650207519531</v>
      </c>
      <c r="FJ235">
        <v>86.163658142089844</v>
      </c>
      <c r="FK235">
        <v>86.067108154296875</v>
      </c>
      <c r="FL235">
        <v>84.669708251953125</v>
      </c>
      <c r="FM235">
        <v>81.868370056152344</v>
      </c>
      <c r="FN235">
        <v>77.761947631835938</v>
      </c>
      <c r="FO235">
        <v>73.431686401367187</v>
      </c>
      <c r="FP235">
        <v>70.237640380859375</v>
      </c>
      <c r="FQ235">
        <v>67.864662170410156</v>
      </c>
      <c r="FR235">
        <v>66.105987548828125</v>
      </c>
      <c r="FS235">
        <v>58</v>
      </c>
      <c r="FT235">
        <v>3.2037027180194855E-2</v>
      </c>
      <c r="FU235">
        <v>1</v>
      </c>
    </row>
    <row r="236" spans="1:177" x14ac:dyDescent="0.2">
      <c r="A236" t="s">
        <v>190</v>
      </c>
      <c r="B236" t="s">
        <v>226</v>
      </c>
      <c r="C236" t="s">
        <v>1</v>
      </c>
      <c r="D236" t="s">
        <v>256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0</v>
      </c>
      <c r="DH236">
        <v>0</v>
      </c>
      <c r="DI236">
        <v>0</v>
      </c>
      <c r="DJ236">
        <v>0</v>
      </c>
      <c r="DK236">
        <v>0</v>
      </c>
      <c r="DL236">
        <v>0</v>
      </c>
      <c r="DM236">
        <v>0</v>
      </c>
      <c r="DN236">
        <v>0</v>
      </c>
      <c r="DO236">
        <v>0</v>
      </c>
      <c r="DP236">
        <v>0</v>
      </c>
      <c r="DQ236">
        <v>0</v>
      </c>
      <c r="DR236">
        <v>0</v>
      </c>
      <c r="DS236">
        <v>0</v>
      </c>
      <c r="DT236">
        <v>0</v>
      </c>
      <c r="DU236">
        <v>0</v>
      </c>
      <c r="DV236">
        <v>0</v>
      </c>
      <c r="DW236">
        <v>0</v>
      </c>
      <c r="DX236">
        <v>0</v>
      </c>
      <c r="DY236">
        <v>0</v>
      </c>
      <c r="DZ236">
        <v>0</v>
      </c>
      <c r="EA236">
        <v>0</v>
      </c>
      <c r="EB236">
        <v>0</v>
      </c>
      <c r="EC236">
        <v>0</v>
      </c>
      <c r="ED236">
        <v>0</v>
      </c>
      <c r="EE236">
        <v>0</v>
      </c>
      <c r="EF236">
        <v>0</v>
      </c>
      <c r="EG236">
        <v>0</v>
      </c>
      <c r="EH236">
        <v>0</v>
      </c>
      <c r="EI236">
        <v>0</v>
      </c>
      <c r="EJ236">
        <v>0</v>
      </c>
      <c r="EK236">
        <v>0</v>
      </c>
      <c r="EL236">
        <v>0</v>
      </c>
      <c r="EM236">
        <v>0</v>
      </c>
      <c r="EN236">
        <v>0</v>
      </c>
      <c r="EO236">
        <v>0</v>
      </c>
      <c r="EP236">
        <v>0</v>
      </c>
      <c r="EQ236">
        <v>0</v>
      </c>
      <c r="ER236">
        <v>0</v>
      </c>
      <c r="ES236">
        <v>0</v>
      </c>
      <c r="ET236">
        <v>0</v>
      </c>
      <c r="EU236">
        <v>0</v>
      </c>
      <c r="EV236">
        <v>0</v>
      </c>
      <c r="EW236">
        <v>0</v>
      </c>
      <c r="EX236">
        <v>0</v>
      </c>
      <c r="EY236">
        <v>0</v>
      </c>
      <c r="EZ236">
        <v>0</v>
      </c>
      <c r="FA236">
        <v>0</v>
      </c>
      <c r="FB236">
        <v>0</v>
      </c>
      <c r="FC236">
        <v>0</v>
      </c>
      <c r="FD236">
        <v>0</v>
      </c>
      <c r="FE236">
        <v>0</v>
      </c>
      <c r="FF236">
        <v>0</v>
      </c>
      <c r="FG236">
        <v>0</v>
      </c>
      <c r="FH236">
        <v>0</v>
      </c>
      <c r="FI236">
        <v>0</v>
      </c>
      <c r="FJ236">
        <v>0</v>
      </c>
      <c r="FK236">
        <v>0</v>
      </c>
      <c r="FL236">
        <v>0</v>
      </c>
      <c r="FM236">
        <v>0</v>
      </c>
      <c r="FN236">
        <v>0</v>
      </c>
      <c r="FO236">
        <v>0</v>
      </c>
      <c r="FP236">
        <v>0</v>
      </c>
      <c r="FQ236">
        <v>0</v>
      </c>
      <c r="FR236">
        <v>0</v>
      </c>
      <c r="FS236">
        <v>0</v>
      </c>
      <c r="FU236">
        <v>0</v>
      </c>
    </row>
    <row r="237" spans="1:177" x14ac:dyDescent="0.2">
      <c r="A237" t="s">
        <v>190</v>
      </c>
      <c r="B237" t="s">
        <v>226</v>
      </c>
      <c r="C237" t="s">
        <v>1</v>
      </c>
      <c r="D237" t="s">
        <v>257</v>
      </c>
      <c r="E237">
        <v>58</v>
      </c>
      <c r="F237">
        <v>58</v>
      </c>
      <c r="G237">
        <v>8.2016677856445312</v>
      </c>
      <c r="H237">
        <v>8.1074771881103516</v>
      </c>
      <c r="I237">
        <v>8.1567182540893555</v>
      </c>
      <c r="J237">
        <v>8.4596586227416992</v>
      </c>
      <c r="K237">
        <v>9.4069271087646484</v>
      </c>
      <c r="L237">
        <v>9.7938947677612305</v>
      </c>
      <c r="M237">
        <v>11.989274978637695</v>
      </c>
      <c r="N237">
        <v>11.523172378540039</v>
      </c>
      <c r="O237">
        <v>11.631819725036621</v>
      </c>
      <c r="P237">
        <v>12.225567817687988</v>
      </c>
      <c r="Q237">
        <v>12.409996032714844</v>
      </c>
      <c r="R237">
        <v>12.665379524230957</v>
      </c>
      <c r="S237">
        <v>13.001523017883301</v>
      </c>
      <c r="T237">
        <v>13.346467018127441</v>
      </c>
      <c r="U237">
        <v>13.478157997131348</v>
      </c>
      <c r="V237">
        <v>13.540151596069336</v>
      </c>
      <c r="W237">
        <v>13.46942138671875</v>
      </c>
      <c r="X237">
        <v>13.290811538696289</v>
      </c>
      <c r="Y237">
        <v>13.080601692199707</v>
      </c>
      <c r="Z237">
        <v>13.020820617675781</v>
      </c>
      <c r="AA237">
        <v>13.240579605102539</v>
      </c>
      <c r="AB237">
        <v>12.87274169921875</v>
      </c>
      <c r="AC237">
        <v>10.221225738525391</v>
      </c>
      <c r="AD237">
        <v>9.6458806991577148</v>
      </c>
      <c r="AE237">
        <v>-0.39238914847373962</v>
      </c>
      <c r="AF237">
        <v>-0.38601237535476685</v>
      </c>
      <c r="AG237">
        <v>-0.42888706922531128</v>
      </c>
      <c r="AH237">
        <v>-0.35411915183067322</v>
      </c>
      <c r="AI237">
        <v>-0.48924621939659119</v>
      </c>
      <c r="AJ237">
        <v>-0.45609024167060852</v>
      </c>
      <c r="AK237">
        <v>-1.0284159183502197</v>
      </c>
      <c r="AL237">
        <v>-0.54121774435043335</v>
      </c>
      <c r="AM237">
        <v>-0.51786094903945923</v>
      </c>
      <c r="AN237">
        <v>-0.55008566379547119</v>
      </c>
      <c r="AO237">
        <v>-0.63366407155990601</v>
      </c>
      <c r="AP237">
        <v>-0.68129152059555054</v>
      </c>
      <c r="AQ237">
        <v>-0.64980995655059814</v>
      </c>
      <c r="AR237">
        <v>-0.5874524712562561</v>
      </c>
      <c r="AS237">
        <v>-0.55039316415786743</v>
      </c>
      <c r="AT237">
        <v>1.9468601942062378</v>
      </c>
      <c r="AU237">
        <v>1.8181613683700562</v>
      </c>
      <c r="AV237">
        <v>1.7269934415817261</v>
      </c>
      <c r="AW237">
        <v>1.8106957674026489</v>
      </c>
      <c r="AX237">
        <v>-0.71466398239135742</v>
      </c>
      <c r="AY237">
        <v>-0.79532122611999512</v>
      </c>
      <c r="AZ237">
        <v>-0.48154878616333008</v>
      </c>
      <c r="BA237">
        <v>-0.40133416652679443</v>
      </c>
      <c r="BB237">
        <v>-0.46248140931129456</v>
      </c>
      <c r="BC237">
        <v>-3.7077508866786957E-2</v>
      </c>
      <c r="BD237">
        <v>-7.4373260140419006E-2</v>
      </c>
      <c r="BE237">
        <v>-0.12421826273202896</v>
      </c>
      <c r="BF237">
        <v>-6.2367808073759079E-2</v>
      </c>
      <c r="BG237">
        <v>-0.23141315579414368</v>
      </c>
      <c r="BH237">
        <v>-0.19876889884471893</v>
      </c>
      <c r="BI237">
        <v>-0.70219606161117554</v>
      </c>
      <c r="BJ237">
        <v>-0.26155439019203186</v>
      </c>
      <c r="BK237">
        <v>-0.2491508424282074</v>
      </c>
      <c r="BL237">
        <v>-0.26382714509963989</v>
      </c>
      <c r="BM237">
        <v>-0.35436153411865234</v>
      </c>
      <c r="BN237">
        <v>-0.3907393217086792</v>
      </c>
      <c r="BO237">
        <v>-0.35396209359169006</v>
      </c>
      <c r="BP237">
        <v>-0.28377589583396912</v>
      </c>
      <c r="BQ237">
        <v>-0.2419767826795578</v>
      </c>
      <c r="BR237">
        <v>2.2666668891906738</v>
      </c>
      <c r="BS237">
        <v>2.1437630653381348</v>
      </c>
      <c r="BT237">
        <v>2.038330078125</v>
      </c>
      <c r="BU237">
        <v>2.1240396499633789</v>
      </c>
      <c r="BV237">
        <v>-0.36037522554397583</v>
      </c>
      <c r="BW237">
        <v>-0.48152154684066772</v>
      </c>
      <c r="BX237">
        <v>-0.16637352108955383</v>
      </c>
      <c r="BY237">
        <v>-0.11189192533493042</v>
      </c>
      <c r="BZ237">
        <v>-0.17523624002933502</v>
      </c>
      <c r="CA237">
        <v>0.20901025831699371</v>
      </c>
      <c r="CB237">
        <v>0.14146704971790314</v>
      </c>
      <c r="CC237">
        <v>8.6794435977935791E-2</v>
      </c>
      <c r="CD237">
        <v>0.13969828188419342</v>
      </c>
      <c r="CE237">
        <v>-5.2838742733001709E-2</v>
      </c>
      <c r="CF237">
        <v>-2.0548906177282333E-2</v>
      </c>
      <c r="CG237">
        <v>-0.47625720500946045</v>
      </c>
      <c r="CH237">
        <v>-6.7860431969165802E-2</v>
      </c>
      <c r="CI237">
        <v>-6.3043020665645599E-2</v>
      </c>
      <c r="CJ237">
        <v>-6.556537002325058E-2</v>
      </c>
      <c r="CK237">
        <v>-0.16091747581958771</v>
      </c>
      <c r="CL237">
        <v>-0.18950377404689789</v>
      </c>
      <c r="CM237">
        <v>-0.1490587592124939</v>
      </c>
      <c r="CN237">
        <v>-7.345040887594223E-2</v>
      </c>
      <c r="CO237">
        <v>-2.8368545696139336E-2</v>
      </c>
      <c r="CP237">
        <v>2.4881641864776611</v>
      </c>
      <c r="CQ237">
        <v>2.3692736625671387</v>
      </c>
      <c r="CR237">
        <v>2.2539608478546143</v>
      </c>
      <c r="CS237">
        <v>2.3410606384277344</v>
      </c>
      <c r="CT237">
        <v>-0.11499593406915665</v>
      </c>
      <c r="CU237">
        <v>-0.26418483257293701</v>
      </c>
      <c r="CV237">
        <v>5.1915913820266724E-2</v>
      </c>
      <c r="CW237">
        <v>8.8574901223182678E-2</v>
      </c>
      <c r="CX237">
        <v>2.3708885535597801E-2</v>
      </c>
      <c r="CY237">
        <v>0.45509803295135498</v>
      </c>
      <c r="CZ237">
        <v>0.35730734467506409</v>
      </c>
      <c r="DA237">
        <v>0.29780712723731995</v>
      </c>
      <c r="DB237">
        <v>0.34176436066627502</v>
      </c>
      <c r="DC237">
        <v>0.12573567032814026</v>
      </c>
      <c r="DD237">
        <v>0.15767107903957367</v>
      </c>
      <c r="DE237">
        <v>-0.25031834840774536</v>
      </c>
      <c r="DF237">
        <v>0.12583352625370026</v>
      </c>
      <c r="DG237">
        <v>0.1230648010969162</v>
      </c>
      <c r="DH237">
        <v>0.13269640505313873</v>
      </c>
      <c r="DI237">
        <v>3.2526589930057526E-2</v>
      </c>
      <c r="DJ237">
        <v>1.1731777340173721E-2</v>
      </c>
      <c r="DK237">
        <v>5.5844563990831375E-2</v>
      </c>
      <c r="DL237">
        <v>0.13687507808208466</v>
      </c>
      <c r="DM237">
        <v>0.18523968756198883</v>
      </c>
      <c r="DN237">
        <v>2.7096614837646484</v>
      </c>
      <c r="DO237">
        <v>2.5947842597961426</v>
      </c>
      <c r="DP237">
        <v>2.4695916175842285</v>
      </c>
      <c r="DQ237">
        <v>2.5580816268920898</v>
      </c>
      <c r="DR237">
        <v>0.13038337230682373</v>
      </c>
      <c r="DS237">
        <v>-4.6848122030496597E-2</v>
      </c>
      <c r="DT237">
        <v>0.27020534873008728</v>
      </c>
      <c r="DU237">
        <v>0.28904172778129578</v>
      </c>
      <c r="DV237">
        <v>0.22265401482582092</v>
      </c>
      <c r="DW237">
        <v>0.81040966510772705</v>
      </c>
      <c r="DX237">
        <v>0.66894650459289551</v>
      </c>
      <c r="DY237">
        <v>0.60247594118118286</v>
      </c>
      <c r="DZ237">
        <v>0.63351571559906006</v>
      </c>
      <c r="EA237">
        <v>0.38356873393058777</v>
      </c>
      <c r="EB237">
        <v>0.41499245166778564</v>
      </c>
      <c r="EC237">
        <v>7.5901500880718231E-2</v>
      </c>
      <c r="ED237">
        <v>0.40549686551094055</v>
      </c>
      <c r="EE237">
        <v>0.39177492260932922</v>
      </c>
      <c r="EF237">
        <v>0.41895490884780884</v>
      </c>
      <c r="EG237">
        <v>0.3118290901184082</v>
      </c>
      <c r="EH237">
        <v>0.30228394269943237</v>
      </c>
      <c r="EI237">
        <v>0.35169240832328796</v>
      </c>
      <c r="EJ237">
        <v>0.44055166840553284</v>
      </c>
      <c r="EK237">
        <v>0.49365606904029846</v>
      </c>
      <c r="EL237">
        <v>3.029468297958374</v>
      </c>
      <c r="EM237">
        <v>2.9203858375549316</v>
      </c>
      <c r="EN237">
        <v>2.780928373336792</v>
      </c>
      <c r="EO237">
        <v>2.8714253902435303</v>
      </c>
      <c r="EP237">
        <v>0.48467209935188293</v>
      </c>
      <c r="EQ237">
        <v>0.26695156097412109</v>
      </c>
      <c r="ER237">
        <v>0.58538061380386353</v>
      </c>
      <c r="ES237">
        <v>0.57848399877548218</v>
      </c>
      <c r="ET237">
        <v>0.50989913940429688</v>
      </c>
      <c r="EU237">
        <v>65.774703979492188</v>
      </c>
      <c r="EV237">
        <v>65.038673400878906</v>
      </c>
      <c r="EW237">
        <v>63.908245086669922</v>
      </c>
      <c r="EX237">
        <v>63.022663116455078</v>
      </c>
      <c r="EY237">
        <v>62.571491241455078</v>
      </c>
      <c r="EZ237">
        <v>61.726932525634766</v>
      </c>
      <c r="FA237">
        <v>61.371242523193359</v>
      </c>
      <c r="FB237">
        <v>62.299236297607422</v>
      </c>
      <c r="FC237">
        <v>64.277854919433594</v>
      </c>
      <c r="FD237">
        <v>66.334197998046875</v>
      </c>
      <c r="FE237">
        <v>68.469512939453125</v>
      </c>
      <c r="FF237">
        <v>71.039878845214844</v>
      </c>
      <c r="FG237">
        <v>74.337188720703125</v>
      </c>
      <c r="FH237">
        <v>77.590217590332031</v>
      </c>
      <c r="FI237">
        <v>79.22918701171875</v>
      </c>
      <c r="FJ237">
        <v>79.103660583496094</v>
      </c>
      <c r="FK237">
        <v>78.2916259765625</v>
      </c>
      <c r="FL237">
        <v>76.427139282226563</v>
      </c>
      <c r="FM237">
        <v>73.296401977539063</v>
      </c>
      <c r="FN237">
        <v>69.93560791015625</v>
      </c>
      <c r="FO237">
        <v>68.045433044433594</v>
      </c>
      <c r="FP237">
        <v>66.673187255859375</v>
      </c>
      <c r="FQ237">
        <v>66.034111022949219</v>
      </c>
      <c r="FR237">
        <v>65.018844604492188</v>
      </c>
      <c r="FS237">
        <v>58</v>
      </c>
      <c r="FT237">
        <v>3.3589985221624374E-2</v>
      </c>
      <c r="FU237">
        <v>1</v>
      </c>
    </row>
    <row r="238" spans="1:177" x14ac:dyDescent="0.2">
      <c r="A238" t="s">
        <v>190</v>
      </c>
      <c r="B238" t="s">
        <v>226</v>
      </c>
      <c r="C238" t="s">
        <v>1</v>
      </c>
      <c r="D238" t="s">
        <v>258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  <c r="DY238">
        <v>0</v>
      </c>
      <c r="DZ238">
        <v>0</v>
      </c>
      <c r="EA238">
        <v>0</v>
      </c>
      <c r="EB238">
        <v>0</v>
      </c>
      <c r="EC238">
        <v>0</v>
      </c>
      <c r="ED238">
        <v>0</v>
      </c>
      <c r="EE238">
        <v>0</v>
      </c>
      <c r="EF238">
        <v>0</v>
      </c>
      <c r="EG238">
        <v>0</v>
      </c>
      <c r="EH238">
        <v>0</v>
      </c>
      <c r="EI238">
        <v>0</v>
      </c>
      <c r="EJ238">
        <v>0</v>
      </c>
      <c r="EK238">
        <v>0</v>
      </c>
      <c r="EL238">
        <v>0</v>
      </c>
      <c r="EM238">
        <v>0</v>
      </c>
      <c r="EN238">
        <v>0</v>
      </c>
      <c r="EO238">
        <v>0</v>
      </c>
      <c r="EP238">
        <v>0</v>
      </c>
      <c r="EQ238">
        <v>0</v>
      </c>
      <c r="ER238">
        <v>0</v>
      </c>
      <c r="ES238">
        <v>0</v>
      </c>
      <c r="ET238">
        <v>0</v>
      </c>
      <c r="EU238">
        <v>0</v>
      </c>
      <c r="EV238">
        <v>0</v>
      </c>
      <c r="EW238">
        <v>0</v>
      </c>
      <c r="EX238">
        <v>0</v>
      </c>
      <c r="EY238">
        <v>0</v>
      </c>
      <c r="EZ238">
        <v>0</v>
      </c>
      <c r="FA238">
        <v>0</v>
      </c>
      <c r="FB238">
        <v>0</v>
      </c>
      <c r="FC238">
        <v>0</v>
      </c>
      <c r="FD238">
        <v>0</v>
      </c>
      <c r="FE238">
        <v>0</v>
      </c>
      <c r="FF238">
        <v>0</v>
      </c>
      <c r="FG238">
        <v>0</v>
      </c>
      <c r="FH238">
        <v>0</v>
      </c>
      <c r="FI238">
        <v>0</v>
      </c>
      <c r="FJ238">
        <v>0</v>
      </c>
      <c r="FK238">
        <v>0</v>
      </c>
      <c r="FL238">
        <v>0</v>
      </c>
      <c r="FM238">
        <v>0</v>
      </c>
      <c r="FN238">
        <v>0</v>
      </c>
      <c r="FO238">
        <v>0</v>
      </c>
      <c r="FP238">
        <v>0</v>
      </c>
      <c r="FQ238">
        <v>0</v>
      </c>
      <c r="FR238">
        <v>0</v>
      </c>
      <c r="FS238">
        <v>0</v>
      </c>
      <c r="FU238">
        <v>0</v>
      </c>
    </row>
    <row r="239" spans="1:177" x14ac:dyDescent="0.2">
      <c r="A239" t="s">
        <v>190</v>
      </c>
      <c r="B239" t="s">
        <v>226</v>
      </c>
      <c r="C239" t="s">
        <v>1</v>
      </c>
      <c r="D239" t="s">
        <v>259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0</v>
      </c>
      <c r="DS239">
        <v>0</v>
      </c>
      <c r="DT239">
        <v>0</v>
      </c>
      <c r="DU239">
        <v>0</v>
      </c>
      <c r="DV239">
        <v>0</v>
      </c>
      <c r="DW239">
        <v>0</v>
      </c>
      <c r="DX239">
        <v>0</v>
      </c>
      <c r="DY239">
        <v>0</v>
      </c>
      <c r="DZ239">
        <v>0</v>
      </c>
      <c r="EA239">
        <v>0</v>
      </c>
      <c r="EB239">
        <v>0</v>
      </c>
      <c r="EC239">
        <v>0</v>
      </c>
      <c r="ED239">
        <v>0</v>
      </c>
      <c r="EE239">
        <v>0</v>
      </c>
      <c r="EF239">
        <v>0</v>
      </c>
      <c r="EG239">
        <v>0</v>
      </c>
      <c r="EH239">
        <v>0</v>
      </c>
      <c r="EI239">
        <v>0</v>
      </c>
      <c r="EJ239">
        <v>0</v>
      </c>
      <c r="EK239">
        <v>0</v>
      </c>
      <c r="EL239">
        <v>0</v>
      </c>
      <c r="EM239">
        <v>0</v>
      </c>
      <c r="EN239">
        <v>0</v>
      </c>
      <c r="EO239">
        <v>0</v>
      </c>
      <c r="EP239">
        <v>0</v>
      </c>
      <c r="EQ239">
        <v>0</v>
      </c>
      <c r="ER239">
        <v>0</v>
      </c>
      <c r="ES239">
        <v>0</v>
      </c>
      <c r="ET239">
        <v>0</v>
      </c>
      <c r="EU239">
        <v>0</v>
      </c>
      <c r="EV239">
        <v>0</v>
      </c>
      <c r="EW239">
        <v>0</v>
      </c>
      <c r="EX239">
        <v>0</v>
      </c>
      <c r="EY239">
        <v>0</v>
      </c>
      <c r="EZ239">
        <v>0</v>
      </c>
      <c r="FA239">
        <v>0</v>
      </c>
      <c r="FB239">
        <v>0</v>
      </c>
      <c r="FC239">
        <v>0</v>
      </c>
      <c r="FD239">
        <v>0</v>
      </c>
      <c r="FE239">
        <v>0</v>
      </c>
      <c r="FF239">
        <v>0</v>
      </c>
      <c r="FG239">
        <v>0</v>
      </c>
      <c r="FH239">
        <v>0</v>
      </c>
      <c r="FI239">
        <v>0</v>
      </c>
      <c r="FJ239">
        <v>0</v>
      </c>
      <c r="FK239">
        <v>0</v>
      </c>
      <c r="FL239">
        <v>0</v>
      </c>
      <c r="FM239">
        <v>0</v>
      </c>
      <c r="FN239">
        <v>0</v>
      </c>
      <c r="FO239">
        <v>0</v>
      </c>
      <c r="FP239">
        <v>0</v>
      </c>
      <c r="FQ239">
        <v>0</v>
      </c>
      <c r="FR239">
        <v>0</v>
      </c>
      <c r="FS239">
        <v>0</v>
      </c>
      <c r="FU239">
        <v>0</v>
      </c>
    </row>
    <row r="240" spans="1:177" x14ac:dyDescent="0.2">
      <c r="A240" t="s">
        <v>190</v>
      </c>
      <c r="B240" t="s">
        <v>226</v>
      </c>
      <c r="C240" t="s">
        <v>1</v>
      </c>
      <c r="D240" t="s">
        <v>260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0</v>
      </c>
      <c r="DU240">
        <v>0</v>
      </c>
      <c r="DV240">
        <v>0</v>
      </c>
      <c r="DW240">
        <v>0</v>
      </c>
      <c r="DX240">
        <v>0</v>
      </c>
      <c r="DY240">
        <v>0</v>
      </c>
      <c r="DZ240">
        <v>0</v>
      </c>
      <c r="EA240">
        <v>0</v>
      </c>
      <c r="EB240">
        <v>0</v>
      </c>
      <c r="EC240">
        <v>0</v>
      </c>
      <c r="ED240">
        <v>0</v>
      </c>
      <c r="EE240">
        <v>0</v>
      </c>
      <c r="EF240">
        <v>0</v>
      </c>
      <c r="EG240">
        <v>0</v>
      </c>
      <c r="EH240">
        <v>0</v>
      </c>
      <c r="EI240">
        <v>0</v>
      </c>
      <c r="EJ240">
        <v>0</v>
      </c>
      <c r="EK240">
        <v>0</v>
      </c>
      <c r="EL240">
        <v>0</v>
      </c>
      <c r="EM240">
        <v>0</v>
      </c>
      <c r="EN240">
        <v>0</v>
      </c>
      <c r="EO240">
        <v>0</v>
      </c>
      <c r="EP240">
        <v>0</v>
      </c>
      <c r="EQ240">
        <v>0</v>
      </c>
      <c r="ER240">
        <v>0</v>
      </c>
      <c r="ES240">
        <v>0</v>
      </c>
      <c r="ET240">
        <v>0</v>
      </c>
      <c r="EU240">
        <v>0</v>
      </c>
      <c r="EV240">
        <v>0</v>
      </c>
      <c r="EW240">
        <v>0</v>
      </c>
      <c r="EX240">
        <v>0</v>
      </c>
      <c r="EY240">
        <v>0</v>
      </c>
      <c r="EZ240">
        <v>0</v>
      </c>
      <c r="FA240">
        <v>0</v>
      </c>
      <c r="FB240">
        <v>0</v>
      </c>
      <c r="FC240">
        <v>0</v>
      </c>
      <c r="FD240">
        <v>0</v>
      </c>
      <c r="FE240">
        <v>0</v>
      </c>
      <c r="FF240">
        <v>0</v>
      </c>
      <c r="FG240">
        <v>0</v>
      </c>
      <c r="FH240">
        <v>0</v>
      </c>
      <c r="FI240">
        <v>0</v>
      </c>
      <c r="FJ240">
        <v>0</v>
      </c>
      <c r="FK240">
        <v>0</v>
      </c>
      <c r="FL240">
        <v>0</v>
      </c>
      <c r="FM240">
        <v>0</v>
      </c>
      <c r="FN240">
        <v>0</v>
      </c>
      <c r="FO240">
        <v>0</v>
      </c>
      <c r="FP240">
        <v>0</v>
      </c>
      <c r="FQ240">
        <v>0</v>
      </c>
      <c r="FR240">
        <v>0</v>
      </c>
      <c r="FS240">
        <v>0</v>
      </c>
      <c r="FU240">
        <v>0</v>
      </c>
    </row>
    <row r="241" spans="1:177" x14ac:dyDescent="0.2">
      <c r="A241" t="s">
        <v>190</v>
      </c>
      <c r="B241" t="s">
        <v>226</v>
      </c>
      <c r="C241" t="s">
        <v>1</v>
      </c>
      <c r="D241" t="s">
        <v>2</v>
      </c>
      <c r="E241">
        <v>57.8</v>
      </c>
      <c r="F241">
        <v>57.8</v>
      </c>
      <c r="G241">
        <v>8.5062971115112305</v>
      </c>
      <c r="H241">
        <v>8.4233741760253906</v>
      </c>
      <c r="I241">
        <v>8.4298744201660156</v>
      </c>
      <c r="J241">
        <v>8.7208728790283203</v>
      </c>
      <c r="K241">
        <v>9.5138320922851562</v>
      </c>
      <c r="L241">
        <v>9.910639762878418</v>
      </c>
      <c r="M241">
        <v>12.042296409606934</v>
      </c>
      <c r="N241">
        <v>11.537195205688477</v>
      </c>
      <c r="O241">
        <v>11.774656295776367</v>
      </c>
      <c r="P241">
        <v>12.42271614074707</v>
      </c>
      <c r="Q241">
        <v>12.811504364013672</v>
      </c>
      <c r="R241">
        <v>13.235270500183105</v>
      </c>
      <c r="S241">
        <v>13.585395812988281</v>
      </c>
      <c r="T241">
        <v>13.833779335021973</v>
      </c>
      <c r="U241">
        <v>13.924886703491211</v>
      </c>
      <c r="V241">
        <v>13.919887542724609</v>
      </c>
      <c r="W241">
        <v>13.796029090881348</v>
      </c>
      <c r="X241">
        <v>13.634366035461426</v>
      </c>
      <c r="Y241">
        <v>13.39136791229248</v>
      </c>
      <c r="Z241">
        <v>13.325471878051758</v>
      </c>
      <c r="AA241">
        <v>13.460537910461426</v>
      </c>
      <c r="AB241">
        <v>12.927999496459961</v>
      </c>
      <c r="AC241">
        <v>10.285806655883789</v>
      </c>
      <c r="AD241">
        <v>9.7469139099121094</v>
      </c>
      <c r="AE241">
        <v>-0.76951050758361816</v>
      </c>
      <c r="AF241">
        <v>-0.64744782447814941</v>
      </c>
      <c r="AG241">
        <v>-0.6749308705329895</v>
      </c>
      <c r="AH241">
        <v>-0.57224816083908081</v>
      </c>
      <c r="AI241">
        <v>-0.46495047211647034</v>
      </c>
      <c r="AJ241">
        <v>-0.35564342141151428</v>
      </c>
      <c r="AK241">
        <v>-0.19295108318328857</v>
      </c>
      <c r="AL241">
        <v>-0.45007085800170898</v>
      </c>
      <c r="AM241">
        <v>-0.54062992334365845</v>
      </c>
      <c r="AN241">
        <v>-0.67360258102416992</v>
      </c>
      <c r="AO241">
        <v>-0.73933935165405273</v>
      </c>
      <c r="AP241">
        <v>-0.70488613843917847</v>
      </c>
      <c r="AQ241">
        <v>-0.6734502911567688</v>
      </c>
      <c r="AR241">
        <v>-0.62840777635574341</v>
      </c>
      <c r="AS241">
        <v>-0.30723050236701965</v>
      </c>
      <c r="AT241">
        <v>1.5818852186203003</v>
      </c>
      <c r="AU241">
        <v>1.400670051574707</v>
      </c>
      <c r="AV241">
        <v>1.4455225467681885</v>
      </c>
      <c r="AW241">
        <v>1.4390720129013062</v>
      </c>
      <c r="AX241">
        <v>-0.33446669578552246</v>
      </c>
      <c r="AY241">
        <v>-0.50036638975143433</v>
      </c>
      <c r="AZ241">
        <v>-0.65598529577255249</v>
      </c>
      <c r="BA241">
        <v>-0.64380460977554321</v>
      </c>
      <c r="BB241">
        <v>-0.58858209848403931</v>
      </c>
      <c r="BC241">
        <v>-0.40119579434394836</v>
      </c>
      <c r="BD241">
        <v>-0.33286860585212708</v>
      </c>
      <c r="BE241">
        <v>-0.37167257070541382</v>
      </c>
      <c r="BF241">
        <v>-0.28305259346961975</v>
      </c>
      <c r="BG241">
        <v>-0.20258887112140656</v>
      </c>
      <c r="BH241">
        <v>-9.428899735212326E-2</v>
      </c>
      <c r="BI241">
        <v>0.12842418253421783</v>
      </c>
      <c r="BJ241">
        <v>-0.14845907688140869</v>
      </c>
      <c r="BK241">
        <v>-0.25325918197631836</v>
      </c>
      <c r="BL241">
        <v>-0.36364135146141052</v>
      </c>
      <c r="BM241">
        <v>-0.43126857280731201</v>
      </c>
      <c r="BN241">
        <v>-0.38230761885643005</v>
      </c>
      <c r="BO241">
        <v>-0.3529355525970459</v>
      </c>
      <c r="BP241">
        <v>-0.30845043063163757</v>
      </c>
      <c r="BQ241">
        <v>1.126350462436676E-2</v>
      </c>
      <c r="BR241">
        <v>1.9061168432235718</v>
      </c>
      <c r="BS241">
        <v>1.7270534038543701</v>
      </c>
      <c r="BT241">
        <v>1.7583075761795044</v>
      </c>
      <c r="BU241">
        <v>1.7533447742462158</v>
      </c>
      <c r="BV241">
        <v>1.8076261505484581E-2</v>
      </c>
      <c r="BW241">
        <v>-0.18631009757518768</v>
      </c>
      <c r="BX241">
        <v>-0.33851063251495361</v>
      </c>
      <c r="BY241">
        <v>-0.34878039360046387</v>
      </c>
      <c r="BZ241">
        <v>-0.29997032880783081</v>
      </c>
      <c r="CA241">
        <v>-0.14610214531421661</v>
      </c>
      <c r="CB241">
        <v>-0.11499199271202087</v>
      </c>
      <c r="CC241">
        <v>-0.16163679957389832</v>
      </c>
      <c r="CD241">
        <v>-8.2756608724594116E-2</v>
      </c>
      <c r="CE241">
        <v>-2.0878026261925697E-2</v>
      </c>
      <c r="CF241">
        <v>8.6724273860454559E-2</v>
      </c>
      <c r="CG241">
        <v>0.35100769996643066</v>
      </c>
      <c r="CH241">
        <v>6.0436323285102844E-2</v>
      </c>
      <c r="CI241">
        <v>-5.4227080196142197E-2</v>
      </c>
      <c r="CJ241">
        <v>-0.14896312355995178</v>
      </c>
      <c r="CK241">
        <v>-0.21789972484111786</v>
      </c>
      <c r="CL241">
        <v>-0.1588907390832901</v>
      </c>
      <c r="CM241">
        <v>-0.13094800710678101</v>
      </c>
      <c r="CN241">
        <v>-8.6848966777324677E-2</v>
      </c>
      <c r="CO241">
        <v>0.23185147345066071</v>
      </c>
      <c r="CP241">
        <v>2.130678653717041</v>
      </c>
      <c r="CQ241">
        <v>1.9531055688858032</v>
      </c>
      <c r="CR241">
        <v>1.9749414920806885</v>
      </c>
      <c r="CS241">
        <v>1.9710091352462769</v>
      </c>
      <c r="CT241">
        <v>0.26224642992019653</v>
      </c>
      <c r="CU241">
        <v>3.1204318627715111E-2</v>
      </c>
      <c r="CV241">
        <v>-0.11862868815660477</v>
      </c>
      <c r="CW241">
        <v>-0.14444750547409058</v>
      </c>
      <c r="CX241">
        <v>-0.10007866472005844</v>
      </c>
      <c r="CY241">
        <v>0.10899151116609573</v>
      </c>
      <c r="CZ241">
        <v>0.10288462787866592</v>
      </c>
      <c r="DA241">
        <v>4.8398982733488083E-2</v>
      </c>
      <c r="DB241">
        <v>0.11753936856985092</v>
      </c>
      <c r="DC241">
        <v>0.16083282232284546</v>
      </c>
      <c r="DD241">
        <v>0.26773753762245178</v>
      </c>
      <c r="DE241">
        <v>0.57359123229980469</v>
      </c>
      <c r="DF241">
        <v>0.26933172345161438</v>
      </c>
      <c r="DG241">
        <v>0.14480502903461456</v>
      </c>
      <c r="DH241">
        <v>6.5715089440345764E-2</v>
      </c>
      <c r="DI241">
        <v>-4.5308675616979599E-3</v>
      </c>
      <c r="DJ241">
        <v>6.452614814043045E-2</v>
      </c>
      <c r="DK241">
        <v>9.103953093290329E-2</v>
      </c>
      <c r="DL241">
        <v>0.13475249707698822</v>
      </c>
      <c r="DM241">
        <v>0.45243945717811584</v>
      </c>
      <c r="DN241">
        <v>2.3552405834197998</v>
      </c>
      <c r="DO241">
        <v>2.1791577339172363</v>
      </c>
      <c r="DP241">
        <v>2.1915755271911621</v>
      </c>
      <c r="DQ241">
        <v>2.1886734962463379</v>
      </c>
      <c r="DR241">
        <v>0.50641661882400513</v>
      </c>
      <c r="DS241">
        <v>0.2487187385559082</v>
      </c>
      <c r="DT241">
        <v>0.10125327110290527</v>
      </c>
      <c r="DU241">
        <v>5.9885382652282715E-2</v>
      </c>
      <c r="DV241">
        <v>9.9812991917133331E-2</v>
      </c>
      <c r="DW241">
        <v>0.47730621695518494</v>
      </c>
      <c r="DX241">
        <v>0.41746386885643005</v>
      </c>
      <c r="DY241">
        <v>0.35165730118751526</v>
      </c>
      <c r="DZ241">
        <v>0.40673494338989258</v>
      </c>
      <c r="EA241">
        <v>0.42319440841674805</v>
      </c>
      <c r="EB241">
        <v>0.52909195423126221</v>
      </c>
      <c r="EC241">
        <v>0.8949664831161499</v>
      </c>
      <c r="ED241">
        <v>0.57094347476959229</v>
      </c>
      <c r="EE241">
        <v>0.43217578530311584</v>
      </c>
      <c r="EF241">
        <v>0.37567633390426636</v>
      </c>
      <c r="EG241">
        <v>0.30353987216949463</v>
      </c>
      <c r="EH241">
        <v>0.38710466027259827</v>
      </c>
      <c r="EI241">
        <v>0.41155427694320679</v>
      </c>
      <c r="EJ241">
        <v>0.45470982789993286</v>
      </c>
      <c r="EK241">
        <v>0.77093344926834106</v>
      </c>
      <c r="EL241">
        <v>2.6794719696044922</v>
      </c>
      <c r="EM241">
        <v>2.5055410861968994</v>
      </c>
      <c r="EN241">
        <v>2.5043604373931885</v>
      </c>
      <c r="EO241">
        <v>2.502946138381958</v>
      </c>
      <c r="EP241">
        <v>0.85895955562591553</v>
      </c>
      <c r="EQ241">
        <v>0.56277501583099365</v>
      </c>
      <c r="ER241">
        <v>0.41872790455818176</v>
      </c>
      <c r="ES241">
        <v>0.35490962862968445</v>
      </c>
      <c r="ET241">
        <v>0.38842478394508362</v>
      </c>
      <c r="EU241">
        <v>68.24517822265625</v>
      </c>
      <c r="EV241">
        <v>67.062171936035156</v>
      </c>
      <c r="EW241">
        <v>65.530654907226563</v>
      </c>
      <c r="EX241">
        <v>64.364585876464844</v>
      </c>
      <c r="EY241">
        <v>63.5296630859375</v>
      </c>
      <c r="EZ241">
        <v>62.888805389404297</v>
      </c>
      <c r="FA241">
        <v>62.968204498291016</v>
      </c>
      <c r="FB241">
        <v>65.513336181640625</v>
      </c>
      <c r="FC241">
        <v>69.2911376953125</v>
      </c>
      <c r="FD241">
        <v>73.636627197265625</v>
      </c>
      <c r="FE241">
        <v>77.85870361328125</v>
      </c>
      <c r="FF241">
        <v>81.348228454589844</v>
      </c>
      <c r="FG241">
        <v>83.909416198730469</v>
      </c>
      <c r="FH241">
        <v>85.45782470703125</v>
      </c>
      <c r="FI241">
        <v>86.048858642578125</v>
      </c>
      <c r="FJ241">
        <v>86.015335083007812</v>
      </c>
      <c r="FK241">
        <v>84.360237121582031</v>
      </c>
      <c r="FL241">
        <v>82.433700561523438</v>
      </c>
      <c r="FM241">
        <v>79.367385864257813</v>
      </c>
      <c r="FN241">
        <v>75.450477600097656</v>
      </c>
      <c r="FO241">
        <v>71.930091857910156</v>
      </c>
      <c r="FP241">
        <v>69.398780822753906</v>
      </c>
      <c r="FQ241">
        <v>68.002128601074219</v>
      </c>
      <c r="FR241">
        <v>66.642768859863281</v>
      </c>
      <c r="FS241">
        <v>58.333333333333336</v>
      </c>
      <c r="FT241">
        <v>3.3693809062242508E-2</v>
      </c>
      <c r="FU241">
        <v>1</v>
      </c>
    </row>
    <row r="242" spans="1:177" x14ac:dyDescent="0.2">
      <c r="A242" t="s">
        <v>191</v>
      </c>
      <c r="B242" t="s">
        <v>224</v>
      </c>
      <c r="C242" t="s">
        <v>1</v>
      </c>
      <c r="D242" t="s">
        <v>246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0</v>
      </c>
      <c r="DT242">
        <v>0</v>
      </c>
      <c r="DU242">
        <v>0</v>
      </c>
      <c r="DV242">
        <v>0</v>
      </c>
      <c r="DW242">
        <v>0</v>
      </c>
      <c r="DX242">
        <v>0</v>
      </c>
      <c r="DY242">
        <v>0</v>
      </c>
      <c r="DZ242">
        <v>0</v>
      </c>
      <c r="EA242">
        <v>0</v>
      </c>
      <c r="EB242">
        <v>0</v>
      </c>
      <c r="EC242">
        <v>0</v>
      </c>
      <c r="ED242">
        <v>0</v>
      </c>
      <c r="EE242">
        <v>0</v>
      </c>
      <c r="EF242">
        <v>0</v>
      </c>
      <c r="EG242">
        <v>0</v>
      </c>
      <c r="EH242">
        <v>0</v>
      </c>
      <c r="EI242">
        <v>0</v>
      </c>
      <c r="EJ242">
        <v>0</v>
      </c>
      <c r="EK242">
        <v>0</v>
      </c>
      <c r="EL242">
        <v>0</v>
      </c>
      <c r="EM242">
        <v>0</v>
      </c>
      <c r="EN242">
        <v>0</v>
      </c>
      <c r="EO242">
        <v>0</v>
      </c>
      <c r="EP242">
        <v>0</v>
      </c>
      <c r="EQ242">
        <v>0</v>
      </c>
      <c r="ER242">
        <v>0</v>
      </c>
      <c r="ES242">
        <v>0</v>
      </c>
      <c r="ET242">
        <v>0</v>
      </c>
      <c r="EU242">
        <v>0</v>
      </c>
      <c r="EV242">
        <v>0</v>
      </c>
      <c r="EW242">
        <v>0</v>
      </c>
      <c r="EX242">
        <v>0</v>
      </c>
      <c r="EY242">
        <v>0</v>
      </c>
      <c r="EZ242">
        <v>0</v>
      </c>
      <c r="FA242">
        <v>0</v>
      </c>
      <c r="FB242">
        <v>0</v>
      </c>
      <c r="FC242">
        <v>0</v>
      </c>
      <c r="FD242">
        <v>0</v>
      </c>
      <c r="FE242">
        <v>0</v>
      </c>
      <c r="FF242">
        <v>0</v>
      </c>
      <c r="FG242">
        <v>0</v>
      </c>
      <c r="FH242">
        <v>0</v>
      </c>
      <c r="FI242">
        <v>0</v>
      </c>
      <c r="FJ242">
        <v>0</v>
      </c>
      <c r="FK242">
        <v>0</v>
      </c>
      <c r="FL242">
        <v>0</v>
      </c>
      <c r="FM242">
        <v>0</v>
      </c>
      <c r="FN242">
        <v>0</v>
      </c>
      <c r="FO242">
        <v>0</v>
      </c>
      <c r="FP242">
        <v>0</v>
      </c>
      <c r="FQ242">
        <v>0</v>
      </c>
      <c r="FR242">
        <v>0</v>
      </c>
      <c r="FS242">
        <v>0</v>
      </c>
      <c r="FU242">
        <v>0</v>
      </c>
    </row>
    <row r="243" spans="1:177" x14ac:dyDescent="0.2">
      <c r="A243" t="s">
        <v>191</v>
      </c>
      <c r="B243" t="s">
        <v>224</v>
      </c>
      <c r="C243" t="s">
        <v>1</v>
      </c>
      <c r="D243" t="s">
        <v>247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  <c r="DY243">
        <v>0</v>
      </c>
      <c r="DZ243">
        <v>0</v>
      </c>
      <c r="EA243">
        <v>0</v>
      </c>
      <c r="EB243">
        <v>0</v>
      </c>
      <c r="EC243">
        <v>0</v>
      </c>
      <c r="ED243">
        <v>0</v>
      </c>
      <c r="EE243">
        <v>0</v>
      </c>
      <c r="EF243">
        <v>0</v>
      </c>
      <c r="EG243">
        <v>0</v>
      </c>
      <c r="EH243">
        <v>0</v>
      </c>
      <c r="EI243">
        <v>0</v>
      </c>
      <c r="EJ243">
        <v>0</v>
      </c>
      <c r="EK243">
        <v>0</v>
      </c>
      <c r="EL243">
        <v>0</v>
      </c>
      <c r="EM243">
        <v>0</v>
      </c>
      <c r="EN243">
        <v>0</v>
      </c>
      <c r="EO243">
        <v>0</v>
      </c>
      <c r="EP243">
        <v>0</v>
      </c>
      <c r="EQ243">
        <v>0</v>
      </c>
      <c r="ER243">
        <v>0</v>
      </c>
      <c r="ES243">
        <v>0</v>
      </c>
      <c r="ET243">
        <v>0</v>
      </c>
      <c r="EU243">
        <v>0</v>
      </c>
      <c r="EV243">
        <v>0</v>
      </c>
      <c r="EW243">
        <v>0</v>
      </c>
      <c r="EX243">
        <v>0</v>
      </c>
      <c r="EY243">
        <v>0</v>
      </c>
      <c r="EZ243">
        <v>0</v>
      </c>
      <c r="FA243">
        <v>0</v>
      </c>
      <c r="FB243">
        <v>0</v>
      </c>
      <c r="FC243">
        <v>0</v>
      </c>
      <c r="FD243">
        <v>0</v>
      </c>
      <c r="FE243">
        <v>0</v>
      </c>
      <c r="FF243">
        <v>0</v>
      </c>
      <c r="FG243">
        <v>0</v>
      </c>
      <c r="FH243">
        <v>0</v>
      </c>
      <c r="FI243">
        <v>0</v>
      </c>
      <c r="FJ243">
        <v>0</v>
      </c>
      <c r="FK243">
        <v>0</v>
      </c>
      <c r="FL243">
        <v>0</v>
      </c>
      <c r="FM243">
        <v>0</v>
      </c>
      <c r="FN243">
        <v>0</v>
      </c>
      <c r="FO243">
        <v>0</v>
      </c>
      <c r="FP243">
        <v>0</v>
      </c>
      <c r="FQ243">
        <v>0</v>
      </c>
      <c r="FR243">
        <v>0</v>
      </c>
      <c r="FS243">
        <v>5</v>
      </c>
      <c r="FT243">
        <v>0.95413005352020264</v>
      </c>
      <c r="FU243">
        <v>0</v>
      </c>
    </row>
    <row r="244" spans="1:177" x14ac:dyDescent="0.2">
      <c r="A244" t="s">
        <v>191</v>
      </c>
      <c r="B244" t="s">
        <v>224</v>
      </c>
      <c r="C244" t="s">
        <v>1</v>
      </c>
      <c r="D244" t="s">
        <v>248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>
        <v>0</v>
      </c>
      <c r="EO244">
        <v>0</v>
      </c>
      <c r="EP244">
        <v>0</v>
      </c>
      <c r="EQ244">
        <v>0</v>
      </c>
      <c r="ER244">
        <v>0</v>
      </c>
      <c r="ES244">
        <v>0</v>
      </c>
      <c r="ET244">
        <v>0</v>
      </c>
      <c r="EU244">
        <v>0</v>
      </c>
      <c r="EV244">
        <v>0</v>
      </c>
      <c r="EW244">
        <v>0</v>
      </c>
      <c r="EX244">
        <v>0</v>
      </c>
      <c r="EY244">
        <v>0</v>
      </c>
      <c r="EZ244">
        <v>0</v>
      </c>
      <c r="FA244">
        <v>0</v>
      </c>
      <c r="FB244">
        <v>0</v>
      </c>
      <c r="FC244">
        <v>0</v>
      </c>
      <c r="FD244">
        <v>0</v>
      </c>
      <c r="FE244">
        <v>0</v>
      </c>
      <c r="FF244">
        <v>0</v>
      </c>
      <c r="FG244">
        <v>0</v>
      </c>
      <c r="FH244">
        <v>0</v>
      </c>
      <c r="FI244">
        <v>0</v>
      </c>
      <c r="FJ244">
        <v>0</v>
      </c>
      <c r="FK244">
        <v>0</v>
      </c>
      <c r="FL244">
        <v>0</v>
      </c>
      <c r="FM244">
        <v>0</v>
      </c>
      <c r="FN244">
        <v>0</v>
      </c>
      <c r="FO244">
        <v>0</v>
      </c>
      <c r="FP244">
        <v>0</v>
      </c>
      <c r="FQ244">
        <v>0</v>
      </c>
      <c r="FR244">
        <v>0</v>
      </c>
      <c r="FS244">
        <v>0</v>
      </c>
      <c r="FU244">
        <v>0</v>
      </c>
    </row>
    <row r="245" spans="1:177" x14ac:dyDescent="0.2">
      <c r="A245" t="s">
        <v>191</v>
      </c>
      <c r="B245" t="s">
        <v>224</v>
      </c>
      <c r="C245" t="s">
        <v>1</v>
      </c>
      <c r="D245" t="s">
        <v>249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  <c r="DY245">
        <v>0</v>
      </c>
      <c r="DZ245">
        <v>0</v>
      </c>
      <c r="EA245">
        <v>0</v>
      </c>
      <c r="EB245">
        <v>0</v>
      </c>
      <c r="EC245">
        <v>0</v>
      </c>
      <c r="ED245">
        <v>0</v>
      </c>
      <c r="EE245">
        <v>0</v>
      </c>
      <c r="EF245">
        <v>0</v>
      </c>
      <c r="EG245">
        <v>0</v>
      </c>
      <c r="EH245">
        <v>0</v>
      </c>
      <c r="EI245">
        <v>0</v>
      </c>
      <c r="EJ245">
        <v>0</v>
      </c>
      <c r="EK245">
        <v>0</v>
      </c>
      <c r="EL245">
        <v>0</v>
      </c>
      <c r="EM245">
        <v>0</v>
      </c>
      <c r="EN245">
        <v>0</v>
      </c>
      <c r="EO245">
        <v>0</v>
      </c>
      <c r="EP245">
        <v>0</v>
      </c>
      <c r="EQ245">
        <v>0</v>
      </c>
      <c r="ER245">
        <v>0</v>
      </c>
      <c r="ES245">
        <v>0</v>
      </c>
      <c r="ET245">
        <v>0</v>
      </c>
      <c r="EU245">
        <v>0</v>
      </c>
      <c r="EV245">
        <v>0</v>
      </c>
      <c r="EW245">
        <v>0</v>
      </c>
      <c r="EX245">
        <v>0</v>
      </c>
      <c r="EY245">
        <v>0</v>
      </c>
      <c r="EZ245">
        <v>0</v>
      </c>
      <c r="FA245">
        <v>0</v>
      </c>
      <c r="FB245">
        <v>0</v>
      </c>
      <c r="FC245">
        <v>0</v>
      </c>
      <c r="FD245">
        <v>0</v>
      </c>
      <c r="FE245">
        <v>0</v>
      </c>
      <c r="FF245">
        <v>0</v>
      </c>
      <c r="FG245">
        <v>0</v>
      </c>
      <c r="FH245">
        <v>0</v>
      </c>
      <c r="FI245">
        <v>0</v>
      </c>
      <c r="FJ245">
        <v>0</v>
      </c>
      <c r="FK245">
        <v>0</v>
      </c>
      <c r="FL245">
        <v>0</v>
      </c>
      <c r="FM245">
        <v>0</v>
      </c>
      <c r="FN245">
        <v>0</v>
      </c>
      <c r="FO245">
        <v>0</v>
      </c>
      <c r="FP245">
        <v>0</v>
      </c>
      <c r="FQ245">
        <v>0</v>
      </c>
      <c r="FR245">
        <v>0</v>
      </c>
      <c r="FS245">
        <v>0</v>
      </c>
      <c r="FU245">
        <v>0</v>
      </c>
    </row>
    <row r="246" spans="1:177" x14ac:dyDescent="0.2">
      <c r="A246" t="s">
        <v>191</v>
      </c>
      <c r="B246" t="s">
        <v>224</v>
      </c>
      <c r="C246" t="s">
        <v>1</v>
      </c>
      <c r="D246" t="s">
        <v>250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  <c r="DJ246">
        <v>0</v>
      </c>
      <c r="DK246">
        <v>0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  <c r="DY246">
        <v>0</v>
      </c>
      <c r="DZ246">
        <v>0</v>
      </c>
      <c r="EA246">
        <v>0</v>
      </c>
      <c r="EB246">
        <v>0</v>
      </c>
      <c r="EC246">
        <v>0</v>
      </c>
      <c r="ED246">
        <v>0</v>
      </c>
      <c r="EE246">
        <v>0</v>
      </c>
      <c r="EF246">
        <v>0</v>
      </c>
      <c r="EG246">
        <v>0</v>
      </c>
      <c r="EH246">
        <v>0</v>
      </c>
      <c r="EI246">
        <v>0</v>
      </c>
      <c r="EJ246">
        <v>0</v>
      </c>
      <c r="EK246">
        <v>0</v>
      </c>
      <c r="EL246">
        <v>0</v>
      </c>
      <c r="EM246">
        <v>0</v>
      </c>
      <c r="EN246">
        <v>0</v>
      </c>
      <c r="EO246">
        <v>0</v>
      </c>
      <c r="EP246">
        <v>0</v>
      </c>
      <c r="EQ246">
        <v>0</v>
      </c>
      <c r="ER246">
        <v>0</v>
      </c>
      <c r="ES246">
        <v>0</v>
      </c>
      <c r="ET246">
        <v>0</v>
      </c>
      <c r="EU246">
        <v>0</v>
      </c>
      <c r="EV246">
        <v>0</v>
      </c>
      <c r="EW246">
        <v>0</v>
      </c>
      <c r="EX246">
        <v>0</v>
      </c>
      <c r="EY246">
        <v>0</v>
      </c>
      <c r="EZ246">
        <v>0</v>
      </c>
      <c r="FA246">
        <v>0</v>
      </c>
      <c r="FB246">
        <v>0</v>
      </c>
      <c r="FC246">
        <v>0</v>
      </c>
      <c r="FD246">
        <v>0</v>
      </c>
      <c r="FE246">
        <v>0</v>
      </c>
      <c r="FF246">
        <v>0</v>
      </c>
      <c r="FG246">
        <v>0</v>
      </c>
      <c r="FH246">
        <v>0</v>
      </c>
      <c r="FI246">
        <v>0</v>
      </c>
      <c r="FJ246">
        <v>0</v>
      </c>
      <c r="FK246">
        <v>0</v>
      </c>
      <c r="FL246">
        <v>0</v>
      </c>
      <c r="FM246">
        <v>0</v>
      </c>
      <c r="FN246">
        <v>0</v>
      </c>
      <c r="FO246">
        <v>0</v>
      </c>
      <c r="FP246">
        <v>0</v>
      </c>
      <c r="FQ246">
        <v>0</v>
      </c>
      <c r="FR246">
        <v>0</v>
      </c>
      <c r="FS246">
        <v>16</v>
      </c>
      <c r="FT246">
        <v>0.25828790664672852</v>
      </c>
      <c r="FU246">
        <v>0</v>
      </c>
    </row>
    <row r="247" spans="1:177" x14ac:dyDescent="0.2">
      <c r="A247" t="s">
        <v>191</v>
      </c>
      <c r="B247" t="s">
        <v>224</v>
      </c>
      <c r="C247" t="s">
        <v>1</v>
      </c>
      <c r="D247" t="s">
        <v>251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  <c r="DY247">
        <v>0</v>
      </c>
      <c r="DZ247">
        <v>0</v>
      </c>
      <c r="EA247">
        <v>0</v>
      </c>
      <c r="EB247">
        <v>0</v>
      </c>
      <c r="EC247">
        <v>0</v>
      </c>
      <c r="ED247">
        <v>0</v>
      </c>
      <c r="EE247">
        <v>0</v>
      </c>
      <c r="EF247">
        <v>0</v>
      </c>
      <c r="EG247">
        <v>0</v>
      </c>
      <c r="EH247">
        <v>0</v>
      </c>
      <c r="EI247">
        <v>0</v>
      </c>
      <c r="EJ247">
        <v>0</v>
      </c>
      <c r="EK247">
        <v>0</v>
      </c>
      <c r="EL247">
        <v>0</v>
      </c>
      <c r="EM247">
        <v>0</v>
      </c>
      <c r="EN247">
        <v>0</v>
      </c>
      <c r="EO247">
        <v>0</v>
      </c>
      <c r="EP247">
        <v>0</v>
      </c>
      <c r="EQ247">
        <v>0</v>
      </c>
      <c r="ER247">
        <v>0</v>
      </c>
      <c r="ES247">
        <v>0</v>
      </c>
      <c r="ET247">
        <v>0</v>
      </c>
      <c r="EU247">
        <v>0</v>
      </c>
      <c r="EV247">
        <v>0</v>
      </c>
      <c r="EW247">
        <v>0</v>
      </c>
      <c r="EX247">
        <v>0</v>
      </c>
      <c r="EY247">
        <v>0</v>
      </c>
      <c r="EZ247">
        <v>0</v>
      </c>
      <c r="FA247">
        <v>0</v>
      </c>
      <c r="FB247">
        <v>0</v>
      </c>
      <c r="FC247">
        <v>0</v>
      </c>
      <c r="FD247">
        <v>0</v>
      </c>
      <c r="FE247">
        <v>0</v>
      </c>
      <c r="FF247">
        <v>0</v>
      </c>
      <c r="FG247">
        <v>0</v>
      </c>
      <c r="FH247">
        <v>0</v>
      </c>
      <c r="FI247">
        <v>0</v>
      </c>
      <c r="FJ247">
        <v>0</v>
      </c>
      <c r="FK247">
        <v>0</v>
      </c>
      <c r="FL247">
        <v>0</v>
      </c>
      <c r="FM247">
        <v>0</v>
      </c>
      <c r="FN247">
        <v>0</v>
      </c>
      <c r="FO247">
        <v>0</v>
      </c>
      <c r="FP247">
        <v>0</v>
      </c>
      <c r="FQ247">
        <v>0</v>
      </c>
      <c r="FR247">
        <v>0</v>
      </c>
      <c r="FS247">
        <v>16</v>
      </c>
      <c r="FT247">
        <v>0.25525060296058655</v>
      </c>
      <c r="FU247">
        <v>0</v>
      </c>
    </row>
    <row r="248" spans="1:177" x14ac:dyDescent="0.2">
      <c r="A248" t="s">
        <v>191</v>
      </c>
      <c r="B248" t="s">
        <v>224</v>
      </c>
      <c r="C248" t="s">
        <v>1</v>
      </c>
      <c r="D248" t="s">
        <v>252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  <c r="DY248">
        <v>0</v>
      </c>
      <c r="DZ248">
        <v>0</v>
      </c>
      <c r="EA248">
        <v>0</v>
      </c>
      <c r="EB248">
        <v>0</v>
      </c>
      <c r="EC248">
        <v>0</v>
      </c>
      <c r="ED248">
        <v>0</v>
      </c>
      <c r="EE248">
        <v>0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0</v>
      </c>
      <c r="EM248">
        <v>0</v>
      </c>
      <c r="EN248">
        <v>0</v>
      </c>
      <c r="EO248">
        <v>0</v>
      </c>
      <c r="EP248">
        <v>0</v>
      </c>
      <c r="EQ248">
        <v>0</v>
      </c>
      <c r="ER248">
        <v>0</v>
      </c>
      <c r="ES248">
        <v>0</v>
      </c>
      <c r="ET248">
        <v>0</v>
      </c>
      <c r="EU248">
        <v>0</v>
      </c>
      <c r="EV248">
        <v>0</v>
      </c>
      <c r="EW248">
        <v>0</v>
      </c>
      <c r="EX248">
        <v>0</v>
      </c>
      <c r="EY248">
        <v>0</v>
      </c>
      <c r="EZ248">
        <v>0</v>
      </c>
      <c r="FA248">
        <v>0</v>
      </c>
      <c r="FB248">
        <v>0</v>
      </c>
      <c r="FC248">
        <v>0</v>
      </c>
      <c r="FD248">
        <v>0</v>
      </c>
      <c r="FE248">
        <v>0</v>
      </c>
      <c r="FF248">
        <v>0</v>
      </c>
      <c r="FG248">
        <v>0</v>
      </c>
      <c r="FH248">
        <v>0</v>
      </c>
      <c r="FI248">
        <v>0</v>
      </c>
      <c r="FJ248">
        <v>0</v>
      </c>
      <c r="FK248">
        <v>0</v>
      </c>
      <c r="FL248">
        <v>0</v>
      </c>
      <c r="FM248">
        <v>0</v>
      </c>
      <c r="FN248">
        <v>0</v>
      </c>
      <c r="FO248">
        <v>0</v>
      </c>
      <c r="FP248">
        <v>0</v>
      </c>
      <c r="FQ248">
        <v>0</v>
      </c>
      <c r="FR248">
        <v>0</v>
      </c>
      <c r="FS248">
        <v>15</v>
      </c>
      <c r="FT248">
        <v>0.48641213774681091</v>
      </c>
      <c r="FU248">
        <v>0</v>
      </c>
    </row>
    <row r="249" spans="1:177" x14ac:dyDescent="0.2">
      <c r="A249" t="s">
        <v>191</v>
      </c>
      <c r="B249" t="s">
        <v>224</v>
      </c>
      <c r="C249" t="s">
        <v>1</v>
      </c>
      <c r="D249" t="s">
        <v>253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>
        <v>0</v>
      </c>
      <c r="EO249">
        <v>0</v>
      </c>
      <c r="EP249">
        <v>0</v>
      </c>
      <c r="EQ249">
        <v>0</v>
      </c>
      <c r="ER249">
        <v>0</v>
      </c>
      <c r="ES249">
        <v>0</v>
      </c>
      <c r="ET249">
        <v>0</v>
      </c>
      <c r="EU249">
        <v>0</v>
      </c>
      <c r="EV249">
        <v>0</v>
      </c>
      <c r="EW249">
        <v>0</v>
      </c>
      <c r="EX249">
        <v>0</v>
      </c>
      <c r="EY249">
        <v>0</v>
      </c>
      <c r="EZ249">
        <v>0</v>
      </c>
      <c r="FA249">
        <v>0</v>
      </c>
      <c r="FB249">
        <v>0</v>
      </c>
      <c r="FC249">
        <v>0</v>
      </c>
      <c r="FD249">
        <v>0</v>
      </c>
      <c r="FE249">
        <v>0</v>
      </c>
      <c r="FF249">
        <v>0</v>
      </c>
      <c r="FG249">
        <v>0</v>
      </c>
      <c r="FH249">
        <v>0</v>
      </c>
      <c r="FI249">
        <v>0</v>
      </c>
      <c r="FJ249">
        <v>0</v>
      </c>
      <c r="FK249">
        <v>0</v>
      </c>
      <c r="FL249">
        <v>0</v>
      </c>
      <c r="FM249">
        <v>0</v>
      </c>
      <c r="FN249">
        <v>0</v>
      </c>
      <c r="FO249">
        <v>0</v>
      </c>
      <c r="FP249">
        <v>0</v>
      </c>
      <c r="FQ249">
        <v>0</v>
      </c>
      <c r="FR249">
        <v>0</v>
      </c>
      <c r="FS249">
        <v>16</v>
      </c>
      <c r="FT249">
        <v>0.31382894515991211</v>
      </c>
      <c r="FU249">
        <v>0</v>
      </c>
    </row>
    <row r="250" spans="1:177" x14ac:dyDescent="0.2">
      <c r="A250" t="s">
        <v>191</v>
      </c>
      <c r="B250" t="s">
        <v>224</v>
      </c>
      <c r="C250" t="s">
        <v>1</v>
      </c>
      <c r="D250" t="s">
        <v>254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N250">
        <v>0</v>
      </c>
      <c r="EO250">
        <v>0</v>
      </c>
      <c r="EP250">
        <v>0</v>
      </c>
      <c r="EQ250">
        <v>0</v>
      </c>
      <c r="ER250">
        <v>0</v>
      </c>
      <c r="ES250">
        <v>0</v>
      </c>
      <c r="ET250">
        <v>0</v>
      </c>
      <c r="EU250">
        <v>0</v>
      </c>
      <c r="EV250">
        <v>0</v>
      </c>
      <c r="EW250">
        <v>0</v>
      </c>
      <c r="EX250">
        <v>0</v>
      </c>
      <c r="EY250">
        <v>0</v>
      </c>
      <c r="EZ250">
        <v>0</v>
      </c>
      <c r="FA250">
        <v>0</v>
      </c>
      <c r="FB250">
        <v>0</v>
      </c>
      <c r="FC250">
        <v>0</v>
      </c>
      <c r="FD250">
        <v>0</v>
      </c>
      <c r="FE250">
        <v>0</v>
      </c>
      <c r="FF250">
        <v>0</v>
      </c>
      <c r="FG250">
        <v>0</v>
      </c>
      <c r="FH250">
        <v>0</v>
      </c>
      <c r="FI250">
        <v>0</v>
      </c>
      <c r="FJ250">
        <v>0</v>
      </c>
      <c r="FK250">
        <v>0</v>
      </c>
      <c r="FL250">
        <v>0</v>
      </c>
      <c r="FM250">
        <v>0</v>
      </c>
      <c r="FN250">
        <v>0</v>
      </c>
      <c r="FO250">
        <v>0</v>
      </c>
      <c r="FP250">
        <v>0</v>
      </c>
      <c r="FQ250">
        <v>0</v>
      </c>
      <c r="FR250">
        <v>0</v>
      </c>
      <c r="FS250">
        <v>16</v>
      </c>
      <c r="FT250">
        <v>0.35965299606323242</v>
      </c>
      <c r="FU250">
        <v>0</v>
      </c>
    </row>
    <row r="251" spans="1:177" x14ac:dyDescent="0.2">
      <c r="A251" t="s">
        <v>191</v>
      </c>
      <c r="B251" t="s">
        <v>224</v>
      </c>
      <c r="C251" t="s">
        <v>1</v>
      </c>
      <c r="D251" t="s">
        <v>255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N251">
        <v>0</v>
      </c>
      <c r="EO251">
        <v>0</v>
      </c>
      <c r="EP251">
        <v>0</v>
      </c>
      <c r="EQ251">
        <v>0</v>
      </c>
      <c r="ER251">
        <v>0</v>
      </c>
      <c r="ES251">
        <v>0</v>
      </c>
      <c r="ET251">
        <v>0</v>
      </c>
      <c r="EU251">
        <v>0</v>
      </c>
      <c r="EV251">
        <v>0</v>
      </c>
      <c r="EW251">
        <v>0</v>
      </c>
      <c r="EX251">
        <v>0</v>
      </c>
      <c r="EY251">
        <v>0</v>
      </c>
      <c r="EZ251">
        <v>0</v>
      </c>
      <c r="FA251">
        <v>0</v>
      </c>
      <c r="FB251">
        <v>0</v>
      </c>
      <c r="FC251">
        <v>0</v>
      </c>
      <c r="FD251">
        <v>0</v>
      </c>
      <c r="FE251">
        <v>0</v>
      </c>
      <c r="FF251">
        <v>0</v>
      </c>
      <c r="FG251">
        <v>0</v>
      </c>
      <c r="FH251">
        <v>0</v>
      </c>
      <c r="FI251">
        <v>0</v>
      </c>
      <c r="FJ251">
        <v>0</v>
      </c>
      <c r="FK251">
        <v>0</v>
      </c>
      <c r="FL251">
        <v>0</v>
      </c>
      <c r="FM251">
        <v>0</v>
      </c>
      <c r="FN251">
        <v>0</v>
      </c>
      <c r="FO251">
        <v>0</v>
      </c>
      <c r="FP251">
        <v>0</v>
      </c>
      <c r="FQ251">
        <v>0</v>
      </c>
      <c r="FR251">
        <v>0</v>
      </c>
      <c r="FS251">
        <v>16</v>
      </c>
      <c r="FT251">
        <v>0.2495369166135788</v>
      </c>
      <c r="FU251">
        <v>0</v>
      </c>
    </row>
    <row r="252" spans="1:177" x14ac:dyDescent="0.2">
      <c r="A252" t="s">
        <v>191</v>
      </c>
      <c r="B252" t="s">
        <v>224</v>
      </c>
      <c r="C252" t="s">
        <v>1</v>
      </c>
      <c r="D252" t="s">
        <v>256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>
        <v>0</v>
      </c>
      <c r="EO252">
        <v>0</v>
      </c>
      <c r="EP252">
        <v>0</v>
      </c>
      <c r="EQ252">
        <v>0</v>
      </c>
      <c r="ER252">
        <v>0</v>
      </c>
      <c r="ES252">
        <v>0</v>
      </c>
      <c r="ET252">
        <v>0</v>
      </c>
      <c r="EU252">
        <v>0</v>
      </c>
      <c r="EV252">
        <v>0</v>
      </c>
      <c r="EW252">
        <v>0</v>
      </c>
      <c r="EX252">
        <v>0</v>
      </c>
      <c r="EY252">
        <v>0</v>
      </c>
      <c r="EZ252">
        <v>0</v>
      </c>
      <c r="FA252">
        <v>0</v>
      </c>
      <c r="FB252">
        <v>0</v>
      </c>
      <c r="FC252">
        <v>0</v>
      </c>
      <c r="FD252">
        <v>0</v>
      </c>
      <c r="FE252">
        <v>0</v>
      </c>
      <c r="FF252">
        <v>0</v>
      </c>
      <c r="FG252">
        <v>0</v>
      </c>
      <c r="FH252">
        <v>0</v>
      </c>
      <c r="FI252">
        <v>0</v>
      </c>
      <c r="FJ252">
        <v>0</v>
      </c>
      <c r="FK252">
        <v>0</v>
      </c>
      <c r="FL252">
        <v>0</v>
      </c>
      <c r="FM252">
        <v>0</v>
      </c>
      <c r="FN252">
        <v>0</v>
      </c>
      <c r="FO252">
        <v>0</v>
      </c>
      <c r="FP252">
        <v>0</v>
      </c>
      <c r="FQ252">
        <v>0</v>
      </c>
      <c r="FR252">
        <v>0</v>
      </c>
      <c r="FS252">
        <v>0</v>
      </c>
      <c r="FU252">
        <v>0</v>
      </c>
    </row>
    <row r="253" spans="1:177" x14ac:dyDescent="0.2">
      <c r="A253" t="s">
        <v>191</v>
      </c>
      <c r="B253" t="s">
        <v>224</v>
      </c>
      <c r="C253" t="s">
        <v>1</v>
      </c>
      <c r="D253" t="s">
        <v>257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N253">
        <v>0</v>
      </c>
      <c r="EO253">
        <v>0</v>
      </c>
      <c r="EP253">
        <v>0</v>
      </c>
      <c r="EQ253">
        <v>0</v>
      </c>
      <c r="ER253">
        <v>0</v>
      </c>
      <c r="ES253">
        <v>0</v>
      </c>
      <c r="ET253">
        <v>0</v>
      </c>
      <c r="EU253">
        <v>0</v>
      </c>
      <c r="EV253">
        <v>0</v>
      </c>
      <c r="EW253">
        <v>0</v>
      </c>
      <c r="EX253">
        <v>0</v>
      </c>
      <c r="EY253">
        <v>0</v>
      </c>
      <c r="EZ253">
        <v>0</v>
      </c>
      <c r="FA253">
        <v>0</v>
      </c>
      <c r="FB253">
        <v>0</v>
      </c>
      <c r="FC253">
        <v>0</v>
      </c>
      <c r="FD253">
        <v>0</v>
      </c>
      <c r="FE253">
        <v>0</v>
      </c>
      <c r="FF253">
        <v>0</v>
      </c>
      <c r="FG253">
        <v>0</v>
      </c>
      <c r="FH253">
        <v>0</v>
      </c>
      <c r="FI253">
        <v>0</v>
      </c>
      <c r="FJ253">
        <v>0</v>
      </c>
      <c r="FK253">
        <v>0</v>
      </c>
      <c r="FL253">
        <v>0</v>
      </c>
      <c r="FM253">
        <v>0</v>
      </c>
      <c r="FN253">
        <v>0</v>
      </c>
      <c r="FO253">
        <v>0</v>
      </c>
      <c r="FP253">
        <v>0</v>
      </c>
      <c r="FQ253">
        <v>0</v>
      </c>
      <c r="FR253">
        <v>0</v>
      </c>
      <c r="FS253">
        <v>12</v>
      </c>
      <c r="FT253">
        <v>0.23528663814067841</v>
      </c>
      <c r="FU253">
        <v>0</v>
      </c>
    </row>
    <row r="254" spans="1:177" x14ac:dyDescent="0.2">
      <c r="A254" t="s">
        <v>191</v>
      </c>
      <c r="B254" t="s">
        <v>224</v>
      </c>
      <c r="C254" t="s">
        <v>1</v>
      </c>
      <c r="D254" t="s">
        <v>258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N254">
        <v>0</v>
      </c>
      <c r="EO254">
        <v>0</v>
      </c>
      <c r="EP254">
        <v>0</v>
      </c>
      <c r="EQ254">
        <v>0</v>
      </c>
      <c r="ER254">
        <v>0</v>
      </c>
      <c r="ES254">
        <v>0</v>
      </c>
      <c r="ET254">
        <v>0</v>
      </c>
      <c r="EU254">
        <v>0</v>
      </c>
      <c r="EV254">
        <v>0</v>
      </c>
      <c r="EW254">
        <v>0</v>
      </c>
      <c r="EX254">
        <v>0</v>
      </c>
      <c r="EY254">
        <v>0</v>
      </c>
      <c r="EZ254">
        <v>0</v>
      </c>
      <c r="FA254">
        <v>0</v>
      </c>
      <c r="FB254">
        <v>0</v>
      </c>
      <c r="FC254">
        <v>0</v>
      </c>
      <c r="FD254">
        <v>0</v>
      </c>
      <c r="FE254">
        <v>0</v>
      </c>
      <c r="FF254">
        <v>0</v>
      </c>
      <c r="FG254">
        <v>0</v>
      </c>
      <c r="FH254">
        <v>0</v>
      </c>
      <c r="FI254">
        <v>0</v>
      </c>
      <c r="FJ254">
        <v>0</v>
      </c>
      <c r="FK254">
        <v>0</v>
      </c>
      <c r="FL254">
        <v>0</v>
      </c>
      <c r="FM254">
        <v>0</v>
      </c>
      <c r="FN254">
        <v>0</v>
      </c>
      <c r="FO254">
        <v>0</v>
      </c>
      <c r="FP254">
        <v>0</v>
      </c>
      <c r="FQ254">
        <v>0</v>
      </c>
      <c r="FR254">
        <v>0</v>
      </c>
      <c r="FS254">
        <v>0</v>
      </c>
      <c r="FU254">
        <v>0</v>
      </c>
    </row>
    <row r="255" spans="1:177" x14ac:dyDescent="0.2">
      <c r="A255" t="s">
        <v>191</v>
      </c>
      <c r="B255" t="s">
        <v>224</v>
      </c>
      <c r="C255" t="s">
        <v>1</v>
      </c>
      <c r="D255" t="s">
        <v>259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N255">
        <v>0</v>
      </c>
      <c r="EO255">
        <v>0</v>
      </c>
      <c r="EP255">
        <v>0</v>
      </c>
      <c r="EQ255">
        <v>0</v>
      </c>
      <c r="ER255">
        <v>0</v>
      </c>
      <c r="ES255">
        <v>0</v>
      </c>
      <c r="ET255">
        <v>0</v>
      </c>
      <c r="EU255">
        <v>0</v>
      </c>
      <c r="EV255">
        <v>0</v>
      </c>
      <c r="EW255">
        <v>0</v>
      </c>
      <c r="EX255">
        <v>0</v>
      </c>
      <c r="EY255">
        <v>0</v>
      </c>
      <c r="EZ255">
        <v>0</v>
      </c>
      <c r="FA255">
        <v>0</v>
      </c>
      <c r="FB255">
        <v>0</v>
      </c>
      <c r="FC255">
        <v>0</v>
      </c>
      <c r="FD255">
        <v>0</v>
      </c>
      <c r="FE255">
        <v>0</v>
      </c>
      <c r="FF255">
        <v>0</v>
      </c>
      <c r="FG255">
        <v>0</v>
      </c>
      <c r="FH255">
        <v>0</v>
      </c>
      <c r="FI255">
        <v>0</v>
      </c>
      <c r="FJ255">
        <v>0</v>
      </c>
      <c r="FK255">
        <v>0</v>
      </c>
      <c r="FL255">
        <v>0</v>
      </c>
      <c r="FM255">
        <v>0</v>
      </c>
      <c r="FN255">
        <v>0</v>
      </c>
      <c r="FO255">
        <v>0</v>
      </c>
      <c r="FP255">
        <v>0</v>
      </c>
      <c r="FQ255">
        <v>0</v>
      </c>
      <c r="FR255">
        <v>0</v>
      </c>
      <c r="FS255">
        <v>0</v>
      </c>
      <c r="FU255">
        <v>0</v>
      </c>
    </row>
    <row r="256" spans="1:177" x14ac:dyDescent="0.2">
      <c r="A256" t="s">
        <v>191</v>
      </c>
      <c r="B256" t="s">
        <v>224</v>
      </c>
      <c r="C256" t="s">
        <v>1</v>
      </c>
      <c r="D256" t="s">
        <v>260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  <c r="DY256">
        <v>0</v>
      </c>
      <c r="DZ256">
        <v>0</v>
      </c>
      <c r="EA256">
        <v>0</v>
      </c>
      <c r="EB256">
        <v>0</v>
      </c>
      <c r="EC256">
        <v>0</v>
      </c>
      <c r="ED256">
        <v>0</v>
      </c>
      <c r="EE256">
        <v>0</v>
      </c>
      <c r="EF256">
        <v>0</v>
      </c>
      <c r="EG256">
        <v>0</v>
      </c>
      <c r="EH256">
        <v>0</v>
      </c>
      <c r="EI256">
        <v>0</v>
      </c>
      <c r="EJ256">
        <v>0</v>
      </c>
      <c r="EK256">
        <v>0</v>
      </c>
      <c r="EL256">
        <v>0</v>
      </c>
      <c r="EM256">
        <v>0</v>
      </c>
      <c r="EN256">
        <v>0</v>
      </c>
      <c r="EO256">
        <v>0</v>
      </c>
      <c r="EP256">
        <v>0</v>
      </c>
      <c r="EQ256">
        <v>0</v>
      </c>
      <c r="ER256">
        <v>0</v>
      </c>
      <c r="ES256">
        <v>0</v>
      </c>
      <c r="ET256">
        <v>0</v>
      </c>
      <c r="EU256">
        <v>0</v>
      </c>
      <c r="EV256">
        <v>0</v>
      </c>
      <c r="EW256">
        <v>0</v>
      </c>
      <c r="EX256">
        <v>0</v>
      </c>
      <c r="EY256">
        <v>0</v>
      </c>
      <c r="EZ256">
        <v>0</v>
      </c>
      <c r="FA256">
        <v>0</v>
      </c>
      <c r="FB256">
        <v>0</v>
      </c>
      <c r="FC256">
        <v>0</v>
      </c>
      <c r="FD256">
        <v>0</v>
      </c>
      <c r="FE256">
        <v>0</v>
      </c>
      <c r="FF256">
        <v>0</v>
      </c>
      <c r="FG256">
        <v>0</v>
      </c>
      <c r="FH256">
        <v>0</v>
      </c>
      <c r="FI256">
        <v>0</v>
      </c>
      <c r="FJ256">
        <v>0</v>
      </c>
      <c r="FK256">
        <v>0</v>
      </c>
      <c r="FL256">
        <v>0</v>
      </c>
      <c r="FM256">
        <v>0</v>
      </c>
      <c r="FN256">
        <v>0</v>
      </c>
      <c r="FO256">
        <v>0</v>
      </c>
      <c r="FP256">
        <v>0</v>
      </c>
      <c r="FQ256">
        <v>0</v>
      </c>
      <c r="FR256">
        <v>0</v>
      </c>
      <c r="FS256">
        <v>0</v>
      </c>
      <c r="FU256">
        <v>0</v>
      </c>
    </row>
    <row r="257" spans="1:177" x14ac:dyDescent="0.2">
      <c r="A257" t="s">
        <v>191</v>
      </c>
      <c r="B257" t="s">
        <v>224</v>
      </c>
      <c r="C257" t="s">
        <v>1</v>
      </c>
      <c r="D257" t="s">
        <v>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  <c r="DY257">
        <v>0</v>
      </c>
      <c r="DZ257">
        <v>0</v>
      </c>
      <c r="EA257">
        <v>0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0</v>
      </c>
      <c r="EI257">
        <v>0</v>
      </c>
      <c r="EJ257">
        <v>0</v>
      </c>
      <c r="EK257">
        <v>0</v>
      </c>
      <c r="EL257">
        <v>0</v>
      </c>
      <c r="EM257">
        <v>0</v>
      </c>
      <c r="EN257">
        <v>0</v>
      </c>
      <c r="EO257">
        <v>0</v>
      </c>
      <c r="EP257">
        <v>0</v>
      </c>
      <c r="EQ257">
        <v>0</v>
      </c>
      <c r="ER257">
        <v>0</v>
      </c>
      <c r="ES257">
        <v>0</v>
      </c>
      <c r="ET257">
        <v>0</v>
      </c>
      <c r="EU257">
        <v>0</v>
      </c>
      <c r="EV257">
        <v>0</v>
      </c>
      <c r="EW257">
        <v>0</v>
      </c>
      <c r="EX257">
        <v>0</v>
      </c>
      <c r="EY257">
        <v>0</v>
      </c>
      <c r="EZ257">
        <v>0</v>
      </c>
      <c r="FA257">
        <v>0</v>
      </c>
      <c r="FB257">
        <v>0</v>
      </c>
      <c r="FC257">
        <v>0</v>
      </c>
      <c r="FD257">
        <v>0</v>
      </c>
      <c r="FE257">
        <v>0</v>
      </c>
      <c r="FF257">
        <v>0</v>
      </c>
      <c r="FG257">
        <v>0</v>
      </c>
      <c r="FH257">
        <v>0</v>
      </c>
      <c r="FI257">
        <v>0</v>
      </c>
      <c r="FJ257">
        <v>0</v>
      </c>
      <c r="FK257">
        <v>0</v>
      </c>
      <c r="FL257">
        <v>0</v>
      </c>
      <c r="FM257">
        <v>0</v>
      </c>
      <c r="FN257">
        <v>0</v>
      </c>
      <c r="FO257">
        <v>0</v>
      </c>
      <c r="FP257">
        <v>0</v>
      </c>
      <c r="FQ257">
        <v>0</v>
      </c>
      <c r="FR257">
        <v>0</v>
      </c>
      <c r="FS257">
        <v>11</v>
      </c>
      <c r="FT257">
        <v>0.50108188390731812</v>
      </c>
      <c r="FU257">
        <v>0</v>
      </c>
    </row>
    <row r="258" spans="1:177" x14ac:dyDescent="0.2">
      <c r="A258" t="s">
        <v>191</v>
      </c>
      <c r="B258" t="s">
        <v>225</v>
      </c>
      <c r="C258" t="s">
        <v>1</v>
      </c>
      <c r="D258" t="s">
        <v>246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  <c r="DJ258">
        <v>0</v>
      </c>
      <c r="DK258">
        <v>0</v>
      </c>
      <c r="DL258">
        <v>0</v>
      </c>
      <c r="DM258">
        <v>0</v>
      </c>
      <c r="DN258">
        <v>0</v>
      </c>
      <c r="DO258">
        <v>0</v>
      </c>
      <c r="DP258">
        <v>0</v>
      </c>
      <c r="DQ258">
        <v>0</v>
      </c>
      <c r="DR258">
        <v>0</v>
      </c>
      <c r="DS258">
        <v>0</v>
      </c>
      <c r="DT258">
        <v>0</v>
      </c>
      <c r="DU258">
        <v>0</v>
      </c>
      <c r="DV258">
        <v>0</v>
      </c>
      <c r="DW258">
        <v>0</v>
      </c>
      <c r="DX258">
        <v>0</v>
      </c>
      <c r="DY258">
        <v>0</v>
      </c>
      <c r="DZ258">
        <v>0</v>
      </c>
      <c r="EA258">
        <v>0</v>
      </c>
      <c r="EB258">
        <v>0</v>
      </c>
      <c r="EC258">
        <v>0</v>
      </c>
      <c r="ED258">
        <v>0</v>
      </c>
      <c r="EE258">
        <v>0</v>
      </c>
      <c r="EF258">
        <v>0</v>
      </c>
      <c r="EG258">
        <v>0</v>
      </c>
      <c r="EH258">
        <v>0</v>
      </c>
      <c r="EI258">
        <v>0</v>
      </c>
      <c r="EJ258">
        <v>0</v>
      </c>
      <c r="EK258">
        <v>0</v>
      </c>
      <c r="EL258">
        <v>0</v>
      </c>
      <c r="EM258">
        <v>0</v>
      </c>
      <c r="EN258">
        <v>0</v>
      </c>
      <c r="EO258">
        <v>0</v>
      </c>
      <c r="EP258">
        <v>0</v>
      </c>
      <c r="EQ258">
        <v>0</v>
      </c>
      <c r="ER258">
        <v>0</v>
      </c>
      <c r="ES258">
        <v>0</v>
      </c>
      <c r="ET258">
        <v>0</v>
      </c>
      <c r="EU258">
        <v>0</v>
      </c>
      <c r="EV258">
        <v>0</v>
      </c>
      <c r="EW258">
        <v>0</v>
      </c>
      <c r="EX258">
        <v>0</v>
      </c>
      <c r="EY258">
        <v>0</v>
      </c>
      <c r="EZ258">
        <v>0</v>
      </c>
      <c r="FA258">
        <v>0</v>
      </c>
      <c r="FB258">
        <v>0</v>
      </c>
      <c r="FC258">
        <v>0</v>
      </c>
      <c r="FD258">
        <v>0</v>
      </c>
      <c r="FE258">
        <v>0</v>
      </c>
      <c r="FF258">
        <v>0</v>
      </c>
      <c r="FG258">
        <v>0</v>
      </c>
      <c r="FH258">
        <v>0</v>
      </c>
      <c r="FI258">
        <v>0</v>
      </c>
      <c r="FJ258">
        <v>0</v>
      </c>
      <c r="FK258">
        <v>0</v>
      </c>
      <c r="FL258">
        <v>0</v>
      </c>
      <c r="FM258">
        <v>0</v>
      </c>
      <c r="FN258">
        <v>0</v>
      </c>
      <c r="FO258">
        <v>0</v>
      </c>
      <c r="FP258">
        <v>0</v>
      </c>
      <c r="FQ258">
        <v>0</v>
      </c>
      <c r="FR258">
        <v>0</v>
      </c>
      <c r="FS258">
        <v>0</v>
      </c>
      <c r="FU258">
        <v>0</v>
      </c>
    </row>
    <row r="259" spans="1:177" x14ac:dyDescent="0.2">
      <c r="A259" t="s">
        <v>191</v>
      </c>
      <c r="B259" t="s">
        <v>225</v>
      </c>
      <c r="C259" t="s">
        <v>1</v>
      </c>
      <c r="D259" t="s">
        <v>247</v>
      </c>
      <c r="E259">
        <v>46</v>
      </c>
      <c r="F259">
        <v>46</v>
      </c>
      <c r="G259">
        <v>4.6593966484069824</v>
      </c>
      <c r="H259">
        <v>4.4455776214599609</v>
      </c>
      <c r="I259">
        <v>4.335242748260498</v>
      </c>
      <c r="J259">
        <v>4.2922544479370117</v>
      </c>
      <c r="K259">
        <v>4.343477725982666</v>
      </c>
      <c r="L259">
        <v>4.451016902923584</v>
      </c>
      <c r="M259">
        <v>4.5739526748657227</v>
      </c>
      <c r="N259">
        <v>4.8621382713317871</v>
      </c>
      <c r="O259">
        <v>5.4023227691650391</v>
      </c>
      <c r="P259">
        <v>5.661344051361084</v>
      </c>
      <c r="Q259">
        <v>5.6832447052001953</v>
      </c>
      <c r="R259">
        <v>5.8480186462402344</v>
      </c>
      <c r="S259">
        <v>5.8887557983398437</v>
      </c>
      <c r="T259">
        <v>6.0687742233276367</v>
      </c>
      <c r="U259">
        <v>6.2792587280273438</v>
      </c>
      <c r="V259">
        <v>6.549532413482666</v>
      </c>
      <c r="W259">
        <v>6.7398881912231445</v>
      </c>
      <c r="X259">
        <v>6.9833168983459473</v>
      </c>
      <c r="Y259">
        <v>7.1577606201171875</v>
      </c>
      <c r="Z259">
        <v>7.1659307479858398</v>
      </c>
      <c r="AA259">
        <v>7.0795135498046875</v>
      </c>
      <c r="AB259">
        <v>6.664700984954834</v>
      </c>
      <c r="AC259">
        <v>5.6696186065673828</v>
      </c>
      <c r="AD259">
        <v>5.126624584197998</v>
      </c>
      <c r="AE259">
        <v>-0.28037586808204651</v>
      </c>
      <c r="AF259">
        <v>-0.29944917559623718</v>
      </c>
      <c r="AG259">
        <v>-0.35212820768356323</v>
      </c>
      <c r="AH259">
        <v>-0.37117162346839905</v>
      </c>
      <c r="AI259">
        <v>-0.37788531184196472</v>
      </c>
      <c r="AJ259">
        <v>-0.29329124093055725</v>
      </c>
      <c r="AK259">
        <v>-0.29453727602958679</v>
      </c>
      <c r="AL259">
        <v>-0.32818335294723511</v>
      </c>
      <c r="AM259">
        <v>-0.28410649299621582</v>
      </c>
      <c r="AN259">
        <v>-0.40263020992279053</v>
      </c>
      <c r="AO259">
        <v>-0.52074450254440308</v>
      </c>
      <c r="AP259">
        <v>-0.58766776323318481</v>
      </c>
      <c r="AQ259">
        <v>-0.87347972393035889</v>
      </c>
      <c r="AR259">
        <v>-0.68545269966125488</v>
      </c>
      <c r="AS259">
        <v>-0.71225929260253906</v>
      </c>
      <c r="AT259">
        <v>1.0344276428222656</v>
      </c>
      <c r="AU259">
        <v>0.96318823099136353</v>
      </c>
      <c r="AV259">
        <v>0.96160823106765747</v>
      </c>
      <c r="AW259">
        <v>0.96080482006072998</v>
      </c>
      <c r="AX259">
        <v>-0.32520461082458496</v>
      </c>
      <c r="AY259">
        <v>-0.53066539764404297</v>
      </c>
      <c r="AZ259">
        <v>-0.4463137686252594</v>
      </c>
      <c r="BA259">
        <v>-0.49150571227073669</v>
      </c>
      <c r="BB259">
        <v>-0.49354198575019836</v>
      </c>
      <c r="BC259">
        <v>-7.4787907302379608E-2</v>
      </c>
      <c r="BD259">
        <v>-8.9190192520618439E-2</v>
      </c>
      <c r="BE259">
        <v>-0.15660877525806427</v>
      </c>
      <c r="BF259">
        <v>-0.14846086502075195</v>
      </c>
      <c r="BG259">
        <v>-0.16700363159179688</v>
      </c>
      <c r="BH259">
        <v>-7.7675215899944305E-2</v>
      </c>
      <c r="BI259">
        <v>-7.5189746916294098E-2</v>
      </c>
      <c r="BJ259">
        <v>-8.198961615562439E-2</v>
      </c>
      <c r="BK259">
        <v>-1.0941606014966965E-2</v>
      </c>
      <c r="BL259">
        <v>-0.14453056454658508</v>
      </c>
      <c r="BM259">
        <v>-0.24870511889457703</v>
      </c>
      <c r="BN259">
        <v>-0.31235635280609131</v>
      </c>
      <c r="BO259">
        <v>-0.56605476140975952</v>
      </c>
      <c r="BP259">
        <v>-0.31702229380607605</v>
      </c>
      <c r="BQ259">
        <v>-0.35007750988006592</v>
      </c>
      <c r="BR259">
        <v>1.3455947637557983</v>
      </c>
      <c r="BS259">
        <v>1.2633064985275269</v>
      </c>
      <c r="BT259">
        <v>1.264775276184082</v>
      </c>
      <c r="BU259">
        <v>1.2455281019210815</v>
      </c>
      <c r="BV259">
        <v>-5.3366906940937042E-2</v>
      </c>
      <c r="BW259">
        <v>-0.27773687243461609</v>
      </c>
      <c r="BX259">
        <v>-0.18682532012462616</v>
      </c>
      <c r="BY259">
        <v>-0.2307363897562027</v>
      </c>
      <c r="BZ259">
        <v>-0.23299136757850647</v>
      </c>
      <c r="CA259">
        <v>6.7601688206195831E-2</v>
      </c>
      <c r="CB259">
        <v>5.643453449010849E-2</v>
      </c>
      <c r="CC259">
        <v>-2.1192604675889015E-2</v>
      </c>
      <c r="CD259">
        <v>5.7879346422851086E-3</v>
      </c>
      <c r="CE259">
        <v>-2.0947616547346115E-2</v>
      </c>
      <c r="CF259">
        <v>7.1659795939922333E-2</v>
      </c>
      <c r="CG259">
        <v>7.6729677617549896E-2</v>
      </c>
      <c r="CH259">
        <v>8.8523417711257935E-2</v>
      </c>
      <c r="CI259">
        <v>0.17825156450271606</v>
      </c>
      <c r="CJ259">
        <v>3.4228459000587463E-2</v>
      </c>
      <c r="CK259">
        <v>-6.0291469097137451E-2</v>
      </c>
      <c r="CL259">
        <v>-0.12167651206254959</v>
      </c>
      <c r="CM259">
        <v>-0.35313317179679871</v>
      </c>
      <c r="CN259">
        <v>-6.1848513782024384E-2</v>
      </c>
      <c r="CO259">
        <v>-9.923148900270462E-2</v>
      </c>
      <c r="CP259">
        <v>1.5611081123352051</v>
      </c>
      <c r="CQ259">
        <v>1.4711675643920898</v>
      </c>
      <c r="CR259">
        <v>1.4747477769851685</v>
      </c>
      <c r="CS259">
        <v>1.4427266120910645</v>
      </c>
      <c r="CT259">
        <v>0.13490705192089081</v>
      </c>
      <c r="CU259">
        <v>-0.10255936533212662</v>
      </c>
      <c r="CV259">
        <v>-7.1044201031327248E-3</v>
      </c>
      <c r="CW259">
        <v>-5.0128336995840073E-2</v>
      </c>
      <c r="CX259">
        <v>-5.2534785121679306E-2</v>
      </c>
      <c r="CY259">
        <v>0.20999129116535187</v>
      </c>
      <c r="CZ259">
        <v>0.20205926895141602</v>
      </c>
      <c r="DA259">
        <v>0.11422356218099594</v>
      </c>
      <c r="DB259">
        <v>0.16003672778606415</v>
      </c>
      <c r="DC259">
        <v>0.12510839104652405</v>
      </c>
      <c r="DD259">
        <v>0.22099480032920837</v>
      </c>
      <c r="DE259">
        <v>0.22864909470081329</v>
      </c>
      <c r="DF259">
        <v>0.25903645157814026</v>
      </c>
      <c r="DG259">
        <v>0.3674447238445282</v>
      </c>
      <c r="DH259">
        <v>0.21298748254776001</v>
      </c>
      <c r="DI259">
        <v>0.12812218070030212</v>
      </c>
      <c r="DJ259">
        <v>6.900332123041153E-2</v>
      </c>
      <c r="DK259">
        <v>-0.14021158218383789</v>
      </c>
      <c r="DL259">
        <v>0.19332526624202728</v>
      </c>
      <c r="DM259">
        <v>0.15161451697349548</v>
      </c>
      <c r="DN259">
        <v>1.7766214609146118</v>
      </c>
      <c r="DO259">
        <v>1.6790286302566528</v>
      </c>
      <c r="DP259">
        <v>1.6847202777862549</v>
      </c>
      <c r="DQ259">
        <v>1.6399251222610474</v>
      </c>
      <c r="DR259">
        <v>0.32318100333213806</v>
      </c>
      <c r="DS259">
        <v>7.2618141770362854E-2</v>
      </c>
      <c r="DT259">
        <v>0.17261648178100586</v>
      </c>
      <c r="DU259">
        <v>0.13047970831394196</v>
      </c>
      <c r="DV259">
        <v>0.12792178988456726</v>
      </c>
      <c r="DW259">
        <v>0.41557925939559937</v>
      </c>
      <c r="DX259">
        <v>0.41231822967529297</v>
      </c>
      <c r="DY259">
        <v>0.30974298715591431</v>
      </c>
      <c r="DZ259">
        <v>0.38274750113487244</v>
      </c>
      <c r="EA259">
        <v>0.33599007129669189</v>
      </c>
      <c r="EB259">
        <v>0.43661084771156311</v>
      </c>
      <c r="EC259">
        <v>0.44799661636352539</v>
      </c>
      <c r="ED259">
        <v>0.50523018836975098</v>
      </c>
      <c r="EE259">
        <v>0.64060962200164795</v>
      </c>
      <c r="EF259">
        <v>0.47108712792396545</v>
      </c>
      <c r="EG259">
        <v>0.40016156435012817</v>
      </c>
      <c r="EH259">
        <v>0.34431472420692444</v>
      </c>
      <c r="EI259">
        <v>0.16721338033676147</v>
      </c>
      <c r="EJ259">
        <v>0.56175565719604492</v>
      </c>
      <c r="EK259">
        <v>0.51379632949829102</v>
      </c>
      <c r="EL259">
        <v>2.0877885818481445</v>
      </c>
      <c r="EM259">
        <v>1.9791469573974609</v>
      </c>
      <c r="EN259">
        <v>1.9878872632980347</v>
      </c>
      <c r="EO259">
        <v>1.9246484041213989</v>
      </c>
      <c r="EP259">
        <v>0.59501868486404419</v>
      </c>
      <c r="EQ259">
        <v>0.32554665207862854</v>
      </c>
      <c r="ER259">
        <v>0.43210491538047791</v>
      </c>
      <c r="ES259">
        <v>0.39124903082847595</v>
      </c>
      <c r="ET259">
        <v>0.38847243785858154</v>
      </c>
      <c r="EU259">
        <v>80.5</v>
      </c>
      <c r="EV259">
        <v>78.5</v>
      </c>
      <c r="EW259">
        <v>74.5</v>
      </c>
      <c r="EX259">
        <v>73</v>
      </c>
      <c r="EY259">
        <v>70.5</v>
      </c>
      <c r="EZ259">
        <v>69.5</v>
      </c>
      <c r="FA259">
        <v>69.5</v>
      </c>
      <c r="FB259">
        <v>74.5</v>
      </c>
      <c r="FC259">
        <v>80</v>
      </c>
      <c r="FD259">
        <v>83.5</v>
      </c>
      <c r="FE259">
        <v>86</v>
      </c>
      <c r="FF259">
        <v>90</v>
      </c>
      <c r="FG259">
        <v>92.5</v>
      </c>
      <c r="FH259">
        <v>96</v>
      </c>
      <c r="FI259">
        <v>98.5</v>
      </c>
      <c r="FJ259">
        <v>100</v>
      </c>
      <c r="FK259">
        <v>100</v>
      </c>
      <c r="FL259">
        <v>100</v>
      </c>
      <c r="FM259">
        <v>98.5</v>
      </c>
      <c r="FN259">
        <v>95.5</v>
      </c>
      <c r="FO259">
        <v>92.5</v>
      </c>
      <c r="FP259">
        <v>90</v>
      </c>
      <c r="FQ259">
        <v>87</v>
      </c>
      <c r="FR259">
        <v>84</v>
      </c>
      <c r="FS259">
        <v>46</v>
      </c>
      <c r="FT259">
        <v>0.10584826022386551</v>
      </c>
      <c r="FU259">
        <v>1</v>
      </c>
    </row>
    <row r="260" spans="1:177" x14ac:dyDescent="0.2">
      <c r="A260" t="s">
        <v>191</v>
      </c>
      <c r="B260" t="s">
        <v>225</v>
      </c>
      <c r="C260" t="s">
        <v>1</v>
      </c>
      <c r="D260" t="s">
        <v>248</v>
      </c>
      <c r="E260">
        <v>43</v>
      </c>
      <c r="F260">
        <v>43</v>
      </c>
      <c r="G260">
        <v>3.6915128231048584</v>
      </c>
      <c r="H260">
        <v>3.5232956409454346</v>
      </c>
      <c r="I260">
        <v>3.4244678020477295</v>
      </c>
      <c r="J260">
        <v>3.3893492221832275</v>
      </c>
      <c r="K260">
        <v>3.4803893566131592</v>
      </c>
      <c r="L260">
        <v>3.5870578289031982</v>
      </c>
      <c r="M260">
        <v>3.9612460136413574</v>
      </c>
      <c r="N260">
        <v>4.2281770706176758</v>
      </c>
      <c r="O260">
        <v>4.8217535018920898</v>
      </c>
      <c r="P260">
        <v>5.2293343544006348</v>
      </c>
      <c r="Q260">
        <v>5.642153263092041</v>
      </c>
      <c r="R260">
        <v>5.8779764175415039</v>
      </c>
      <c r="S260">
        <v>5.9345989227294922</v>
      </c>
      <c r="T260">
        <v>6.3170647621154785</v>
      </c>
      <c r="U260">
        <v>6.5229716300964355</v>
      </c>
      <c r="V260">
        <v>6.5657787322998047</v>
      </c>
      <c r="W260">
        <v>6.7433905601501465</v>
      </c>
      <c r="X260">
        <v>6.9816479682922363</v>
      </c>
      <c r="Y260">
        <v>7.0494599342346191</v>
      </c>
      <c r="Z260">
        <v>7.1535563468933105</v>
      </c>
      <c r="AA260">
        <v>6.9227333068847656</v>
      </c>
      <c r="AB260">
        <v>5.9266791343688965</v>
      </c>
      <c r="AC260">
        <v>4.7035884857177734</v>
      </c>
      <c r="AD260">
        <v>4.046450138092041</v>
      </c>
      <c r="AE260">
        <v>-0.50126862525939941</v>
      </c>
      <c r="AF260">
        <v>-0.53258901834487915</v>
      </c>
      <c r="AG260">
        <v>-0.46574246883392334</v>
      </c>
      <c r="AH260">
        <v>-0.42535603046417236</v>
      </c>
      <c r="AI260">
        <v>-0.37923592329025269</v>
      </c>
      <c r="AJ260">
        <v>-0.3660176694393158</v>
      </c>
      <c r="AK260">
        <v>-0.46565249562263489</v>
      </c>
      <c r="AL260">
        <v>-0.71056419610977173</v>
      </c>
      <c r="AM260">
        <v>-0.51050287485122681</v>
      </c>
      <c r="AN260">
        <v>-0.53320622444152832</v>
      </c>
      <c r="AO260">
        <v>-0.59691905975341797</v>
      </c>
      <c r="AP260">
        <v>-0.55179089307785034</v>
      </c>
      <c r="AQ260">
        <v>-0.84760206937789917</v>
      </c>
      <c r="AR260">
        <v>-0.53194588422775269</v>
      </c>
      <c r="AS260">
        <v>-0.92271095514297485</v>
      </c>
      <c r="AT260">
        <v>0.1407717764377594</v>
      </c>
      <c r="AU260">
        <v>4.6824324876070023E-2</v>
      </c>
      <c r="AV260">
        <v>8.7534055113792419E-2</v>
      </c>
      <c r="AW260">
        <v>-0.1567288339138031</v>
      </c>
      <c r="AX260">
        <v>-0.52182215452194214</v>
      </c>
      <c r="AY260">
        <v>-0.62852334976196289</v>
      </c>
      <c r="AZ260">
        <v>-1.1600992679595947</v>
      </c>
      <c r="BA260">
        <v>-0.72045797109603882</v>
      </c>
      <c r="BB260">
        <v>-0.62048625946044922</v>
      </c>
      <c r="BC260">
        <v>-0.2609080970287323</v>
      </c>
      <c r="BD260">
        <v>-0.29314449429512024</v>
      </c>
      <c r="BE260">
        <v>-0.23043309152126312</v>
      </c>
      <c r="BF260">
        <v>-0.19661431014537811</v>
      </c>
      <c r="BG260">
        <v>-0.13857413828372955</v>
      </c>
      <c r="BH260">
        <v>-0.12013091892004013</v>
      </c>
      <c r="BI260">
        <v>-0.20101848244667053</v>
      </c>
      <c r="BJ260">
        <v>-0.44798493385314941</v>
      </c>
      <c r="BK260">
        <v>-0.22565615177154541</v>
      </c>
      <c r="BL260">
        <v>-0.24972319602966309</v>
      </c>
      <c r="BM260">
        <v>-0.28141072392463684</v>
      </c>
      <c r="BN260">
        <v>-0.2177206426858902</v>
      </c>
      <c r="BO260">
        <v>-0.50047177076339722</v>
      </c>
      <c r="BP260">
        <v>-0.18691124022006989</v>
      </c>
      <c r="BQ260">
        <v>-0.56712883710861206</v>
      </c>
      <c r="BR260">
        <v>0.46682500839233398</v>
      </c>
      <c r="BS260">
        <v>0.36884221434593201</v>
      </c>
      <c r="BT260">
        <v>0.4016767144203186</v>
      </c>
      <c r="BU260">
        <v>0.13648544251918793</v>
      </c>
      <c r="BV260">
        <v>-0.2414289116859436</v>
      </c>
      <c r="BW260">
        <v>-0.36893561482429504</v>
      </c>
      <c r="BX260">
        <v>-0.8977627158164978</v>
      </c>
      <c r="BY260">
        <v>-0.46137320995330811</v>
      </c>
      <c r="BZ260">
        <v>-0.35965275764465332</v>
      </c>
      <c r="CA260">
        <v>-9.4435140490531921E-2</v>
      </c>
      <c r="CB260">
        <v>-0.12730592489242554</v>
      </c>
      <c r="CC260">
        <v>-6.745852530002594E-2</v>
      </c>
      <c r="CD260">
        <v>-3.8188491016626358E-2</v>
      </c>
      <c r="CE260">
        <v>2.810748852789402E-2</v>
      </c>
      <c r="CF260">
        <v>5.0169497728347778E-2</v>
      </c>
      <c r="CG260">
        <v>-1.7733760178089142E-2</v>
      </c>
      <c r="CH260">
        <v>-0.26612335443496704</v>
      </c>
      <c r="CI260">
        <v>-2.8372203931212425E-2</v>
      </c>
      <c r="CJ260">
        <v>-5.3383734077215195E-2</v>
      </c>
      <c r="CK260">
        <v>-6.2890581786632538E-2</v>
      </c>
      <c r="CL260">
        <v>1.3655395247042179E-2</v>
      </c>
      <c r="CM260">
        <v>-0.26005041599273682</v>
      </c>
      <c r="CN260">
        <v>5.2058681845664978E-2</v>
      </c>
      <c r="CO260">
        <v>-0.32085376977920532</v>
      </c>
      <c r="CP260">
        <v>0.69264847040176392</v>
      </c>
      <c r="CQ260">
        <v>0.59187084436416626</v>
      </c>
      <c r="CR260">
        <v>0.61925095319747925</v>
      </c>
      <c r="CS260">
        <v>0.33956477046012878</v>
      </c>
      <c r="CT260">
        <v>-4.7229394316673279E-2</v>
      </c>
      <c r="CU260">
        <v>-0.18914593756198883</v>
      </c>
      <c r="CV260">
        <v>-0.71606922149658203</v>
      </c>
      <c r="CW260">
        <v>-0.28193190693855286</v>
      </c>
      <c r="CX260">
        <v>-0.17900027334690094</v>
      </c>
      <c r="CY260">
        <v>7.2037823498249054E-2</v>
      </c>
      <c r="CZ260">
        <v>3.8532640784978867E-2</v>
      </c>
      <c r="DA260">
        <v>9.5516033470630646E-2</v>
      </c>
      <c r="DB260">
        <v>0.1202373281121254</v>
      </c>
      <c r="DC260">
        <v>0.19478911161422729</v>
      </c>
      <c r="DD260">
        <v>0.22046990692615509</v>
      </c>
      <c r="DE260">
        <v>0.16555096209049225</v>
      </c>
      <c r="DF260">
        <v>-8.4261775016784668E-2</v>
      </c>
      <c r="DG260">
        <v>0.16891175508499146</v>
      </c>
      <c r="DH260">
        <v>0.14295573532581329</v>
      </c>
      <c r="DI260">
        <v>0.15562954545021057</v>
      </c>
      <c r="DJ260">
        <v>0.24503143131732941</v>
      </c>
      <c r="DK260">
        <v>-1.962905190885067E-2</v>
      </c>
      <c r="DL260">
        <v>0.29102861881256104</v>
      </c>
      <c r="DM260">
        <v>-7.4578680098056793E-2</v>
      </c>
      <c r="DN260">
        <v>0.91847193241119385</v>
      </c>
      <c r="DO260">
        <v>0.81489944458007813</v>
      </c>
      <c r="DP260">
        <v>0.83682519197463989</v>
      </c>
      <c r="DQ260">
        <v>0.54264408349990845</v>
      </c>
      <c r="DR260">
        <v>0.14697012305259705</v>
      </c>
      <c r="DS260">
        <v>-9.3562537804245949E-3</v>
      </c>
      <c r="DT260">
        <v>-0.53437572717666626</v>
      </c>
      <c r="DU260">
        <v>-0.10249059647321701</v>
      </c>
      <c r="DV260">
        <v>1.6522052465006709E-3</v>
      </c>
      <c r="DW260">
        <v>0.31239834427833557</v>
      </c>
      <c r="DX260">
        <v>0.27797719836235046</v>
      </c>
      <c r="DY260">
        <v>0.33082541823387146</v>
      </c>
      <c r="DZ260">
        <v>0.34897905588150024</v>
      </c>
      <c r="EA260">
        <v>0.43545091152191162</v>
      </c>
      <c r="EB260">
        <v>0.46635666489601135</v>
      </c>
      <c r="EC260">
        <v>0.43018496036529541</v>
      </c>
      <c r="ED260">
        <v>0.17831747233867645</v>
      </c>
      <c r="EE260">
        <v>0.45375844836235046</v>
      </c>
      <c r="EF260">
        <v>0.42643874883651733</v>
      </c>
      <c r="EG260">
        <v>0.47113791108131409</v>
      </c>
      <c r="EH260">
        <v>0.57910168170928955</v>
      </c>
      <c r="EI260">
        <v>0.32750120759010315</v>
      </c>
      <c r="EJ260">
        <v>0.63606321811676025</v>
      </c>
      <c r="EK260">
        <v>0.2810034453868866</v>
      </c>
      <c r="EL260">
        <v>1.2445251941680908</v>
      </c>
      <c r="EM260">
        <v>1.1369173526763916</v>
      </c>
      <c r="EN260">
        <v>1.1509678363800049</v>
      </c>
      <c r="EO260">
        <v>0.83585840463638306</v>
      </c>
      <c r="EP260">
        <v>0.42736336588859558</v>
      </c>
      <c r="EQ260">
        <v>0.25023150444030762</v>
      </c>
      <c r="ER260">
        <v>-0.27203917503356934</v>
      </c>
      <c r="ES260">
        <v>0.15659415721893311</v>
      </c>
      <c r="ET260">
        <v>0.26248568296432495</v>
      </c>
      <c r="EU260">
        <v>83.5</v>
      </c>
      <c r="EV260">
        <v>82</v>
      </c>
      <c r="EW260">
        <v>80.5</v>
      </c>
      <c r="EX260">
        <v>78.5</v>
      </c>
      <c r="EY260">
        <v>76.5</v>
      </c>
      <c r="EZ260">
        <v>75</v>
      </c>
      <c r="FA260">
        <v>75</v>
      </c>
      <c r="FB260">
        <v>76.5</v>
      </c>
      <c r="FC260">
        <v>82.5</v>
      </c>
      <c r="FD260">
        <v>87.5</v>
      </c>
      <c r="FE260">
        <v>92</v>
      </c>
      <c r="FF260">
        <v>97</v>
      </c>
      <c r="FG260">
        <v>99.5</v>
      </c>
      <c r="FH260">
        <v>103</v>
      </c>
      <c r="FI260">
        <v>105.5</v>
      </c>
      <c r="FJ260">
        <v>107</v>
      </c>
      <c r="FK260">
        <v>108.5</v>
      </c>
      <c r="FL260">
        <v>108.5</v>
      </c>
      <c r="FM260">
        <v>105.5</v>
      </c>
      <c r="FN260">
        <v>103.5</v>
      </c>
      <c r="FO260">
        <v>100.5</v>
      </c>
      <c r="FP260">
        <v>97</v>
      </c>
      <c r="FQ260">
        <v>93</v>
      </c>
      <c r="FR260">
        <v>87.5</v>
      </c>
      <c r="FS260">
        <v>43</v>
      </c>
      <c r="FT260">
        <v>0.12591730058193207</v>
      </c>
      <c r="FU260">
        <v>1</v>
      </c>
    </row>
    <row r="261" spans="1:177" x14ac:dyDescent="0.2">
      <c r="A261" t="s">
        <v>191</v>
      </c>
      <c r="B261" t="s">
        <v>225</v>
      </c>
      <c r="C261" t="s">
        <v>1</v>
      </c>
      <c r="D261" t="s">
        <v>249</v>
      </c>
      <c r="E261">
        <v>43</v>
      </c>
      <c r="F261">
        <v>43</v>
      </c>
      <c r="G261">
        <v>3.4729251861572266</v>
      </c>
      <c r="H261">
        <v>3.2797839641571045</v>
      </c>
      <c r="I261">
        <v>3.1891729831695557</v>
      </c>
      <c r="J261">
        <v>3.1530933380126953</v>
      </c>
      <c r="K261">
        <v>3.2285900115966797</v>
      </c>
      <c r="L261">
        <v>3.3334705829620361</v>
      </c>
      <c r="M261">
        <v>3.6676888465881348</v>
      </c>
      <c r="N261">
        <v>3.9583585262298584</v>
      </c>
      <c r="O261">
        <v>4.5552444458007812</v>
      </c>
      <c r="P261">
        <v>4.9344091415405273</v>
      </c>
      <c r="Q261">
        <v>5.2497677803039551</v>
      </c>
      <c r="R261">
        <v>5.4646601676940918</v>
      </c>
      <c r="S261">
        <v>5.5515642166137695</v>
      </c>
      <c r="T261">
        <v>5.9250392913818359</v>
      </c>
      <c r="U261">
        <v>6.1568922996520996</v>
      </c>
      <c r="V261">
        <v>6.2142953872680664</v>
      </c>
      <c r="W261">
        <v>6.411160945892334</v>
      </c>
      <c r="X261">
        <v>6.6596298217773437</v>
      </c>
      <c r="Y261">
        <v>6.8372602462768555</v>
      </c>
      <c r="Z261">
        <v>6.8900175094604492</v>
      </c>
      <c r="AA261">
        <v>6.6622734069824219</v>
      </c>
      <c r="AB261">
        <v>5.683807373046875</v>
      </c>
      <c r="AC261">
        <v>4.5323910713195801</v>
      </c>
      <c r="AD261">
        <v>3.9453108310699463</v>
      </c>
      <c r="AE261">
        <v>-0.34467127919197083</v>
      </c>
      <c r="AF261">
        <v>-0.3735869824886322</v>
      </c>
      <c r="AG261">
        <v>-0.41767328977584839</v>
      </c>
      <c r="AH261">
        <v>-0.41728442907333374</v>
      </c>
      <c r="AI261">
        <v>-0.43007922172546387</v>
      </c>
      <c r="AJ261">
        <v>-0.37816157937049866</v>
      </c>
      <c r="AK261">
        <v>-0.42449763417243958</v>
      </c>
      <c r="AL261">
        <v>-0.53196114301681519</v>
      </c>
      <c r="AM261">
        <v>-0.40781894326210022</v>
      </c>
      <c r="AN261">
        <v>-0.60830163955688477</v>
      </c>
      <c r="AO261">
        <v>-0.73400014638900757</v>
      </c>
      <c r="AP261">
        <v>-0.63629430532455444</v>
      </c>
      <c r="AQ261">
        <v>-1.0346781015396118</v>
      </c>
      <c r="AR261">
        <v>-0.67731022834777832</v>
      </c>
      <c r="AS261">
        <v>-0.90664452314376831</v>
      </c>
      <c r="AT261">
        <v>4.1758958250284195E-2</v>
      </c>
      <c r="AU261">
        <v>-0.1132039949297905</v>
      </c>
      <c r="AV261">
        <v>-0.11334997415542603</v>
      </c>
      <c r="AW261">
        <v>-0.24229012429714203</v>
      </c>
      <c r="AX261">
        <v>-1.023764967918396</v>
      </c>
      <c r="AY261">
        <v>-0.90364319086074829</v>
      </c>
      <c r="AZ261">
        <v>-0.83192861080169678</v>
      </c>
      <c r="BA261">
        <v>-0.70385956764221191</v>
      </c>
      <c r="BB261">
        <v>-0.65086352825164795</v>
      </c>
      <c r="BC261">
        <v>-0.11016567051410675</v>
      </c>
      <c r="BD261">
        <v>-0.14323587715625763</v>
      </c>
      <c r="BE261">
        <v>-0.1941358745098114</v>
      </c>
      <c r="BF261">
        <v>-0.19205275177955627</v>
      </c>
      <c r="BG261">
        <v>-0.1975456029176712</v>
      </c>
      <c r="BH261">
        <v>-0.14604358375072479</v>
      </c>
      <c r="BI261">
        <v>-0.17696020007133484</v>
      </c>
      <c r="BJ261">
        <v>-0.27808800339698792</v>
      </c>
      <c r="BK261">
        <v>-0.13008525967597961</v>
      </c>
      <c r="BL261">
        <v>-0.33581721782684326</v>
      </c>
      <c r="BM261">
        <v>-0.43753474950790405</v>
      </c>
      <c r="BN261">
        <v>-0.32128506898880005</v>
      </c>
      <c r="BO261">
        <v>-0.7047494649887085</v>
      </c>
      <c r="BP261">
        <v>-0.34872746467590332</v>
      </c>
      <c r="BQ261">
        <v>-0.56327003240585327</v>
      </c>
      <c r="BR261">
        <v>0.35293716192245483</v>
      </c>
      <c r="BS261">
        <v>0.19145123660564423</v>
      </c>
      <c r="BT261">
        <v>0.18242964148521423</v>
      </c>
      <c r="BU261">
        <v>3.8793135434389114E-2</v>
      </c>
      <c r="BV261">
        <v>-0.75696909427642822</v>
      </c>
      <c r="BW261">
        <v>-0.65628939867019653</v>
      </c>
      <c r="BX261">
        <v>-0.58294397592544556</v>
      </c>
      <c r="BY261">
        <v>-0.45281240344047546</v>
      </c>
      <c r="BZ261">
        <v>-0.3893272876739502</v>
      </c>
      <c r="CA261">
        <v>5.2252195775508881E-2</v>
      </c>
      <c r="CB261">
        <v>1.6304582357406616E-2</v>
      </c>
      <c r="CC261">
        <v>-3.9314553141593933E-2</v>
      </c>
      <c r="CD261">
        <v>-3.6057982593774796E-2</v>
      </c>
      <c r="CE261">
        <v>-3.6493536084890366E-2</v>
      </c>
      <c r="CF261">
        <v>1.4720632694661617E-2</v>
      </c>
      <c r="CG261">
        <v>-5.5165230296552181E-3</v>
      </c>
      <c r="CH261">
        <v>-0.10225625336170197</v>
      </c>
      <c r="CI261">
        <v>6.2272250652313232E-2</v>
      </c>
      <c r="CJ261">
        <v>-0.14709535241127014</v>
      </c>
      <c r="CK261">
        <v>-0.23220370709896088</v>
      </c>
      <c r="CL261">
        <v>-0.10311061888933182</v>
      </c>
      <c r="CM261">
        <v>-0.47624185681343079</v>
      </c>
      <c r="CN261">
        <v>-0.12115204334259033</v>
      </c>
      <c r="CO261">
        <v>-0.32544991374015808</v>
      </c>
      <c r="CP261">
        <v>0.56845825910568237</v>
      </c>
      <c r="CQ261">
        <v>0.40245452523231506</v>
      </c>
      <c r="CR261">
        <v>0.38728570938110352</v>
      </c>
      <c r="CS261">
        <v>0.23347054421901703</v>
      </c>
      <c r="CT261">
        <v>-0.57218712568283081</v>
      </c>
      <c r="CU261">
        <v>-0.48497286438941956</v>
      </c>
      <c r="CV261">
        <v>-0.41049793362617493</v>
      </c>
      <c r="CW261">
        <v>-0.2789379358291626</v>
      </c>
      <c r="CX261">
        <v>-0.20818807184696198</v>
      </c>
      <c r="CY261">
        <v>0.21467006206512451</v>
      </c>
      <c r="CZ261">
        <v>0.17584504187107086</v>
      </c>
      <c r="DA261">
        <v>0.11550677567720413</v>
      </c>
      <c r="DB261">
        <v>0.11993678659200668</v>
      </c>
      <c r="DC261">
        <v>0.12455853074789047</v>
      </c>
      <c r="DD261">
        <v>0.17548485100269318</v>
      </c>
      <c r="DE261">
        <v>0.16592715680599213</v>
      </c>
      <c r="DF261">
        <v>7.3575504124164581E-2</v>
      </c>
      <c r="DG261">
        <v>0.25462976098060608</v>
      </c>
      <c r="DH261">
        <v>4.1626513004302979E-2</v>
      </c>
      <c r="DI261">
        <v>-2.6872668415307999E-2</v>
      </c>
      <c r="DJ261">
        <v>0.11506383121013641</v>
      </c>
      <c r="DK261">
        <v>-0.24773426353931427</v>
      </c>
      <c r="DL261">
        <v>0.10642337799072266</v>
      </c>
      <c r="DM261">
        <v>-8.7629780173301697E-2</v>
      </c>
      <c r="DN261">
        <v>0.78397935628890991</v>
      </c>
      <c r="DO261">
        <v>0.61345779895782471</v>
      </c>
      <c r="DP261">
        <v>0.59214174747467041</v>
      </c>
      <c r="DQ261">
        <v>0.42814794182777405</v>
      </c>
      <c r="DR261">
        <v>-0.38740512728691101</v>
      </c>
      <c r="DS261">
        <v>-0.31365635991096497</v>
      </c>
      <c r="DT261">
        <v>-0.23805192112922668</v>
      </c>
      <c r="DU261">
        <v>-0.10506346076726913</v>
      </c>
      <c r="DV261">
        <v>-2.7048863470554352E-2</v>
      </c>
      <c r="DW261">
        <v>0.44917565584182739</v>
      </c>
      <c r="DX261">
        <v>0.40619614720344543</v>
      </c>
      <c r="DY261">
        <v>0.33904418349266052</v>
      </c>
      <c r="DZ261">
        <v>0.34516844153404236</v>
      </c>
      <c r="EA261">
        <v>0.35709214210510254</v>
      </c>
      <c r="EB261">
        <v>0.40760284662246704</v>
      </c>
      <c r="EC261">
        <v>0.41346457600593567</v>
      </c>
      <c r="ED261">
        <v>0.32744863629341125</v>
      </c>
      <c r="EE261">
        <v>0.5323634147644043</v>
      </c>
      <c r="EF261">
        <v>0.31411090493202209</v>
      </c>
      <c r="EG261">
        <v>0.26959273219108582</v>
      </c>
      <c r="EH261">
        <v>0.430073082447052</v>
      </c>
      <c r="EI261">
        <v>8.2194402813911438E-2</v>
      </c>
      <c r="EJ261">
        <v>0.43500614166259766</v>
      </c>
      <c r="EK261">
        <v>0.25574472546577454</v>
      </c>
      <c r="EL261">
        <v>1.0951575040817261</v>
      </c>
      <c r="EM261">
        <v>0.91811305284500122</v>
      </c>
      <c r="EN261">
        <v>0.88792139291763306</v>
      </c>
      <c r="EO261">
        <v>0.70923119783401489</v>
      </c>
      <c r="EP261">
        <v>-0.12060929089784622</v>
      </c>
      <c r="EQ261">
        <v>-6.6302530467510223E-2</v>
      </c>
      <c r="ER261">
        <v>1.0932737961411476E-2</v>
      </c>
      <c r="ES261">
        <v>0.14598366618156433</v>
      </c>
      <c r="ET261">
        <v>0.234487384557724</v>
      </c>
      <c r="EU261">
        <v>84.5</v>
      </c>
      <c r="EV261">
        <v>82.5</v>
      </c>
      <c r="EW261">
        <v>79.5</v>
      </c>
      <c r="EX261">
        <v>77</v>
      </c>
      <c r="EY261">
        <v>75</v>
      </c>
      <c r="EZ261">
        <v>73</v>
      </c>
      <c r="FA261">
        <v>73</v>
      </c>
      <c r="FB261">
        <v>76</v>
      </c>
      <c r="FC261">
        <v>81</v>
      </c>
      <c r="FD261">
        <v>85</v>
      </c>
      <c r="FE261">
        <v>88</v>
      </c>
      <c r="FF261">
        <v>93</v>
      </c>
      <c r="FG261">
        <v>96.5</v>
      </c>
      <c r="FH261">
        <v>100.5</v>
      </c>
      <c r="FI261">
        <v>102.5</v>
      </c>
      <c r="FJ261">
        <v>104</v>
      </c>
      <c r="FK261">
        <v>105</v>
      </c>
      <c r="FL261">
        <v>105</v>
      </c>
      <c r="FM261">
        <v>104</v>
      </c>
      <c r="FN261">
        <v>101.5</v>
      </c>
      <c r="FO261">
        <v>98</v>
      </c>
      <c r="FP261">
        <v>95</v>
      </c>
      <c r="FQ261">
        <v>93</v>
      </c>
      <c r="FR261">
        <v>90.5</v>
      </c>
      <c r="FS261">
        <v>43</v>
      </c>
      <c r="FT261">
        <v>0.12667621672153473</v>
      </c>
      <c r="FU261">
        <v>1</v>
      </c>
    </row>
    <row r="262" spans="1:177" x14ac:dyDescent="0.2">
      <c r="A262" t="s">
        <v>191</v>
      </c>
      <c r="B262" t="s">
        <v>225</v>
      </c>
      <c r="C262" t="s">
        <v>1</v>
      </c>
      <c r="D262" t="s">
        <v>250</v>
      </c>
      <c r="E262">
        <v>43</v>
      </c>
      <c r="F262">
        <v>43</v>
      </c>
      <c r="G262">
        <v>3.4637839794158936</v>
      </c>
      <c r="H262">
        <v>3.2756857872009277</v>
      </c>
      <c r="I262">
        <v>3.1923754215240479</v>
      </c>
      <c r="J262">
        <v>3.1455850601196289</v>
      </c>
      <c r="K262">
        <v>3.1881842613220215</v>
      </c>
      <c r="L262">
        <v>3.3146593570709229</v>
      </c>
      <c r="M262">
        <v>3.7421441078186035</v>
      </c>
      <c r="N262">
        <v>4.0273404121398926</v>
      </c>
      <c r="O262">
        <v>4.5879502296447754</v>
      </c>
      <c r="P262">
        <v>4.8941688537597656</v>
      </c>
      <c r="Q262">
        <v>5.059807300567627</v>
      </c>
      <c r="R262">
        <v>5.0650668144226074</v>
      </c>
      <c r="S262">
        <v>5.1504359245300293</v>
      </c>
      <c r="T262">
        <v>5.3827958106994629</v>
      </c>
      <c r="U262">
        <v>5.6539225578308105</v>
      </c>
      <c r="V262">
        <v>5.6889467239379883</v>
      </c>
      <c r="W262">
        <v>5.9877614974975586</v>
      </c>
      <c r="X262">
        <v>6.3550219535827637</v>
      </c>
      <c r="Y262">
        <v>6.4743094444274902</v>
      </c>
      <c r="Z262">
        <v>6.6717143058776855</v>
      </c>
      <c r="AA262">
        <v>6.3812284469604492</v>
      </c>
      <c r="AB262">
        <v>5.2884535789489746</v>
      </c>
      <c r="AC262">
        <v>4.2172579765319824</v>
      </c>
      <c r="AD262">
        <v>3.706859827041626</v>
      </c>
      <c r="AE262">
        <v>-0.21194487810134888</v>
      </c>
      <c r="AF262">
        <v>-0.21251882612705231</v>
      </c>
      <c r="AG262">
        <v>-0.25778099894523621</v>
      </c>
      <c r="AH262">
        <v>-0.29258817434310913</v>
      </c>
      <c r="AI262">
        <v>-0.42438510060310364</v>
      </c>
      <c r="AJ262">
        <v>-0.60406869649887085</v>
      </c>
      <c r="AK262">
        <v>-0.547249436378479</v>
      </c>
      <c r="AL262">
        <v>-0.58800536394119263</v>
      </c>
      <c r="AM262">
        <v>-0.55649399757385254</v>
      </c>
      <c r="AN262">
        <v>-0.57699167728424072</v>
      </c>
      <c r="AO262">
        <v>-0.92027688026428223</v>
      </c>
      <c r="AP262">
        <v>-1.0692944526672363</v>
      </c>
      <c r="AQ262">
        <v>-1.1519738435745239</v>
      </c>
      <c r="AR262">
        <v>-0.94223493337631226</v>
      </c>
      <c r="AS262">
        <v>-1.1751569509506226</v>
      </c>
      <c r="AT262">
        <v>0.42935562133789063</v>
      </c>
      <c r="AU262">
        <v>0.50901937484741211</v>
      </c>
      <c r="AV262">
        <v>0.63801395893096924</v>
      </c>
      <c r="AW262">
        <v>0.51145952939987183</v>
      </c>
      <c r="AX262">
        <v>8.5195305291563272E-4</v>
      </c>
      <c r="AY262">
        <v>2.4515332654118538E-2</v>
      </c>
      <c r="AZ262">
        <v>-0.23552495241165161</v>
      </c>
      <c r="BA262">
        <v>-0.22108814120292664</v>
      </c>
      <c r="BB262">
        <v>-0.30087468028068542</v>
      </c>
      <c r="BC262">
        <v>1.9239665940403938E-2</v>
      </c>
      <c r="BD262">
        <v>1.2511231005191803E-2</v>
      </c>
      <c r="BE262">
        <v>-2.927803061902523E-2</v>
      </c>
      <c r="BF262">
        <v>-4.8237107694149017E-2</v>
      </c>
      <c r="BG262">
        <v>-0.15337930619716644</v>
      </c>
      <c r="BH262">
        <v>-0.32528510689735413</v>
      </c>
      <c r="BI262">
        <v>-0.28199702501296997</v>
      </c>
      <c r="BJ262">
        <v>-0.33736607432365417</v>
      </c>
      <c r="BK262">
        <v>-0.28231582045555115</v>
      </c>
      <c r="BL262">
        <v>-0.30754697322845459</v>
      </c>
      <c r="BM262">
        <v>-0.6333690881729126</v>
      </c>
      <c r="BN262">
        <v>-0.76996445655822754</v>
      </c>
      <c r="BO262">
        <v>-0.8369327187538147</v>
      </c>
      <c r="BP262">
        <v>-0.63412421941757202</v>
      </c>
      <c r="BQ262">
        <v>-0.84519535303115845</v>
      </c>
      <c r="BR262">
        <v>0.72048425674438477</v>
      </c>
      <c r="BS262">
        <v>0.80061334371566772</v>
      </c>
      <c r="BT262">
        <v>0.91873127222061157</v>
      </c>
      <c r="BU262">
        <v>0.77983862161636353</v>
      </c>
      <c r="BV262">
        <v>0.2618916928768158</v>
      </c>
      <c r="BW262">
        <v>0.26187741756439209</v>
      </c>
      <c r="BX262">
        <v>-6.5713591175153852E-4</v>
      </c>
      <c r="BY262">
        <v>8.4186149761080742E-3</v>
      </c>
      <c r="BZ262">
        <v>-6.3475474715232849E-2</v>
      </c>
      <c r="CA262">
        <v>0.1793573796749115</v>
      </c>
      <c r="CB262">
        <v>0.16836635768413544</v>
      </c>
      <c r="CC262">
        <v>0.12898242473602295</v>
      </c>
      <c r="CD262">
        <v>0.12099968641996384</v>
      </c>
      <c r="CE262">
        <v>3.4318488091230392E-2</v>
      </c>
      <c r="CF262">
        <v>-0.13220043480396271</v>
      </c>
      <c r="CG262">
        <v>-9.8283998668193817E-2</v>
      </c>
      <c r="CH262">
        <v>-0.16377405822277069</v>
      </c>
      <c r="CI262">
        <v>-9.2420868575572968E-2</v>
      </c>
      <c r="CJ262">
        <v>-0.12093039602041245</v>
      </c>
      <c r="CK262">
        <v>-0.43465766310691833</v>
      </c>
      <c r="CL262">
        <v>-0.56264948844909668</v>
      </c>
      <c r="CM262">
        <v>-0.61873626708984375</v>
      </c>
      <c r="CN262">
        <v>-0.42072769999504089</v>
      </c>
      <c r="CO262">
        <v>-0.61666494607925415</v>
      </c>
      <c r="CP262">
        <v>0.92211902141571045</v>
      </c>
      <c r="CQ262">
        <v>1.0025703907012939</v>
      </c>
      <c r="CR262">
        <v>1.1131552457809448</v>
      </c>
      <c r="CS262">
        <v>0.96571719646453857</v>
      </c>
      <c r="CT262">
        <v>0.44268700480461121</v>
      </c>
      <c r="CU262">
        <v>0.42627367377281189</v>
      </c>
      <c r="CV262">
        <v>0.16201159358024597</v>
      </c>
      <c r="CW262">
        <v>0.16737429797649384</v>
      </c>
      <c r="CX262">
        <v>0.10094649344682693</v>
      </c>
      <c r="CY262">
        <v>0.33947509527206421</v>
      </c>
      <c r="CZ262">
        <v>0.32422149181365967</v>
      </c>
      <c r="DA262">
        <v>0.28724288940429688</v>
      </c>
      <c r="DB262">
        <v>0.29023647308349609</v>
      </c>
      <c r="DC262">
        <v>0.22201627492904663</v>
      </c>
      <c r="DD262">
        <v>6.0884226113557816E-2</v>
      </c>
      <c r="DE262">
        <v>8.5429027676582336E-2</v>
      </c>
      <c r="DF262">
        <v>9.8179522901773453E-3</v>
      </c>
      <c r="DG262">
        <v>9.7474090754985809E-2</v>
      </c>
      <c r="DH262">
        <v>6.5686173737049103E-2</v>
      </c>
      <c r="DI262">
        <v>-0.23594622313976288</v>
      </c>
      <c r="DJ262">
        <v>-0.35533449053764343</v>
      </c>
      <c r="DK262">
        <v>-0.40053978562355042</v>
      </c>
      <c r="DL262">
        <v>-0.20733116567134857</v>
      </c>
      <c r="DM262">
        <v>-0.38813456892967224</v>
      </c>
      <c r="DN262">
        <v>1.1237537860870361</v>
      </c>
      <c r="DO262">
        <v>1.2045274972915649</v>
      </c>
      <c r="DP262">
        <v>1.3075791597366333</v>
      </c>
      <c r="DQ262">
        <v>1.1515957117080688</v>
      </c>
      <c r="DR262">
        <v>0.623482346534729</v>
      </c>
      <c r="DS262">
        <v>0.59066992998123169</v>
      </c>
      <c r="DT262">
        <v>0.32468032836914063</v>
      </c>
      <c r="DU262">
        <v>0.32632997632026672</v>
      </c>
      <c r="DV262">
        <v>0.26536846160888672</v>
      </c>
      <c r="DW262">
        <v>0.57065963745117188</v>
      </c>
      <c r="DX262">
        <v>0.54925155639648438</v>
      </c>
      <c r="DY262">
        <v>0.51574581861495972</v>
      </c>
      <c r="DZ262">
        <v>0.534587562084198</v>
      </c>
      <c r="EA262">
        <v>0.49302205443382263</v>
      </c>
      <c r="EB262">
        <v>0.33966779708862305</v>
      </c>
      <c r="EC262">
        <v>0.35068145394325256</v>
      </c>
      <c r="ED262">
        <v>0.26045724749565125</v>
      </c>
      <c r="EE262">
        <v>0.37165224552154541</v>
      </c>
      <c r="EF262">
        <v>0.33513087034225464</v>
      </c>
      <c r="EG262">
        <v>5.0961554050445557E-2</v>
      </c>
      <c r="EH262">
        <v>-5.6004565209150314E-2</v>
      </c>
      <c r="EI262">
        <v>-8.5498742759227753E-2</v>
      </c>
      <c r="EJ262">
        <v>0.10077954083681107</v>
      </c>
      <c r="EK262">
        <v>-5.8172963559627533E-2</v>
      </c>
      <c r="EL262">
        <v>1.4148824214935303</v>
      </c>
      <c r="EM262">
        <v>1.4961214065551758</v>
      </c>
      <c r="EN262">
        <v>1.5882965326309204</v>
      </c>
      <c r="EO262">
        <v>1.4199748039245605</v>
      </c>
      <c r="EP262">
        <v>0.88452208042144775</v>
      </c>
      <c r="EQ262">
        <v>0.82803201675415039</v>
      </c>
      <c r="ER262">
        <v>0.55954813957214355</v>
      </c>
      <c r="ES262">
        <v>0.55583673715591431</v>
      </c>
      <c r="ET262">
        <v>0.50276768207550049</v>
      </c>
      <c r="EU262">
        <v>82.5</v>
      </c>
      <c r="EV262">
        <v>82.5</v>
      </c>
      <c r="EW262">
        <v>81.5</v>
      </c>
      <c r="EX262">
        <v>79.5</v>
      </c>
      <c r="EY262">
        <v>79</v>
      </c>
      <c r="EZ262">
        <v>78</v>
      </c>
      <c r="FA262">
        <v>76.5</v>
      </c>
      <c r="FB262">
        <v>75</v>
      </c>
      <c r="FC262">
        <v>76</v>
      </c>
      <c r="FD262">
        <v>79</v>
      </c>
      <c r="FE262">
        <v>81.5</v>
      </c>
      <c r="FF262">
        <v>82.5</v>
      </c>
      <c r="FG262">
        <v>85</v>
      </c>
      <c r="FH262">
        <v>87.5</v>
      </c>
      <c r="FI262">
        <v>90.5</v>
      </c>
      <c r="FJ262">
        <v>91.5</v>
      </c>
      <c r="FK262">
        <v>94</v>
      </c>
      <c r="FL262">
        <v>97</v>
      </c>
      <c r="FM262">
        <v>95.5</v>
      </c>
      <c r="FN262">
        <v>96</v>
      </c>
      <c r="FO262">
        <v>92</v>
      </c>
      <c r="FP262">
        <v>85.5</v>
      </c>
      <c r="FQ262">
        <v>82</v>
      </c>
      <c r="FR262">
        <v>80.5</v>
      </c>
      <c r="FS262">
        <v>43</v>
      </c>
      <c r="FT262">
        <v>0.12691287696361542</v>
      </c>
      <c r="FU262">
        <v>1</v>
      </c>
    </row>
    <row r="263" spans="1:177" x14ac:dyDescent="0.2">
      <c r="A263" t="s">
        <v>191</v>
      </c>
      <c r="B263" t="s">
        <v>225</v>
      </c>
      <c r="C263" t="s">
        <v>1</v>
      </c>
      <c r="D263" t="s">
        <v>251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  <c r="ET263">
        <v>0</v>
      </c>
      <c r="EU263">
        <v>0</v>
      </c>
      <c r="EV263">
        <v>0</v>
      </c>
      <c r="EW263">
        <v>0</v>
      </c>
      <c r="EX263">
        <v>0</v>
      </c>
      <c r="EY263">
        <v>0</v>
      </c>
      <c r="EZ263">
        <v>0</v>
      </c>
      <c r="FA263">
        <v>0</v>
      </c>
      <c r="FB263">
        <v>0</v>
      </c>
      <c r="FC263">
        <v>0</v>
      </c>
      <c r="FD263">
        <v>0</v>
      </c>
      <c r="FE263">
        <v>0</v>
      </c>
      <c r="FF263">
        <v>0</v>
      </c>
      <c r="FG263">
        <v>0</v>
      </c>
      <c r="FH263">
        <v>0</v>
      </c>
      <c r="FI263">
        <v>0</v>
      </c>
      <c r="FJ263">
        <v>0</v>
      </c>
      <c r="FK263">
        <v>0</v>
      </c>
      <c r="FL263">
        <v>0</v>
      </c>
      <c r="FM263">
        <v>0</v>
      </c>
      <c r="FN263">
        <v>0</v>
      </c>
      <c r="FO263">
        <v>0</v>
      </c>
      <c r="FP263">
        <v>0</v>
      </c>
      <c r="FQ263">
        <v>0</v>
      </c>
      <c r="FR263">
        <v>0</v>
      </c>
      <c r="FS263">
        <v>0</v>
      </c>
      <c r="FU263">
        <v>0</v>
      </c>
    </row>
    <row r="264" spans="1:177" x14ac:dyDescent="0.2">
      <c r="A264" t="s">
        <v>191</v>
      </c>
      <c r="B264" t="s">
        <v>225</v>
      </c>
      <c r="C264" t="s">
        <v>1</v>
      </c>
      <c r="D264" t="s">
        <v>252</v>
      </c>
      <c r="E264">
        <v>43</v>
      </c>
      <c r="F264">
        <v>43</v>
      </c>
      <c r="G264">
        <v>3.4654481410980225</v>
      </c>
      <c r="H264">
        <v>3.2697441577911377</v>
      </c>
      <c r="I264">
        <v>3.187004566192627</v>
      </c>
      <c r="J264">
        <v>3.1507542133331299</v>
      </c>
      <c r="K264">
        <v>3.2360384464263916</v>
      </c>
      <c r="L264">
        <v>3.3718330860137939</v>
      </c>
      <c r="M264">
        <v>3.6831111907958984</v>
      </c>
      <c r="N264">
        <v>3.9915697574615479</v>
      </c>
      <c r="O264">
        <v>4.6177973747253418</v>
      </c>
      <c r="P264">
        <v>5.0342593193054199</v>
      </c>
      <c r="Q264">
        <v>5.3032412528991699</v>
      </c>
      <c r="R264">
        <v>5.4643130302429199</v>
      </c>
      <c r="S264">
        <v>5.6345858573913574</v>
      </c>
      <c r="T264">
        <v>5.8335566520690918</v>
      </c>
      <c r="U264">
        <v>6.1158161163330078</v>
      </c>
      <c r="V264">
        <v>6.2052140235900879</v>
      </c>
      <c r="W264">
        <v>6.3980965614318848</v>
      </c>
      <c r="X264">
        <v>6.6245427131652832</v>
      </c>
      <c r="Y264">
        <v>6.8103780746459961</v>
      </c>
      <c r="Z264">
        <v>6.9233536720275879</v>
      </c>
      <c r="AA264">
        <v>6.692812442779541</v>
      </c>
      <c r="AB264">
        <v>5.7931747436523437</v>
      </c>
      <c r="AC264">
        <v>4.7833623886108398</v>
      </c>
      <c r="AD264">
        <v>4.0456743240356445</v>
      </c>
      <c r="AE264">
        <v>-0.26204138994216919</v>
      </c>
      <c r="AF264">
        <v>-0.27785968780517578</v>
      </c>
      <c r="AG264">
        <v>-0.26907467842102051</v>
      </c>
      <c r="AH264">
        <v>-0.28331360220909119</v>
      </c>
      <c r="AI264">
        <v>-0.35860413312911987</v>
      </c>
      <c r="AJ264">
        <v>-0.33623814582824707</v>
      </c>
      <c r="AK264">
        <v>-0.36107897758483887</v>
      </c>
      <c r="AL264">
        <v>-0.48400220274925232</v>
      </c>
      <c r="AM264">
        <v>-0.37498414516448975</v>
      </c>
      <c r="AN264">
        <v>-0.44943848252296448</v>
      </c>
      <c r="AO264">
        <v>-0.4864804744720459</v>
      </c>
      <c r="AP264">
        <v>-0.48896282911300659</v>
      </c>
      <c r="AQ264">
        <v>-0.58301621675491333</v>
      </c>
      <c r="AR264">
        <v>-0.43914490938186646</v>
      </c>
      <c r="AS264">
        <v>-0.7412601113319397</v>
      </c>
      <c r="AT264">
        <v>0.44983118772506714</v>
      </c>
      <c r="AU264">
        <v>0.29288005828857422</v>
      </c>
      <c r="AV264">
        <v>0.33678331971168518</v>
      </c>
      <c r="AW264">
        <v>0.22707606852054596</v>
      </c>
      <c r="AX264">
        <v>-0.36938726902008057</v>
      </c>
      <c r="AY264">
        <v>-0.34760084748268127</v>
      </c>
      <c r="AZ264">
        <v>-0.32608050107955933</v>
      </c>
      <c r="BA264">
        <v>-0.38409408926963806</v>
      </c>
      <c r="BB264">
        <v>-0.29505118727684021</v>
      </c>
      <c r="BC264">
        <v>-4.5420195907354355E-2</v>
      </c>
      <c r="BD264">
        <v>-6.2748469412326813E-2</v>
      </c>
      <c r="BE264">
        <v>-5.8799520134925842E-2</v>
      </c>
      <c r="BF264">
        <v>-7.1766309440135956E-2</v>
      </c>
      <c r="BG264">
        <v>-0.13881784677505493</v>
      </c>
      <c r="BH264">
        <v>-0.10037758201360703</v>
      </c>
      <c r="BI264">
        <v>-0.12697592377662659</v>
      </c>
      <c r="BJ264">
        <v>-0.24364809691905975</v>
      </c>
      <c r="BK264">
        <v>-0.12589594721794128</v>
      </c>
      <c r="BL264">
        <v>-0.19282127916812897</v>
      </c>
      <c r="BM264">
        <v>-0.2289978563785553</v>
      </c>
      <c r="BN264">
        <v>-0.22682258486747742</v>
      </c>
      <c r="BO264">
        <v>-0.30649682879447937</v>
      </c>
      <c r="BP264">
        <v>-0.16982637345790863</v>
      </c>
      <c r="BQ264">
        <v>-0.44369319081306458</v>
      </c>
      <c r="BR264">
        <v>0.72762143611907959</v>
      </c>
      <c r="BS264">
        <v>0.56663978099822998</v>
      </c>
      <c r="BT264">
        <v>0.59885185956954956</v>
      </c>
      <c r="BU264">
        <v>0.46631774306297302</v>
      </c>
      <c r="BV264">
        <v>-0.12498455494642258</v>
      </c>
      <c r="BW264">
        <v>-0.12261743098497391</v>
      </c>
      <c r="BX264">
        <v>-8.7890580296516418E-2</v>
      </c>
      <c r="BY264">
        <v>-0.15375950932502747</v>
      </c>
      <c r="BZ264">
        <v>-5.9834878891706467E-2</v>
      </c>
      <c r="CA264">
        <v>0.10461097955703735</v>
      </c>
      <c r="CB264">
        <v>8.6236901581287384E-2</v>
      </c>
      <c r="CC264">
        <v>8.683641254901886E-2</v>
      </c>
      <c r="CD264">
        <v>7.4750706553459167E-2</v>
      </c>
      <c r="CE264">
        <v>1.3405448757112026E-2</v>
      </c>
      <c r="CF264">
        <v>6.2978729605674744E-2</v>
      </c>
      <c r="CG264">
        <v>3.5163145512342453E-2</v>
      </c>
      <c r="CH264">
        <v>-7.7179588377475739E-2</v>
      </c>
      <c r="CI264">
        <v>4.6621769666671753E-2</v>
      </c>
      <c r="CJ264">
        <v>-1.5088995918631554E-2</v>
      </c>
      <c r="CK264">
        <v>-5.0666186958551407E-2</v>
      </c>
      <c r="CL264">
        <v>-4.5265059918165207E-2</v>
      </c>
      <c r="CM264">
        <v>-0.11498032510280609</v>
      </c>
      <c r="CN264">
        <v>1.6702812165021896E-2</v>
      </c>
      <c r="CO264">
        <v>-0.23759925365447998</v>
      </c>
      <c r="CP264">
        <v>0.92001813650131226</v>
      </c>
      <c r="CQ264">
        <v>0.756244957447052</v>
      </c>
      <c r="CR264">
        <v>0.78035974502563477</v>
      </c>
      <c r="CS264">
        <v>0.63201582431793213</v>
      </c>
      <c r="CT264">
        <v>4.4288031756877899E-2</v>
      </c>
      <c r="CU264">
        <v>3.3205393701791763E-2</v>
      </c>
      <c r="CV264">
        <v>7.7079035341739655E-2</v>
      </c>
      <c r="CW264">
        <v>5.7695112191140652E-3</v>
      </c>
      <c r="CX264">
        <v>0.10307521373033524</v>
      </c>
      <c r="CY264">
        <v>0.25464215874671936</v>
      </c>
      <c r="CZ264">
        <v>0.23522228002548218</v>
      </c>
      <c r="DA264">
        <v>0.23247234523296356</v>
      </c>
      <c r="DB264">
        <v>0.22126771509647369</v>
      </c>
      <c r="DC264">
        <v>0.16562874615192413</v>
      </c>
      <c r="DD264">
        <v>0.22633504867553711</v>
      </c>
      <c r="DE264">
        <v>0.1973022073507309</v>
      </c>
      <c r="DF264">
        <v>8.9288927614688873E-2</v>
      </c>
      <c r="DG264">
        <v>0.21913948655128479</v>
      </c>
      <c r="DH264">
        <v>0.16264329850673676</v>
      </c>
      <c r="DI264">
        <v>0.12766547501087189</v>
      </c>
      <c r="DJ264">
        <v>0.1362924724817276</v>
      </c>
      <c r="DK264">
        <v>7.6536171138286591E-2</v>
      </c>
      <c r="DL264">
        <v>0.20323200523853302</v>
      </c>
      <c r="DM264">
        <v>-3.1505316495895386E-2</v>
      </c>
      <c r="DN264">
        <v>1.1124148368835449</v>
      </c>
      <c r="DO264">
        <v>0.94585013389587402</v>
      </c>
      <c r="DP264">
        <v>0.96186763048171997</v>
      </c>
      <c r="DQ264">
        <v>0.79771387577056885</v>
      </c>
      <c r="DR264">
        <v>0.21356061100959778</v>
      </c>
      <c r="DS264">
        <v>0.18902821838855743</v>
      </c>
      <c r="DT264">
        <v>0.24204865097999573</v>
      </c>
      <c r="DU264">
        <v>0.16529853641986847</v>
      </c>
      <c r="DV264">
        <v>0.26598531007766724</v>
      </c>
      <c r="DW264">
        <v>0.4712633490562439</v>
      </c>
      <c r="DX264">
        <v>0.45033347606658936</v>
      </c>
      <c r="DY264">
        <v>0.44274750351905823</v>
      </c>
      <c r="DZ264">
        <v>0.43281501531600952</v>
      </c>
      <c r="EA264">
        <v>0.38541501760482788</v>
      </c>
      <c r="EB264">
        <v>0.46219560503959656</v>
      </c>
      <c r="EC264">
        <v>0.43140527606010437</v>
      </c>
      <c r="ED264">
        <v>0.32964301109313965</v>
      </c>
      <c r="EE264">
        <v>0.46822768449783325</v>
      </c>
      <c r="EF264">
        <v>0.41926050186157227</v>
      </c>
      <c r="EG264">
        <v>0.38514807820320129</v>
      </c>
      <c r="EH264">
        <v>0.39843270182609558</v>
      </c>
      <c r="EI264">
        <v>0.35305556654930115</v>
      </c>
      <c r="EJ264">
        <v>0.47255054116249084</v>
      </c>
      <c r="EK264">
        <v>0.26606160402297974</v>
      </c>
      <c r="EL264">
        <v>1.3902050256729126</v>
      </c>
      <c r="EM264">
        <v>1.2196098566055298</v>
      </c>
      <c r="EN264">
        <v>1.2239362001419067</v>
      </c>
      <c r="EO264">
        <v>1.0369555950164795</v>
      </c>
      <c r="EP264">
        <v>0.45796334743499756</v>
      </c>
      <c r="EQ264">
        <v>0.4140116274356842</v>
      </c>
      <c r="ER264">
        <v>0.48023855686187744</v>
      </c>
      <c r="ES264">
        <v>0.39563310146331787</v>
      </c>
      <c r="ET264">
        <v>0.50120162963867188</v>
      </c>
      <c r="EU264">
        <v>82.5</v>
      </c>
      <c r="EV264">
        <v>80.5</v>
      </c>
      <c r="EW264">
        <v>78</v>
      </c>
      <c r="EX264">
        <v>76</v>
      </c>
      <c r="EY264">
        <v>74.5</v>
      </c>
      <c r="EZ264">
        <v>73.5</v>
      </c>
      <c r="FA264">
        <v>73</v>
      </c>
      <c r="FB264">
        <v>76.5</v>
      </c>
      <c r="FC264">
        <v>80.5</v>
      </c>
      <c r="FD264">
        <v>85</v>
      </c>
      <c r="FE264">
        <v>88.5</v>
      </c>
      <c r="FF264">
        <v>92.5</v>
      </c>
      <c r="FG264">
        <v>95.5</v>
      </c>
      <c r="FH264">
        <v>98.5</v>
      </c>
      <c r="FI264">
        <v>100.5</v>
      </c>
      <c r="FJ264">
        <v>101.5</v>
      </c>
      <c r="FK264">
        <v>102</v>
      </c>
      <c r="FL264">
        <v>102</v>
      </c>
      <c r="FM264">
        <v>101.5</v>
      </c>
      <c r="FN264">
        <v>100.5</v>
      </c>
      <c r="FO264">
        <v>97.5</v>
      </c>
      <c r="FP264">
        <v>94</v>
      </c>
      <c r="FQ264">
        <v>91.5</v>
      </c>
      <c r="FR264">
        <v>90</v>
      </c>
      <c r="FS264">
        <v>43</v>
      </c>
      <c r="FT264">
        <v>0.13183985650539398</v>
      </c>
      <c r="FU264">
        <v>1</v>
      </c>
    </row>
    <row r="265" spans="1:177" x14ac:dyDescent="0.2">
      <c r="A265" t="s">
        <v>191</v>
      </c>
      <c r="B265" t="s">
        <v>225</v>
      </c>
      <c r="C265" t="s">
        <v>1</v>
      </c>
      <c r="D265" t="s">
        <v>253</v>
      </c>
      <c r="E265">
        <v>43</v>
      </c>
      <c r="F265">
        <v>43</v>
      </c>
      <c r="G265">
        <v>3.6796362400054932</v>
      </c>
      <c r="H265">
        <v>3.4661550521850586</v>
      </c>
      <c r="I265">
        <v>3.3705856800079346</v>
      </c>
      <c r="J265">
        <v>3.3088207244873047</v>
      </c>
      <c r="K265">
        <v>3.3866844177246094</v>
      </c>
      <c r="L265">
        <v>3.5130791664123535</v>
      </c>
      <c r="M265">
        <v>3.9499528408050537</v>
      </c>
      <c r="N265">
        <v>4.2608637809753418</v>
      </c>
      <c r="O265">
        <v>4.9332737922668457</v>
      </c>
      <c r="P265">
        <v>5.2856955528259277</v>
      </c>
      <c r="Q265">
        <v>5.5232014656066895</v>
      </c>
      <c r="R265">
        <v>5.5616192817687988</v>
      </c>
      <c r="S265">
        <v>5.6571245193481445</v>
      </c>
      <c r="T265">
        <v>5.8699660301208496</v>
      </c>
      <c r="U265">
        <v>6.1683850288391113</v>
      </c>
      <c r="V265">
        <v>6.1333189010620117</v>
      </c>
      <c r="W265">
        <v>6.2812032699584961</v>
      </c>
      <c r="X265">
        <v>6.4443244934082031</v>
      </c>
      <c r="Y265">
        <v>6.6422839164733887</v>
      </c>
      <c r="Z265">
        <v>6.6667723655700684</v>
      </c>
      <c r="AA265">
        <v>6.4659528732299805</v>
      </c>
      <c r="AB265">
        <v>5.6265349388122559</v>
      </c>
      <c r="AC265">
        <v>4.5309991836547852</v>
      </c>
      <c r="AD265">
        <v>3.984605073928833</v>
      </c>
      <c r="AE265">
        <v>-0.38209009170532227</v>
      </c>
      <c r="AF265">
        <v>-0.35486358404159546</v>
      </c>
      <c r="AG265">
        <v>-0.42467993497848511</v>
      </c>
      <c r="AH265">
        <v>-0.49572455883026123</v>
      </c>
      <c r="AI265">
        <v>-0.59950017929077148</v>
      </c>
      <c r="AJ265">
        <v>-0.53338432312011719</v>
      </c>
      <c r="AK265">
        <v>-0.62283360958099365</v>
      </c>
      <c r="AL265">
        <v>-0.48882737755775452</v>
      </c>
      <c r="AM265">
        <v>-0.1931397020816803</v>
      </c>
      <c r="AN265">
        <v>-0.35948342084884644</v>
      </c>
      <c r="AO265">
        <v>-0.44999682903289795</v>
      </c>
      <c r="AP265">
        <v>-0.33967283368110657</v>
      </c>
      <c r="AQ265">
        <v>-0.46566891670227051</v>
      </c>
      <c r="AR265">
        <v>-0.61629164218902588</v>
      </c>
      <c r="AS265">
        <v>-0.76858675479888916</v>
      </c>
      <c r="AT265">
        <v>0.29311478137969971</v>
      </c>
      <c r="AU265">
        <v>0.11875040829181671</v>
      </c>
      <c r="AV265">
        <v>8.7672516703605652E-2</v>
      </c>
      <c r="AW265">
        <v>0.30894860625267029</v>
      </c>
      <c r="AX265">
        <v>-0.57857006788253784</v>
      </c>
      <c r="AY265">
        <v>-0.5770028829574585</v>
      </c>
      <c r="AZ265">
        <v>-0.44004786014556885</v>
      </c>
      <c r="BA265">
        <v>-0.39411404728889465</v>
      </c>
      <c r="BB265">
        <v>-0.35893732309341431</v>
      </c>
      <c r="BC265">
        <v>-0.13796310126781464</v>
      </c>
      <c r="BD265">
        <v>-0.12009342759847641</v>
      </c>
      <c r="BE265">
        <v>-0.18759036064147949</v>
      </c>
      <c r="BF265">
        <v>-0.24364379048347473</v>
      </c>
      <c r="BG265">
        <v>-0.33366850018501282</v>
      </c>
      <c r="BH265">
        <v>-0.25938445329666138</v>
      </c>
      <c r="BI265">
        <v>-0.35424178838729858</v>
      </c>
      <c r="BJ265">
        <v>-0.22566494345664978</v>
      </c>
      <c r="BK265">
        <v>9.0374983847141266E-2</v>
      </c>
      <c r="BL265">
        <v>-7.9572059214115143E-2</v>
      </c>
      <c r="BM265">
        <v>-0.15373994410037994</v>
      </c>
      <c r="BN265">
        <v>-3.7385880947113037E-2</v>
      </c>
      <c r="BO265">
        <v>-0.14842317998409271</v>
      </c>
      <c r="BP265">
        <v>-0.30584928393363953</v>
      </c>
      <c r="BQ265">
        <v>-0.43639010190963745</v>
      </c>
      <c r="BR265">
        <v>0.58757507801055908</v>
      </c>
      <c r="BS265">
        <v>0.41425999999046326</v>
      </c>
      <c r="BT265">
        <v>0.37178871035575867</v>
      </c>
      <c r="BU265">
        <v>0.58053761720657349</v>
      </c>
      <c r="BV265">
        <v>-0.31508627533912659</v>
      </c>
      <c r="BW265">
        <v>-0.3383033275604248</v>
      </c>
      <c r="BX265">
        <v>-0.19916729629039764</v>
      </c>
      <c r="BY265">
        <v>-0.1560906320810318</v>
      </c>
      <c r="BZ265">
        <v>-0.11251495033502579</v>
      </c>
      <c r="CA265">
        <v>3.1118499115109444E-2</v>
      </c>
      <c r="CB265">
        <v>4.2507678270339966E-2</v>
      </c>
      <c r="CC265">
        <v>-2.3382846266031265E-2</v>
      </c>
      <c r="CD265">
        <v>-6.9053411483764648E-2</v>
      </c>
      <c r="CE265">
        <v>-0.14955431222915649</v>
      </c>
      <c r="CF265">
        <v>-6.9612979888916016E-2</v>
      </c>
      <c r="CG265">
        <v>-0.16821591556072235</v>
      </c>
      <c r="CH265">
        <v>-4.3399441987276077E-2</v>
      </c>
      <c r="CI265">
        <v>0.28673639893531799</v>
      </c>
      <c r="CJ265">
        <v>0.11429369449615479</v>
      </c>
      <c r="CK265">
        <v>5.1446676254272461E-2</v>
      </c>
      <c r="CL265">
        <v>0.17197713255882263</v>
      </c>
      <c r="CM265">
        <v>7.1300260722637177E-2</v>
      </c>
      <c r="CN265">
        <v>-9.0837836265563965E-2</v>
      </c>
      <c r="CO265">
        <v>-0.20631171762943268</v>
      </c>
      <c r="CP265">
        <v>0.79151737689971924</v>
      </c>
      <c r="CQ265">
        <v>0.61892902851104736</v>
      </c>
      <c r="CR265">
        <v>0.56856673955917358</v>
      </c>
      <c r="CS265">
        <v>0.76863932609558105</v>
      </c>
      <c r="CT265">
        <v>-0.13259820640087128</v>
      </c>
      <c r="CU265">
        <v>-0.17298074066638947</v>
      </c>
      <c r="CV265">
        <v>-3.2334156334400177E-2</v>
      </c>
      <c r="CW265">
        <v>8.7636541575193405E-3</v>
      </c>
      <c r="CX265">
        <v>5.8156430721282959E-2</v>
      </c>
      <c r="CY265">
        <v>0.20020011067390442</v>
      </c>
      <c r="CZ265">
        <v>0.20510877668857574</v>
      </c>
      <c r="DA265">
        <v>0.14082466065883636</v>
      </c>
      <c r="DB265">
        <v>0.10553696751594543</v>
      </c>
      <c r="DC265">
        <v>3.4559879451990128E-2</v>
      </c>
      <c r="DD265">
        <v>0.12015848606824875</v>
      </c>
      <c r="DE265">
        <v>1.7809966579079628E-2</v>
      </c>
      <c r="DF265">
        <v>0.13886605203151703</v>
      </c>
      <c r="DG265">
        <v>0.48309782147407532</v>
      </c>
      <c r="DH265">
        <v>0.30815944075584412</v>
      </c>
      <c r="DI265">
        <v>0.25663328170776367</v>
      </c>
      <c r="DJ265">
        <v>0.3813401460647583</v>
      </c>
      <c r="DK265">
        <v>0.29102370142936707</v>
      </c>
      <c r="DL265">
        <v>0.1241736114025116</v>
      </c>
      <c r="DM265">
        <v>2.3766662925481796E-2</v>
      </c>
      <c r="DN265">
        <v>0.99545967578887939</v>
      </c>
      <c r="DO265">
        <v>0.82359808683395386</v>
      </c>
      <c r="DP265">
        <v>0.76534473896026611</v>
      </c>
      <c r="DQ265">
        <v>0.95674103498458862</v>
      </c>
      <c r="DR265">
        <v>4.988986998796463E-2</v>
      </c>
      <c r="DS265">
        <v>-7.6581602916121483E-3</v>
      </c>
      <c r="DT265">
        <v>0.13449898362159729</v>
      </c>
      <c r="DU265">
        <v>0.17361794412136078</v>
      </c>
      <c r="DV265">
        <v>0.2288278192281723</v>
      </c>
      <c r="DW265">
        <v>0.44432708621025085</v>
      </c>
      <c r="DX265">
        <v>0.43987894058227539</v>
      </c>
      <c r="DY265">
        <v>0.37791422009468079</v>
      </c>
      <c r="DZ265">
        <v>0.35761773586273193</v>
      </c>
      <c r="EA265">
        <v>0.30039152503013611</v>
      </c>
      <c r="EB265">
        <v>0.39415833353996277</v>
      </c>
      <c r="EC265">
        <v>0.28640180826187134</v>
      </c>
      <c r="ED265">
        <v>0.40202847123146057</v>
      </c>
      <c r="EE265">
        <v>0.76661252975463867</v>
      </c>
      <c r="EF265">
        <v>0.58807080984115601</v>
      </c>
      <c r="EG265">
        <v>0.55289018154144287</v>
      </c>
      <c r="EH265">
        <v>0.68362706899642944</v>
      </c>
      <c r="EI265">
        <v>0.60826945304870605</v>
      </c>
      <c r="EJ265">
        <v>0.43461596965789795</v>
      </c>
      <c r="EK265">
        <v>0.35596328973770142</v>
      </c>
      <c r="EL265">
        <v>1.2899199724197388</v>
      </c>
      <c r="EM265">
        <v>1.1191076040267944</v>
      </c>
      <c r="EN265">
        <v>1.0494610071182251</v>
      </c>
      <c r="EO265">
        <v>1.2283300161361694</v>
      </c>
      <c r="EP265">
        <v>0.31337365508079529</v>
      </c>
      <c r="EQ265">
        <v>0.23104138672351837</v>
      </c>
      <c r="ER265">
        <v>0.3753795325756073</v>
      </c>
      <c r="ES265">
        <v>0.41164135932922363</v>
      </c>
      <c r="ET265">
        <v>0.47525018453598022</v>
      </c>
      <c r="EU265">
        <v>86</v>
      </c>
      <c r="EV265">
        <v>84.5</v>
      </c>
      <c r="EW265">
        <v>84</v>
      </c>
      <c r="EX265">
        <v>83</v>
      </c>
      <c r="EY265">
        <v>81.5</v>
      </c>
      <c r="EZ265">
        <v>80.5</v>
      </c>
      <c r="FA265">
        <v>77.5</v>
      </c>
      <c r="FB265">
        <v>78</v>
      </c>
      <c r="FC265">
        <v>83</v>
      </c>
      <c r="FD265">
        <v>86</v>
      </c>
      <c r="FE265">
        <v>88.5</v>
      </c>
      <c r="FF265">
        <v>89.5</v>
      </c>
      <c r="FG265">
        <v>92</v>
      </c>
      <c r="FH265">
        <v>93.5</v>
      </c>
      <c r="FI265">
        <v>97</v>
      </c>
      <c r="FJ265">
        <v>97</v>
      </c>
      <c r="FK265">
        <v>97</v>
      </c>
      <c r="FL265">
        <v>96.5</v>
      </c>
      <c r="FM265">
        <v>96.5</v>
      </c>
      <c r="FN265">
        <v>93</v>
      </c>
      <c r="FO265">
        <v>91.5</v>
      </c>
      <c r="FP265">
        <v>90</v>
      </c>
      <c r="FQ265">
        <v>88</v>
      </c>
      <c r="FR265">
        <v>86</v>
      </c>
      <c r="FS265">
        <v>43</v>
      </c>
      <c r="FT265">
        <v>0.12709429860115051</v>
      </c>
      <c r="FU265">
        <v>1</v>
      </c>
    </row>
    <row r="266" spans="1:177" x14ac:dyDescent="0.2">
      <c r="A266" t="s">
        <v>191</v>
      </c>
      <c r="B266" t="s">
        <v>225</v>
      </c>
      <c r="C266" t="s">
        <v>1</v>
      </c>
      <c r="D266" t="s">
        <v>254</v>
      </c>
      <c r="E266">
        <v>43</v>
      </c>
      <c r="F266">
        <v>43</v>
      </c>
      <c r="G266">
        <v>3.6148152351379395</v>
      </c>
      <c r="H266">
        <v>3.4115815162658691</v>
      </c>
      <c r="I266">
        <v>3.3324003219604492</v>
      </c>
      <c r="J266">
        <v>3.2559390068054199</v>
      </c>
      <c r="K266">
        <v>3.3394920825958252</v>
      </c>
      <c r="L266">
        <v>3.4779899120330811</v>
      </c>
      <c r="M266">
        <v>3.9121801853179932</v>
      </c>
      <c r="N266">
        <v>4.242314338684082</v>
      </c>
      <c r="O266">
        <v>4.8633513450622559</v>
      </c>
      <c r="P266">
        <v>5.2120094299316406</v>
      </c>
      <c r="Q266">
        <v>5.4805011749267578</v>
      </c>
      <c r="R266">
        <v>5.6477627754211426</v>
      </c>
      <c r="S266">
        <v>5.7692403793334961</v>
      </c>
      <c r="T266">
        <v>6.0335140228271484</v>
      </c>
      <c r="U266">
        <v>6.2692875862121582</v>
      </c>
      <c r="V266">
        <v>6.3992280960083008</v>
      </c>
      <c r="W266">
        <v>6.5572772026062012</v>
      </c>
      <c r="X266">
        <v>6.7330608367919922</v>
      </c>
      <c r="Y266">
        <v>6.9461174011230469</v>
      </c>
      <c r="Z266">
        <v>6.9624924659729004</v>
      </c>
      <c r="AA266">
        <v>6.6920843124389648</v>
      </c>
      <c r="AB266">
        <v>5.7147831916809082</v>
      </c>
      <c r="AC266">
        <v>4.6209850311279297</v>
      </c>
      <c r="AD266">
        <v>4.017303466796875</v>
      </c>
      <c r="AE266">
        <v>-0.27550685405731201</v>
      </c>
      <c r="AF266">
        <v>-0.32131731510162354</v>
      </c>
      <c r="AG266">
        <v>-0.34115064144134521</v>
      </c>
      <c r="AH266">
        <v>-0.43065941333770752</v>
      </c>
      <c r="AI266">
        <v>-0.43282791972160339</v>
      </c>
      <c r="AJ266">
        <v>-0.42074728012084961</v>
      </c>
      <c r="AK266">
        <v>-0.37263315916061401</v>
      </c>
      <c r="AL266">
        <v>-0.44577884674072266</v>
      </c>
      <c r="AM266">
        <v>-0.21026620268821716</v>
      </c>
      <c r="AN266">
        <v>-0.25440770387649536</v>
      </c>
      <c r="AO266">
        <v>-0.29581350088119507</v>
      </c>
      <c r="AP266">
        <v>-0.20610043406486511</v>
      </c>
      <c r="AQ266">
        <v>-0.30747288465499878</v>
      </c>
      <c r="AR266">
        <v>-0.21664834022521973</v>
      </c>
      <c r="AS266">
        <v>-0.28000664710998535</v>
      </c>
      <c r="AT266">
        <v>-0.67500299215316772</v>
      </c>
      <c r="AU266">
        <v>0.63792890310287476</v>
      </c>
      <c r="AV266">
        <v>0.41839146614074707</v>
      </c>
      <c r="AW266">
        <v>0.31690666079521179</v>
      </c>
      <c r="AX266">
        <v>-0.36733967065811157</v>
      </c>
      <c r="AY266">
        <v>-0.31872206926345825</v>
      </c>
      <c r="AZ266">
        <v>-0.34414473176002502</v>
      </c>
      <c r="BA266">
        <v>-0.24435518682003021</v>
      </c>
      <c r="BB266">
        <v>-0.5180433988571167</v>
      </c>
      <c r="BC266">
        <v>-8.0619722604751587E-2</v>
      </c>
      <c r="BD266">
        <v>-0.12302782386541367</v>
      </c>
      <c r="BE266">
        <v>-0.14386115968227386</v>
      </c>
      <c r="BF266">
        <v>-0.20559012889862061</v>
      </c>
      <c r="BG266">
        <v>-0.21070204675197601</v>
      </c>
      <c r="BH266">
        <v>-0.19766062498092651</v>
      </c>
      <c r="BI266">
        <v>-0.14499083161354065</v>
      </c>
      <c r="BJ266">
        <v>-0.21867561340332031</v>
      </c>
      <c r="BK266">
        <v>2.1678740158677101E-2</v>
      </c>
      <c r="BL266">
        <v>-2.1160783246159554E-2</v>
      </c>
      <c r="BM266">
        <v>-5.4533552378416061E-2</v>
      </c>
      <c r="BN266">
        <v>4.4243805110454559E-2</v>
      </c>
      <c r="BO266">
        <v>-5.7137396186590195E-2</v>
      </c>
      <c r="BP266">
        <v>3.5983286798000336E-2</v>
      </c>
      <c r="BQ266">
        <v>-2.8751399368047714E-3</v>
      </c>
      <c r="BR266">
        <v>-0.41343984007835388</v>
      </c>
      <c r="BS266">
        <v>0.87679129838943481</v>
      </c>
      <c r="BT266">
        <v>0.64921867847442627</v>
      </c>
      <c r="BU266">
        <v>0.53982013463973999</v>
      </c>
      <c r="BV266">
        <v>-0.15101377665996552</v>
      </c>
      <c r="BW266">
        <v>-0.12005060911178589</v>
      </c>
      <c r="BX266">
        <v>-0.13658425211906433</v>
      </c>
      <c r="BY266">
        <v>-3.114708699285984E-2</v>
      </c>
      <c r="BZ266">
        <v>-0.30013838410377502</v>
      </c>
      <c r="CA266">
        <v>5.4358504712581635E-2</v>
      </c>
      <c r="CB266">
        <v>1.4306875877082348E-2</v>
      </c>
      <c r="CC266">
        <v>-7.2190784849226475E-3</v>
      </c>
      <c r="CD266">
        <v>-4.970782995223999E-2</v>
      </c>
      <c r="CE266">
        <v>-5.6858330965042114E-2</v>
      </c>
      <c r="CF266">
        <v>-4.3151494115591049E-2</v>
      </c>
      <c r="CG266">
        <v>1.2673559598624706E-2</v>
      </c>
      <c r="CH266">
        <v>-6.1384622007608414E-2</v>
      </c>
      <c r="CI266">
        <v>0.18232309818267822</v>
      </c>
      <c r="CJ266">
        <v>0.14038531482219696</v>
      </c>
      <c r="CK266">
        <v>0.1125762090086937</v>
      </c>
      <c r="CL266">
        <v>0.21763145923614502</v>
      </c>
      <c r="CM266">
        <v>0.11624421179294586</v>
      </c>
      <c r="CN266">
        <v>0.2109551876783371</v>
      </c>
      <c r="CO266">
        <v>0.18906530737876892</v>
      </c>
      <c r="CP266">
        <v>-0.23228202760219574</v>
      </c>
      <c r="CQ266">
        <v>1.0422266721725464</v>
      </c>
      <c r="CR266">
        <v>0.80908894538879395</v>
      </c>
      <c r="CS266">
        <v>0.69420927762985229</v>
      </c>
      <c r="CT266">
        <v>-1.1871099704876542E-3</v>
      </c>
      <c r="CU266">
        <v>1.7548633739352226E-2</v>
      </c>
      <c r="CV266">
        <v>7.1715191006660461E-3</v>
      </c>
      <c r="CW266">
        <v>0.11652018874883652</v>
      </c>
      <c r="CX266">
        <v>-0.14921802282333374</v>
      </c>
      <c r="CY266">
        <v>0.18933673202991486</v>
      </c>
      <c r="CZ266">
        <v>0.15164157748222351</v>
      </c>
      <c r="DA266">
        <v>0.12942300736904144</v>
      </c>
      <c r="DB266">
        <v>0.10617447644472122</v>
      </c>
      <c r="DC266">
        <v>9.6985377371311188E-2</v>
      </c>
      <c r="DD266">
        <v>0.11135764420032501</v>
      </c>
      <c r="DE266">
        <v>0.17033794522285461</v>
      </c>
      <c r="DF266">
        <v>9.5906376838684082E-2</v>
      </c>
      <c r="DG266">
        <v>0.3429674506187439</v>
      </c>
      <c r="DH266">
        <v>0.30193141102790833</v>
      </c>
      <c r="DI266">
        <v>0.27968597412109375</v>
      </c>
      <c r="DJ266">
        <v>0.39101910591125488</v>
      </c>
      <c r="DK266">
        <v>0.28962582349777222</v>
      </c>
      <c r="DL266">
        <v>0.38592708110809326</v>
      </c>
      <c r="DM266">
        <v>0.38100576400756836</v>
      </c>
      <c r="DN266">
        <v>-5.1124207675457001E-2</v>
      </c>
      <c r="DO266">
        <v>1.2076619863510132</v>
      </c>
      <c r="DP266">
        <v>0.96895921230316162</v>
      </c>
      <c r="DQ266">
        <v>0.8485984206199646</v>
      </c>
      <c r="DR266">
        <v>0.14863954484462738</v>
      </c>
      <c r="DS266">
        <v>0.15514788031578064</v>
      </c>
      <c r="DT266">
        <v>0.15092729032039642</v>
      </c>
      <c r="DU266">
        <v>0.26418745517730713</v>
      </c>
      <c r="DV266">
        <v>1.7023265827447176E-3</v>
      </c>
      <c r="DW266">
        <v>0.38422384858131409</v>
      </c>
      <c r="DX266">
        <v>0.34993106126785278</v>
      </c>
      <c r="DY266">
        <v>0.32671245932579041</v>
      </c>
      <c r="DZ266">
        <v>0.33124375343322754</v>
      </c>
      <c r="EA266">
        <v>0.31911125779151917</v>
      </c>
      <c r="EB266">
        <v>0.33444428443908691</v>
      </c>
      <c r="EC266">
        <v>0.39798030257225037</v>
      </c>
      <c r="ED266">
        <v>0.32300958037376404</v>
      </c>
      <c r="EE266">
        <v>0.57491236925125122</v>
      </c>
      <c r="EF266">
        <v>0.53517830371856689</v>
      </c>
      <c r="EG266">
        <v>0.52096593379974365</v>
      </c>
      <c r="EH266">
        <v>0.64136332273483276</v>
      </c>
      <c r="EI266">
        <v>0.53996133804321289</v>
      </c>
      <c r="EJ266">
        <v>0.63855874538421631</v>
      </c>
      <c r="EK266">
        <v>0.65813726186752319</v>
      </c>
      <c r="EL266">
        <v>0.21043892204761505</v>
      </c>
      <c r="EM266">
        <v>1.4465243816375732</v>
      </c>
      <c r="EN266">
        <v>1.1997864246368408</v>
      </c>
      <c r="EO266">
        <v>1.0715118646621704</v>
      </c>
      <c r="EP266">
        <v>0.36496546864509583</v>
      </c>
      <c r="EQ266">
        <v>0.35381931066513062</v>
      </c>
      <c r="ER266">
        <v>0.35848778486251831</v>
      </c>
      <c r="ES266">
        <v>0.47739556431770325</v>
      </c>
      <c r="ET266">
        <v>0.21960733830928802</v>
      </c>
      <c r="EU266">
        <v>84.5</v>
      </c>
      <c r="EV266">
        <v>84</v>
      </c>
      <c r="EW266">
        <v>82</v>
      </c>
      <c r="EX266">
        <v>81.5</v>
      </c>
      <c r="EY266">
        <v>78.5</v>
      </c>
      <c r="EZ266">
        <v>76.5</v>
      </c>
      <c r="FA266">
        <v>76.5</v>
      </c>
      <c r="FB266">
        <v>78.5</v>
      </c>
      <c r="FC266">
        <v>82</v>
      </c>
      <c r="FD266">
        <v>86</v>
      </c>
      <c r="FE266">
        <v>89</v>
      </c>
      <c r="FF266">
        <v>93</v>
      </c>
      <c r="FG266">
        <v>95</v>
      </c>
      <c r="FH266">
        <v>99</v>
      </c>
      <c r="FI266">
        <v>101.5</v>
      </c>
      <c r="FJ266">
        <v>102</v>
      </c>
      <c r="FK266">
        <v>103</v>
      </c>
      <c r="FL266">
        <v>102</v>
      </c>
      <c r="FM266">
        <v>102</v>
      </c>
      <c r="FN266">
        <v>100.5</v>
      </c>
      <c r="FO266">
        <v>97.5</v>
      </c>
      <c r="FP266">
        <v>94.5</v>
      </c>
      <c r="FQ266">
        <v>93</v>
      </c>
      <c r="FR266">
        <v>90.5</v>
      </c>
      <c r="FS266">
        <v>43</v>
      </c>
      <c r="FT266">
        <v>0.12930493056774139</v>
      </c>
      <c r="FU266">
        <v>1</v>
      </c>
    </row>
    <row r="267" spans="1:177" x14ac:dyDescent="0.2">
      <c r="A267" t="s">
        <v>191</v>
      </c>
      <c r="B267" t="s">
        <v>225</v>
      </c>
      <c r="C267" t="s">
        <v>1</v>
      </c>
      <c r="D267" t="s">
        <v>255</v>
      </c>
      <c r="E267">
        <v>46</v>
      </c>
      <c r="F267">
        <v>46</v>
      </c>
      <c r="G267">
        <v>3.631239652633667</v>
      </c>
      <c r="H267">
        <v>3.4074568748474121</v>
      </c>
      <c r="I267">
        <v>3.2909958362579346</v>
      </c>
      <c r="J267">
        <v>3.2208335399627686</v>
      </c>
      <c r="K267">
        <v>3.2948973178863525</v>
      </c>
      <c r="L267">
        <v>3.4685018062591553</v>
      </c>
      <c r="M267">
        <v>3.9119737148284912</v>
      </c>
      <c r="N267">
        <v>4.2639346122741699</v>
      </c>
      <c r="O267">
        <v>4.8931879997253418</v>
      </c>
      <c r="P267">
        <v>5.2596468925476074</v>
      </c>
      <c r="Q267">
        <v>5.592097282409668</v>
      </c>
      <c r="R267">
        <v>5.7514090538024902</v>
      </c>
      <c r="S267">
        <v>5.9521350860595703</v>
      </c>
      <c r="T267">
        <v>6.1500096321105957</v>
      </c>
      <c r="U267">
        <v>6.3542718887329102</v>
      </c>
      <c r="V267">
        <v>6.5008335113525391</v>
      </c>
      <c r="W267">
        <v>6.6903142929077148</v>
      </c>
      <c r="X267">
        <v>6.9273271560668945</v>
      </c>
      <c r="Y267">
        <v>7.0432534217834473</v>
      </c>
      <c r="Z267">
        <v>7.1101198196411133</v>
      </c>
      <c r="AA267">
        <v>6.8392229080200195</v>
      </c>
      <c r="AB267">
        <v>5.9091601371765137</v>
      </c>
      <c r="AC267">
        <v>4.8944196701049805</v>
      </c>
      <c r="AD267">
        <v>4.085716724395752</v>
      </c>
      <c r="AE267">
        <v>-0.37934359908103943</v>
      </c>
      <c r="AF267">
        <v>-0.42052534222602844</v>
      </c>
      <c r="AG267">
        <v>-0.45574751496315002</v>
      </c>
      <c r="AH267">
        <v>-0.46376076340675354</v>
      </c>
      <c r="AI267">
        <v>-0.56009185314178467</v>
      </c>
      <c r="AJ267">
        <v>-0.53685802221298218</v>
      </c>
      <c r="AK267">
        <v>-0.46009618043899536</v>
      </c>
      <c r="AL267">
        <v>-0.51676285266876221</v>
      </c>
      <c r="AM267">
        <v>-0.41655495762825012</v>
      </c>
      <c r="AN267">
        <v>-0.34647014737129211</v>
      </c>
      <c r="AO267">
        <v>-0.2670903205871582</v>
      </c>
      <c r="AP267">
        <v>-0.29692515730857849</v>
      </c>
      <c r="AQ267">
        <v>-0.44788923859596252</v>
      </c>
      <c r="AR267">
        <v>-0.51302140951156616</v>
      </c>
      <c r="AS267">
        <v>-0.79327207803726196</v>
      </c>
      <c r="AT267">
        <v>0.33376464247703552</v>
      </c>
      <c r="AU267">
        <v>0.16977064311504364</v>
      </c>
      <c r="AV267">
        <v>9.8921746015548706E-2</v>
      </c>
      <c r="AW267">
        <v>1.0826466605067253E-2</v>
      </c>
      <c r="AX267">
        <v>-0.4049173891544342</v>
      </c>
      <c r="AY267">
        <v>-0.34857526421546936</v>
      </c>
      <c r="AZ267">
        <v>-0.25588136911392212</v>
      </c>
      <c r="BA267">
        <v>-0.28410476446151733</v>
      </c>
      <c r="BB267">
        <v>-0.32135516405105591</v>
      </c>
      <c r="BC267">
        <v>-0.13422456383705139</v>
      </c>
      <c r="BD267">
        <v>-0.17945015430450439</v>
      </c>
      <c r="BE267">
        <v>-0.21435664594173431</v>
      </c>
      <c r="BF267">
        <v>-0.20143160223960876</v>
      </c>
      <c r="BG267">
        <v>-0.2857678234577179</v>
      </c>
      <c r="BH267">
        <v>-0.2545103132724762</v>
      </c>
      <c r="BI267">
        <v>-0.20277522504329681</v>
      </c>
      <c r="BJ267">
        <v>-0.25265958905220032</v>
      </c>
      <c r="BK267">
        <v>-0.14942315220832825</v>
      </c>
      <c r="BL267">
        <v>-7.5524613261222839E-2</v>
      </c>
      <c r="BM267">
        <v>1.2083048932254314E-2</v>
      </c>
      <c r="BN267">
        <v>-1.0000135749578476E-2</v>
      </c>
      <c r="BO267">
        <v>-0.14952881634235382</v>
      </c>
      <c r="BP267">
        <v>-0.22046206891536713</v>
      </c>
      <c r="BQ267">
        <v>-0.4943254292011261</v>
      </c>
      <c r="BR267">
        <v>0.63550430536270142</v>
      </c>
      <c r="BS267">
        <v>0.46547698974609375</v>
      </c>
      <c r="BT267">
        <v>0.38353127241134644</v>
      </c>
      <c r="BU267">
        <v>0.27101504802703857</v>
      </c>
      <c r="BV267">
        <v>-0.14113236963748932</v>
      </c>
      <c r="BW267">
        <v>-0.10510537028312683</v>
      </c>
      <c r="BX267">
        <v>2.9742802144028246E-4</v>
      </c>
      <c r="BY267">
        <v>-3.6323554813861847E-2</v>
      </c>
      <c r="BZ267">
        <v>-7.414514571428299E-2</v>
      </c>
      <c r="CA267">
        <v>3.5544145852327347E-2</v>
      </c>
      <c r="CB267">
        <v>-1.2482225894927979E-2</v>
      </c>
      <c r="CC267">
        <v>-4.717007651925087E-2</v>
      </c>
      <c r="CD267">
        <v>-1.9743224605917931E-2</v>
      </c>
      <c r="CE267">
        <v>-9.5771797001361847E-2</v>
      </c>
      <c r="CF267">
        <v>-5.8957163244485855E-2</v>
      </c>
      <c r="CG267">
        <v>-2.4555521085858345E-2</v>
      </c>
      <c r="CH267">
        <v>-6.9742463529109955E-2</v>
      </c>
      <c r="CI267">
        <v>3.5591509193181992E-2</v>
      </c>
      <c r="CJ267">
        <v>0.11213143169879913</v>
      </c>
      <c r="CK267">
        <v>0.20543767511844635</v>
      </c>
      <c r="CL267">
        <v>0.18872325122356415</v>
      </c>
      <c r="CM267">
        <v>5.711471289396286E-2</v>
      </c>
      <c r="CN267">
        <v>-1.7836360260844231E-2</v>
      </c>
      <c r="CO267">
        <v>-0.28727585077285767</v>
      </c>
      <c r="CP267">
        <v>0.84448832273483276</v>
      </c>
      <c r="CQ267">
        <v>0.67028230428695679</v>
      </c>
      <c r="CR267">
        <v>0.58065098524093628</v>
      </c>
      <c r="CS267">
        <v>0.45122087001800537</v>
      </c>
      <c r="CT267">
        <v>4.1564323008060455E-2</v>
      </c>
      <c r="CU267">
        <v>6.3521139323711395E-2</v>
      </c>
      <c r="CV267">
        <v>0.17772608995437622</v>
      </c>
      <c r="CW267">
        <v>0.13528895378112793</v>
      </c>
      <c r="CX267">
        <v>9.7071759402751923E-2</v>
      </c>
      <c r="CY267">
        <v>0.20531284809112549</v>
      </c>
      <c r="CZ267">
        <v>0.15448570251464844</v>
      </c>
      <c r="DA267">
        <v>0.12001650035381317</v>
      </c>
      <c r="DB267">
        <v>0.1619451493024826</v>
      </c>
      <c r="DC267">
        <v>9.4224214553833008E-2</v>
      </c>
      <c r="DD267">
        <v>0.13659599423408508</v>
      </c>
      <c r="DE267">
        <v>0.15366418659687042</v>
      </c>
      <c r="DF267">
        <v>0.11317465454339981</v>
      </c>
      <c r="DG267">
        <v>0.22060617804527283</v>
      </c>
      <c r="DH267">
        <v>0.29978746175765991</v>
      </c>
      <c r="DI267">
        <v>0.39879229664802551</v>
      </c>
      <c r="DJ267">
        <v>0.38744664192199707</v>
      </c>
      <c r="DK267">
        <v>0.26375824213027954</v>
      </c>
      <c r="DL267">
        <v>0.18478934466838837</v>
      </c>
      <c r="DM267">
        <v>-8.0226287245750427E-2</v>
      </c>
      <c r="DN267">
        <v>1.0534722805023193</v>
      </c>
      <c r="DO267">
        <v>0.87508761882781982</v>
      </c>
      <c r="DP267">
        <v>0.77777069807052612</v>
      </c>
      <c r="DQ267">
        <v>0.63142669200897217</v>
      </c>
      <c r="DR267">
        <v>0.22426101565361023</v>
      </c>
      <c r="DS267">
        <v>0.23214764893054962</v>
      </c>
      <c r="DT267">
        <v>0.35515475273132324</v>
      </c>
      <c r="DU267">
        <v>0.30690145492553711</v>
      </c>
      <c r="DV267">
        <v>0.26828867197036743</v>
      </c>
      <c r="DW267">
        <v>0.45043191313743591</v>
      </c>
      <c r="DX267">
        <v>0.39556089043617249</v>
      </c>
      <c r="DY267">
        <v>0.36140736937522888</v>
      </c>
      <c r="DZ267">
        <v>0.42427429556846619</v>
      </c>
      <c r="EA267">
        <v>0.36854827404022217</v>
      </c>
      <c r="EB267">
        <v>0.41894370317459106</v>
      </c>
      <c r="EC267">
        <v>0.41098514199256897</v>
      </c>
      <c r="ED267">
        <v>0.37727794051170349</v>
      </c>
      <c r="EE267">
        <v>0.48773795366287231</v>
      </c>
      <c r="EF267">
        <v>0.57073301076889038</v>
      </c>
      <c r="EG267">
        <v>0.67796570062637329</v>
      </c>
      <c r="EH267">
        <v>0.67437165975570679</v>
      </c>
      <c r="EI267">
        <v>0.56211864948272705</v>
      </c>
      <c r="EJ267">
        <v>0.4773486852645874</v>
      </c>
      <c r="EK267">
        <v>0.21872040629386902</v>
      </c>
      <c r="EL267">
        <v>1.3552119731903076</v>
      </c>
      <c r="EM267">
        <v>1.1707940101623535</v>
      </c>
      <c r="EN267">
        <v>1.0623801946640015</v>
      </c>
      <c r="EO267">
        <v>0.89161527156829834</v>
      </c>
      <c r="EP267">
        <v>0.48804605007171631</v>
      </c>
      <c r="EQ267">
        <v>0.47561752796173096</v>
      </c>
      <c r="ER267">
        <v>0.61133354902267456</v>
      </c>
      <c r="ES267">
        <v>0.55468267202377319</v>
      </c>
      <c r="ET267">
        <v>0.51549869775772095</v>
      </c>
      <c r="EU267">
        <v>89</v>
      </c>
      <c r="EV267">
        <v>87</v>
      </c>
      <c r="EW267">
        <v>85.5</v>
      </c>
      <c r="EX267">
        <v>83.5</v>
      </c>
      <c r="EY267">
        <v>81</v>
      </c>
      <c r="EZ267">
        <v>79</v>
      </c>
      <c r="FA267">
        <v>77.5</v>
      </c>
      <c r="FB267">
        <v>80</v>
      </c>
      <c r="FC267">
        <v>83</v>
      </c>
      <c r="FD267">
        <v>87</v>
      </c>
      <c r="FE267">
        <v>92.5</v>
      </c>
      <c r="FF267">
        <v>96.5</v>
      </c>
      <c r="FG267">
        <v>99</v>
      </c>
      <c r="FH267">
        <v>102</v>
      </c>
      <c r="FI267">
        <v>105.5</v>
      </c>
      <c r="FJ267">
        <v>107</v>
      </c>
      <c r="FK267">
        <v>108</v>
      </c>
      <c r="FL267">
        <v>108</v>
      </c>
      <c r="FM267">
        <v>106.5</v>
      </c>
      <c r="FN267">
        <v>104</v>
      </c>
      <c r="FO267">
        <v>100.5</v>
      </c>
      <c r="FP267">
        <v>97.5</v>
      </c>
      <c r="FQ267">
        <v>95.5</v>
      </c>
      <c r="FR267">
        <v>92.5</v>
      </c>
      <c r="FS267">
        <v>46</v>
      </c>
      <c r="FT267">
        <v>0.13146133720874786</v>
      </c>
      <c r="FU267">
        <v>1</v>
      </c>
    </row>
    <row r="268" spans="1:177" x14ac:dyDescent="0.2">
      <c r="A268" t="s">
        <v>191</v>
      </c>
      <c r="B268" t="s">
        <v>225</v>
      </c>
      <c r="C268" t="s">
        <v>1</v>
      </c>
      <c r="D268" t="s">
        <v>256</v>
      </c>
      <c r="E268">
        <v>41</v>
      </c>
      <c r="F268">
        <v>45</v>
      </c>
      <c r="G268">
        <v>3.4115791320800781</v>
      </c>
      <c r="H268">
        <v>3.2330455780029297</v>
      </c>
      <c r="I268">
        <v>3.1772944927215576</v>
      </c>
      <c r="J268">
        <v>3.1264479160308838</v>
      </c>
      <c r="K268">
        <v>3.2001557350158691</v>
      </c>
      <c r="L268">
        <v>3.32989501953125</v>
      </c>
      <c r="M268">
        <v>3.6925749778747559</v>
      </c>
      <c r="N268">
        <v>3.9727268218994141</v>
      </c>
      <c r="O268">
        <v>4.5905838012695312</v>
      </c>
      <c r="P268">
        <v>4.9352469444274902</v>
      </c>
      <c r="Q268">
        <v>5.2549648284912109</v>
      </c>
      <c r="R268">
        <v>5.4101238250732422</v>
      </c>
      <c r="S268">
        <v>5.5790328979492188</v>
      </c>
      <c r="T268">
        <v>5.7971625328063965</v>
      </c>
      <c r="U268">
        <v>6.0596542358398437</v>
      </c>
      <c r="V268">
        <v>6.1754555702209473</v>
      </c>
      <c r="W268">
        <v>6.3848533630371094</v>
      </c>
      <c r="X268">
        <v>6.5654006004333496</v>
      </c>
      <c r="Y268">
        <v>6.6598858833312988</v>
      </c>
      <c r="Z268">
        <v>6.5402488708496094</v>
      </c>
      <c r="AA268">
        <v>6.2384400367736816</v>
      </c>
      <c r="AB268">
        <v>5.2697443962097168</v>
      </c>
      <c r="AC268">
        <v>4.1967449188232422</v>
      </c>
      <c r="AD268">
        <v>3.6939172744750977</v>
      </c>
      <c r="AE268">
        <v>-0.21974331140518188</v>
      </c>
      <c r="AF268">
        <v>-0.25476089119911194</v>
      </c>
      <c r="AG268">
        <v>-0.23478776216506958</v>
      </c>
      <c r="AH268">
        <v>-0.24349986016750336</v>
      </c>
      <c r="AI268">
        <v>-0.23371334373950958</v>
      </c>
      <c r="AJ268">
        <v>-0.25857803225517273</v>
      </c>
      <c r="AK268">
        <v>-0.29273951053619385</v>
      </c>
      <c r="AL268">
        <v>-0.48159956932067871</v>
      </c>
      <c r="AM268">
        <v>-0.64223933219909668</v>
      </c>
      <c r="AN268">
        <v>-0.51475846767425537</v>
      </c>
      <c r="AO268">
        <v>-0.44611087441444397</v>
      </c>
      <c r="AP268">
        <v>-0.66867178678512573</v>
      </c>
      <c r="AQ268">
        <v>-0.5043519139289856</v>
      </c>
      <c r="AR268">
        <v>-0.75280261039733887</v>
      </c>
      <c r="AS268">
        <v>-0.73995506763458252</v>
      </c>
      <c r="AT268">
        <v>3.3684644848108292E-2</v>
      </c>
      <c r="AU268">
        <v>-2.0855272188782692E-2</v>
      </c>
      <c r="AV268">
        <v>3.5787522792816162E-2</v>
      </c>
      <c r="AW268">
        <v>-9.2522203922271729E-2</v>
      </c>
      <c r="AX268">
        <v>-0.90202146768569946</v>
      </c>
      <c r="AY268">
        <v>-0.42461302876472473</v>
      </c>
      <c r="AZ268">
        <v>-0.32618775963783264</v>
      </c>
      <c r="BA268">
        <v>-0.29193052649497986</v>
      </c>
      <c r="BB268">
        <v>-0.29766342043876648</v>
      </c>
      <c r="BC268">
        <v>-4.2337175458669662E-2</v>
      </c>
      <c r="BD268">
        <v>-7.4941284954547882E-2</v>
      </c>
      <c r="BE268">
        <v>-6.3241854310035706E-2</v>
      </c>
      <c r="BF268">
        <v>-6.7560099065303802E-2</v>
      </c>
      <c r="BG268">
        <v>-5.2481770515441895E-2</v>
      </c>
      <c r="BH268">
        <v>-7.211650162935257E-2</v>
      </c>
      <c r="BI268">
        <v>-0.10071425884962082</v>
      </c>
      <c r="BJ268">
        <v>-0.2855316698551178</v>
      </c>
      <c r="BK268">
        <v>-0.43220943212509155</v>
      </c>
      <c r="BL268">
        <v>-0.30369362235069275</v>
      </c>
      <c r="BM268">
        <v>-0.20886833965778351</v>
      </c>
      <c r="BN268">
        <v>-0.42478972673416138</v>
      </c>
      <c r="BO268">
        <v>-0.24557755887508392</v>
      </c>
      <c r="BP268">
        <v>-0.50002205371856689</v>
      </c>
      <c r="BQ268">
        <v>-0.48483023047447205</v>
      </c>
      <c r="BR268">
        <v>0.27439355850219727</v>
      </c>
      <c r="BS268">
        <v>0.22083622217178345</v>
      </c>
      <c r="BT268">
        <v>0.26966357231140137</v>
      </c>
      <c r="BU268">
        <v>0.12160346657037735</v>
      </c>
      <c r="BV268">
        <v>-0.70544499158859253</v>
      </c>
      <c r="BW268">
        <v>-0.24768397212028503</v>
      </c>
      <c r="BX268">
        <v>-0.147879958152771</v>
      </c>
      <c r="BY268">
        <v>-0.11447446793317795</v>
      </c>
      <c r="BZ268">
        <v>-0.11173918098211288</v>
      </c>
      <c r="CA268">
        <v>8.0533772706985474E-2</v>
      </c>
      <c r="CB268">
        <v>4.9601215869188309E-2</v>
      </c>
      <c r="CC268">
        <v>5.5570326745510101E-2</v>
      </c>
      <c r="CD268">
        <v>5.4295238107442856E-2</v>
      </c>
      <c r="CE268">
        <v>7.3038667440414429E-2</v>
      </c>
      <c r="CF268">
        <v>5.7026185095310211E-2</v>
      </c>
      <c r="CG268">
        <v>3.2281842082738876E-2</v>
      </c>
      <c r="CH268">
        <v>-0.14973564445972443</v>
      </c>
      <c r="CI268">
        <v>-0.28674337267875671</v>
      </c>
      <c r="CJ268">
        <v>-0.15751077234745026</v>
      </c>
      <c r="CK268">
        <v>-4.4554878026247025E-2</v>
      </c>
      <c r="CL268">
        <v>-0.25587776303291321</v>
      </c>
      <c r="CM268">
        <v>-6.6351220011711121E-2</v>
      </c>
      <c r="CN268">
        <v>-0.32494696974754333</v>
      </c>
      <c r="CO268">
        <v>-0.30813154578208923</v>
      </c>
      <c r="CP268">
        <v>0.44110783934593201</v>
      </c>
      <c r="CQ268">
        <v>0.38823100924491882</v>
      </c>
      <c r="CR268">
        <v>0.43164539337158203</v>
      </c>
      <c r="CS268">
        <v>0.26990625262260437</v>
      </c>
      <c r="CT268">
        <v>-0.56929677724838257</v>
      </c>
      <c r="CU268">
        <v>-0.12514343857765198</v>
      </c>
      <c r="CV268">
        <v>-2.4384522810578346E-2</v>
      </c>
      <c r="CW268">
        <v>8.4310602396726608E-3</v>
      </c>
      <c r="CX268">
        <v>1.7031377181410789E-2</v>
      </c>
      <c r="CY268">
        <v>0.20340472459793091</v>
      </c>
      <c r="CZ268">
        <v>0.1741437166929245</v>
      </c>
      <c r="DA268">
        <v>0.17438250780105591</v>
      </c>
      <c r="DB268">
        <v>0.17615057528018951</v>
      </c>
      <c r="DC268">
        <v>0.19855910539627075</v>
      </c>
      <c r="DD268">
        <v>0.1861688643693924</v>
      </c>
      <c r="DE268">
        <v>0.16527794301509857</v>
      </c>
      <c r="DF268">
        <v>-1.393961813300848E-2</v>
      </c>
      <c r="DG268">
        <v>-0.14127731323242188</v>
      </c>
      <c r="DH268">
        <v>-1.1327908374369144E-2</v>
      </c>
      <c r="DI268">
        <v>0.11975857615470886</v>
      </c>
      <c r="DJ268">
        <v>-8.6965806782245636E-2</v>
      </c>
      <c r="DK268">
        <v>0.11287512630224228</v>
      </c>
      <c r="DL268">
        <v>-0.14987190067768097</v>
      </c>
      <c r="DM268">
        <v>-0.13143287599086761</v>
      </c>
      <c r="DN268">
        <v>0.60782212018966675</v>
      </c>
      <c r="DO268">
        <v>0.5556257963180542</v>
      </c>
      <c r="DP268">
        <v>0.5936272144317627</v>
      </c>
      <c r="DQ268">
        <v>0.41820904612541199</v>
      </c>
      <c r="DR268">
        <v>-0.43314853310585022</v>
      </c>
      <c r="DS268">
        <v>-2.6029048021882772E-3</v>
      </c>
      <c r="DT268">
        <v>9.9110916256904602E-2</v>
      </c>
      <c r="DU268">
        <v>0.13133658468723297</v>
      </c>
      <c r="DV268">
        <v>0.14580193161964417</v>
      </c>
      <c r="DW268">
        <v>0.38081085681915283</v>
      </c>
      <c r="DX268">
        <v>0.35396331548690796</v>
      </c>
      <c r="DY268">
        <v>0.34592843055725098</v>
      </c>
      <c r="DZ268">
        <v>0.35209032893180847</v>
      </c>
      <c r="EA268">
        <v>0.37979069352149963</v>
      </c>
      <c r="EB268">
        <v>0.37263038754463196</v>
      </c>
      <c r="EC268">
        <v>0.35730317234992981</v>
      </c>
      <c r="ED268">
        <v>0.18212828040122986</v>
      </c>
      <c r="EE268">
        <v>6.8752557039260864E-2</v>
      </c>
      <c r="EF268">
        <v>0.19973693788051605</v>
      </c>
      <c r="EG268">
        <v>0.35700112581253052</v>
      </c>
      <c r="EH268">
        <v>0.15691624581813812</v>
      </c>
      <c r="EI268">
        <v>0.37164950370788574</v>
      </c>
      <c r="EJ268">
        <v>0.10290867835283279</v>
      </c>
      <c r="EK268">
        <v>0.12369195371866226</v>
      </c>
      <c r="EL268">
        <v>0.84853100776672363</v>
      </c>
      <c r="EM268">
        <v>0.7973172664642334</v>
      </c>
      <c r="EN268">
        <v>0.8275032639503479</v>
      </c>
      <c r="EO268">
        <v>0.63233470916748047</v>
      </c>
      <c r="EP268">
        <v>-0.23657210171222687</v>
      </c>
      <c r="EQ268">
        <v>0.17432616651058197</v>
      </c>
      <c r="ER268">
        <v>0.27741873264312744</v>
      </c>
      <c r="ES268">
        <v>0.30879265069961548</v>
      </c>
      <c r="ET268">
        <v>0.33172616362571716</v>
      </c>
      <c r="EU268">
        <v>82</v>
      </c>
      <c r="EV268">
        <v>80</v>
      </c>
      <c r="EW268">
        <v>76.5</v>
      </c>
      <c r="EX268">
        <v>75</v>
      </c>
      <c r="EY268">
        <v>73</v>
      </c>
      <c r="EZ268">
        <v>71.5</v>
      </c>
      <c r="FA268">
        <v>71</v>
      </c>
      <c r="FB268">
        <v>72.5</v>
      </c>
      <c r="FC268">
        <v>76.5</v>
      </c>
      <c r="FD268">
        <v>81.5</v>
      </c>
      <c r="FE268">
        <v>87</v>
      </c>
      <c r="FF268">
        <v>91.5</v>
      </c>
      <c r="FG268">
        <v>95.5</v>
      </c>
      <c r="FH268">
        <v>98</v>
      </c>
      <c r="FI268">
        <v>101</v>
      </c>
      <c r="FJ268">
        <v>102.5</v>
      </c>
      <c r="FK268">
        <v>103</v>
      </c>
      <c r="FL268">
        <v>102.5</v>
      </c>
      <c r="FM268">
        <v>100</v>
      </c>
      <c r="FN268">
        <v>95.5</v>
      </c>
      <c r="FO268">
        <v>91</v>
      </c>
      <c r="FP268">
        <v>87.5</v>
      </c>
      <c r="FQ268">
        <v>84.5</v>
      </c>
      <c r="FR268">
        <v>82</v>
      </c>
      <c r="FS268">
        <v>41</v>
      </c>
      <c r="FT268">
        <v>0.1275438666343689</v>
      </c>
      <c r="FU268">
        <v>1</v>
      </c>
    </row>
    <row r="269" spans="1:177" x14ac:dyDescent="0.2">
      <c r="A269" t="s">
        <v>191</v>
      </c>
      <c r="B269" t="s">
        <v>225</v>
      </c>
      <c r="C269" t="s">
        <v>1</v>
      </c>
      <c r="D269" t="s">
        <v>257</v>
      </c>
      <c r="E269">
        <v>41</v>
      </c>
      <c r="F269">
        <v>45</v>
      </c>
      <c r="G269">
        <v>3.6192662715911865</v>
      </c>
      <c r="H269">
        <v>3.4196505546569824</v>
      </c>
      <c r="I269">
        <v>3.3317208290100098</v>
      </c>
      <c r="J269">
        <v>3.2845115661621094</v>
      </c>
      <c r="K269">
        <v>3.3648314476013184</v>
      </c>
      <c r="L269">
        <v>3.4791615009307861</v>
      </c>
      <c r="M269">
        <v>3.7964959144592285</v>
      </c>
      <c r="N269">
        <v>4.1319746971130371</v>
      </c>
      <c r="O269">
        <v>4.8334622383117676</v>
      </c>
      <c r="P269">
        <v>5.2610454559326172</v>
      </c>
      <c r="Q269">
        <v>5.5035004615783691</v>
      </c>
      <c r="R269">
        <v>5.6348013877868652</v>
      </c>
      <c r="S269">
        <v>5.6981139183044434</v>
      </c>
      <c r="T269">
        <v>6.0528779029846191</v>
      </c>
      <c r="U269">
        <v>6.2850890159606934</v>
      </c>
      <c r="V269">
        <v>6.3252482414245605</v>
      </c>
      <c r="W269">
        <v>6.4336228370666504</v>
      </c>
      <c r="X269">
        <v>6.5856170654296875</v>
      </c>
      <c r="Y269">
        <v>6.6417655944824219</v>
      </c>
      <c r="Z269">
        <v>6.6319360733032227</v>
      </c>
      <c r="AA269">
        <v>6.3587141036987305</v>
      </c>
      <c r="AB269">
        <v>5.4785614013671875</v>
      </c>
      <c r="AC269">
        <v>4.4119625091552734</v>
      </c>
      <c r="AD269">
        <v>3.9084391593933105</v>
      </c>
      <c r="AE269">
        <v>-0.36614641547203064</v>
      </c>
      <c r="AF269">
        <v>-0.38058590888977051</v>
      </c>
      <c r="AG269">
        <v>-0.36112296581268311</v>
      </c>
      <c r="AH269">
        <v>-0.35869920253753662</v>
      </c>
      <c r="AI269">
        <v>-0.3935379683971405</v>
      </c>
      <c r="AJ269">
        <v>-0.35078275203704834</v>
      </c>
      <c r="AK269">
        <v>-0.62995392084121704</v>
      </c>
      <c r="AL269">
        <v>-0.56250441074371338</v>
      </c>
      <c r="AM269">
        <v>-0.62945568561553955</v>
      </c>
      <c r="AN269">
        <v>-0.42400532960891724</v>
      </c>
      <c r="AO269">
        <v>-0.40240266919136047</v>
      </c>
      <c r="AP269">
        <v>-0.49608558416366577</v>
      </c>
      <c r="AQ269">
        <v>-0.35126489400863647</v>
      </c>
      <c r="AR269">
        <v>-0.6962437629699707</v>
      </c>
      <c r="AS269">
        <v>-0.84131771326065063</v>
      </c>
      <c r="AT269">
        <v>0.26086342334747314</v>
      </c>
      <c r="AU269">
        <v>-4.5120146125555038E-2</v>
      </c>
      <c r="AV269">
        <v>-0.10632836818695068</v>
      </c>
      <c r="AW269">
        <v>-0.13259153068065643</v>
      </c>
      <c r="AX269">
        <v>-0.90621054172515869</v>
      </c>
      <c r="AY269">
        <v>-0.90232229232788086</v>
      </c>
      <c r="AZ269">
        <v>-0.71898406744003296</v>
      </c>
      <c r="BA269">
        <v>-0.60808014869689941</v>
      </c>
      <c r="BB269">
        <v>-0.60791438817977905</v>
      </c>
      <c r="BC269">
        <v>-0.12497697770595551</v>
      </c>
      <c r="BD269">
        <v>-0.14987148344516754</v>
      </c>
      <c r="BE269">
        <v>-0.13908317685127258</v>
      </c>
      <c r="BF269">
        <v>-0.14007553458213806</v>
      </c>
      <c r="BG269">
        <v>-0.15897616744041443</v>
      </c>
      <c r="BH269">
        <v>-0.11614204198122025</v>
      </c>
      <c r="BI269">
        <v>-0.37707719206809998</v>
      </c>
      <c r="BJ269">
        <v>-0.30525615811347961</v>
      </c>
      <c r="BK269">
        <v>-0.34991854429244995</v>
      </c>
      <c r="BL269">
        <v>-0.14981421828269958</v>
      </c>
      <c r="BM269">
        <v>-0.10545925796031952</v>
      </c>
      <c r="BN269">
        <v>-0.18796703219413757</v>
      </c>
      <c r="BO269">
        <v>-2.2273175418376923E-2</v>
      </c>
      <c r="BP269">
        <v>-0.36705246567726135</v>
      </c>
      <c r="BQ269">
        <v>-0.51454299688339233</v>
      </c>
      <c r="BR269">
        <v>0.56685960292816162</v>
      </c>
      <c r="BS269">
        <v>0.25615540146827698</v>
      </c>
      <c r="BT269">
        <v>0.18256795406341553</v>
      </c>
      <c r="BU269">
        <v>0.13777762651443481</v>
      </c>
      <c r="BV269">
        <v>-0.65020185708999634</v>
      </c>
      <c r="BW269">
        <v>-0.67222040891647339</v>
      </c>
      <c r="BX269">
        <v>-0.47266459465026855</v>
      </c>
      <c r="BY269">
        <v>-0.35781949758529663</v>
      </c>
      <c r="BZ269">
        <v>-0.35382550954818726</v>
      </c>
      <c r="CA269">
        <v>4.2056236416101456E-2</v>
      </c>
      <c r="CB269">
        <v>9.9206222221255302E-3</v>
      </c>
      <c r="CC269">
        <v>1.4700918458402157E-2</v>
      </c>
      <c r="CD269">
        <v>1.13425487652421E-2</v>
      </c>
      <c r="CE269">
        <v>3.4806234762072563E-3</v>
      </c>
      <c r="CF269">
        <v>4.6369384974241257E-2</v>
      </c>
      <c r="CG269">
        <v>-0.2019355446100235</v>
      </c>
      <c r="CH269">
        <v>-0.12708678841590881</v>
      </c>
      <c r="CI269">
        <v>-0.1563120037317276</v>
      </c>
      <c r="CJ269">
        <v>4.0089711546897888E-2</v>
      </c>
      <c r="CK269">
        <v>0.10020285099744797</v>
      </c>
      <c r="CL269">
        <v>2.5434935465455055E-2</v>
      </c>
      <c r="CM269">
        <v>0.20558549463748932</v>
      </c>
      <c r="CN269">
        <v>-0.139055535197258</v>
      </c>
      <c r="CO269">
        <v>-0.28821980953216553</v>
      </c>
      <c r="CP269">
        <v>0.77879160642623901</v>
      </c>
      <c r="CQ269">
        <v>0.46481791138648987</v>
      </c>
      <c r="CR269">
        <v>0.38265666365623474</v>
      </c>
      <c r="CS269">
        <v>0.32503446936607361</v>
      </c>
      <c r="CT269">
        <v>-0.47289103269577026</v>
      </c>
      <c r="CU269">
        <v>-0.51285248994827271</v>
      </c>
      <c r="CV269">
        <v>-0.302064448595047</v>
      </c>
      <c r="CW269">
        <v>-0.18448974192142487</v>
      </c>
      <c r="CX269">
        <v>-0.17784431576728821</v>
      </c>
      <c r="CY269">
        <v>0.20908944308757782</v>
      </c>
      <c r="CZ269">
        <v>0.16971273720264435</v>
      </c>
      <c r="DA269">
        <v>0.16848500072956085</v>
      </c>
      <c r="DB269">
        <v>0.16276063024997711</v>
      </c>
      <c r="DC269">
        <v>0.16593742370605469</v>
      </c>
      <c r="DD269">
        <v>0.20888081192970276</v>
      </c>
      <c r="DE269">
        <v>-2.6793904602527618E-2</v>
      </c>
      <c r="DF269">
        <v>5.1082577556371689E-2</v>
      </c>
      <c r="DG269">
        <v>3.7294551730155945E-2</v>
      </c>
      <c r="DH269">
        <v>0.22999364137649536</v>
      </c>
      <c r="DI269">
        <v>0.30586495995521545</v>
      </c>
      <c r="DJ269">
        <v>0.23883691430091858</v>
      </c>
      <c r="DK269">
        <v>0.43344417214393616</v>
      </c>
      <c r="DL269">
        <v>8.8941380381584167E-2</v>
      </c>
      <c r="DM269">
        <v>-6.1896625906229019E-2</v>
      </c>
      <c r="DN269">
        <v>0.99072360992431641</v>
      </c>
      <c r="DO269">
        <v>0.67348045110702515</v>
      </c>
      <c r="DP269">
        <v>0.58274537324905396</v>
      </c>
      <c r="DQ269">
        <v>0.5122913122177124</v>
      </c>
      <c r="DR269">
        <v>-0.29558020830154419</v>
      </c>
      <c r="DS269">
        <v>-0.35348460078239441</v>
      </c>
      <c r="DT269">
        <v>-0.13146431744098663</v>
      </c>
      <c r="DU269">
        <v>-1.1159990914165974E-2</v>
      </c>
      <c r="DV269">
        <v>-1.8631205894052982E-3</v>
      </c>
      <c r="DW269">
        <v>0.45025888085365295</v>
      </c>
      <c r="DX269">
        <v>0.40042716264724731</v>
      </c>
      <c r="DY269">
        <v>0.39052480459213257</v>
      </c>
      <c r="DZ269">
        <v>0.38138428330421448</v>
      </c>
      <c r="EA269">
        <v>0.40049922466278076</v>
      </c>
      <c r="EB269">
        <v>0.44352149963378906</v>
      </c>
      <c r="EC269">
        <v>0.22608280181884766</v>
      </c>
      <c r="ED269">
        <v>0.30833083391189575</v>
      </c>
      <c r="EE269">
        <v>0.31683167815208435</v>
      </c>
      <c r="EF269">
        <v>0.5041847825050354</v>
      </c>
      <c r="EG269">
        <v>0.60280835628509521</v>
      </c>
      <c r="EH269">
        <v>0.54695546627044678</v>
      </c>
      <c r="EI269">
        <v>0.7624359130859375</v>
      </c>
      <c r="EJ269">
        <v>0.4181327223777771</v>
      </c>
      <c r="EK269">
        <v>0.26487809419631958</v>
      </c>
      <c r="EL269">
        <v>1.2967197895050049</v>
      </c>
      <c r="EM269">
        <v>0.97475594282150269</v>
      </c>
      <c r="EN269">
        <v>0.87164169549942017</v>
      </c>
      <c r="EO269">
        <v>0.78266048431396484</v>
      </c>
      <c r="EP269">
        <v>-3.957153856754303E-2</v>
      </c>
      <c r="EQ269">
        <v>-0.12338266521692276</v>
      </c>
      <c r="ER269">
        <v>0.11485518515110016</v>
      </c>
      <c r="ES269">
        <v>0.23910063505172729</v>
      </c>
      <c r="ET269">
        <v>0.25222578644752502</v>
      </c>
      <c r="EU269">
        <v>83.5</v>
      </c>
      <c r="EV269">
        <v>80.5</v>
      </c>
      <c r="EW269">
        <v>79.5</v>
      </c>
      <c r="EX269">
        <v>77.5</v>
      </c>
      <c r="EY269">
        <v>76.5</v>
      </c>
      <c r="EZ269">
        <v>74.5</v>
      </c>
      <c r="FA269">
        <v>73.5</v>
      </c>
      <c r="FB269">
        <v>75</v>
      </c>
      <c r="FC269">
        <v>78.5</v>
      </c>
      <c r="FD269">
        <v>84</v>
      </c>
      <c r="FE269">
        <v>87.5</v>
      </c>
      <c r="FF269">
        <v>90.5</v>
      </c>
      <c r="FG269">
        <v>95</v>
      </c>
      <c r="FH269">
        <v>99.5</v>
      </c>
      <c r="FI269">
        <v>101.5</v>
      </c>
      <c r="FJ269">
        <v>103</v>
      </c>
      <c r="FK269">
        <v>103.5</v>
      </c>
      <c r="FL269">
        <v>102.5</v>
      </c>
      <c r="FM269">
        <v>100</v>
      </c>
      <c r="FN269">
        <v>96</v>
      </c>
      <c r="FO269">
        <v>92</v>
      </c>
      <c r="FP269">
        <v>89</v>
      </c>
      <c r="FQ269">
        <v>86.5</v>
      </c>
      <c r="FR269">
        <v>84</v>
      </c>
      <c r="FS269">
        <v>41</v>
      </c>
      <c r="FT269">
        <v>0.12641075253486633</v>
      </c>
      <c r="FU269">
        <v>1</v>
      </c>
    </row>
    <row r="270" spans="1:177" x14ac:dyDescent="0.2">
      <c r="A270" t="s">
        <v>191</v>
      </c>
      <c r="B270" t="s">
        <v>225</v>
      </c>
      <c r="C270" t="s">
        <v>1</v>
      </c>
      <c r="D270" t="s">
        <v>258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0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  <c r="DY270">
        <v>0</v>
      </c>
      <c r="DZ270">
        <v>0</v>
      </c>
      <c r="EA270">
        <v>0</v>
      </c>
      <c r="EB270">
        <v>0</v>
      </c>
      <c r="EC270">
        <v>0</v>
      </c>
      <c r="ED270">
        <v>0</v>
      </c>
      <c r="EE270">
        <v>0</v>
      </c>
      <c r="EF270">
        <v>0</v>
      </c>
      <c r="EG270">
        <v>0</v>
      </c>
      <c r="EH270">
        <v>0</v>
      </c>
      <c r="EI270">
        <v>0</v>
      </c>
      <c r="EJ270">
        <v>0</v>
      </c>
      <c r="EK270">
        <v>0</v>
      </c>
      <c r="EL270">
        <v>0</v>
      </c>
      <c r="EM270">
        <v>0</v>
      </c>
      <c r="EN270">
        <v>0</v>
      </c>
      <c r="EO270">
        <v>0</v>
      </c>
      <c r="EP270">
        <v>0</v>
      </c>
      <c r="EQ270">
        <v>0</v>
      </c>
      <c r="ER270">
        <v>0</v>
      </c>
      <c r="ES270">
        <v>0</v>
      </c>
      <c r="ET270">
        <v>0</v>
      </c>
      <c r="EU270">
        <v>0</v>
      </c>
      <c r="EV270">
        <v>0</v>
      </c>
      <c r="EW270">
        <v>0</v>
      </c>
      <c r="EX270">
        <v>0</v>
      </c>
      <c r="EY270">
        <v>0</v>
      </c>
      <c r="EZ270">
        <v>0</v>
      </c>
      <c r="FA270">
        <v>0</v>
      </c>
      <c r="FB270">
        <v>0</v>
      </c>
      <c r="FC270">
        <v>0</v>
      </c>
      <c r="FD270">
        <v>0</v>
      </c>
      <c r="FE270">
        <v>0</v>
      </c>
      <c r="FF270">
        <v>0</v>
      </c>
      <c r="FG270">
        <v>0</v>
      </c>
      <c r="FH270">
        <v>0</v>
      </c>
      <c r="FI270">
        <v>0</v>
      </c>
      <c r="FJ270">
        <v>0</v>
      </c>
      <c r="FK270">
        <v>0</v>
      </c>
      <c r="FL270">
        <v>0</v>
      </c>
      <c r="FM270">
        <v>0</v>
      </c>
      <c r="FN270">
        <v>0</v>
      </c>
      <c r="FO270">
        <v>0</v>
      </c>
      <c r="FP270">
        <v>0</v>
      </c>
      <c r="FQ270">
        <v>0</v>
      </c>
      <c r="FR270">
        <v>0</v>
      </c>
      <c r="FS270">
        <v>0</v>
      </c>
      <c r="FU270">
        <v>0</v>
      </c>
    </row>
    <row r="271" spans="1:177" x14ac:dyDescent="0.2">
      <c r="A271" t="s">
        <v>191</v>
      </c>
      <c r="B271" t="s">
        <v>225</v>
      </c>
      <c r="C271" t="s">
        <v>1</v>
      </c>
      <c r="D271" t="s">
        <v>259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0</v>
      </c>
      <c r="DQ271">
        <v>0</v>
      </c>
      <c r="DR271">
        <v>0</v>
      </c>
      <c r="DS271">
        <v>0</v>
      </c>
      <c r="DT271">
        <v>0</v>
      </c>
      <c r="DU271">
        <v>0</v>
      </c>
      <c r="DV271">
        <v>0</v>
      </c>
      <c r="DW271">
        <v>0</v>
      </c>
      <c r="DX271">
        <v>0</v>
      </c>
      <c r="DY271">
        <v>0</v>
      </c>
      <c r="DZ271">
        <v>0</v>
      </c>
      <c r="EA271">
        <v>0</v>
      </c>
      <c r="EB271">
        <v>0</v>
      </c>
      <c r="EC271">
        <v>0</v>
      </c>
      <c r="ED271">
        <v>0</v>
      </c>
      <c r="EE271">
        <v>0</v>
      </c>
      <c r="EF271">
        <v>0</v>
      </c>
      <c r="EG271">
        <v>0</v>
      </c>
      <c r="EH271">
        <v>0</v>
      </c>
      <c r="EI271">
        <v>0</v>
      </c>
      <c r="EJ271">
        <v>0</v>
      </c>
      <c r="EK271">
        <v>0</v>
      </c>
      <c r="EL271">
        <v>0</v>
      </c>
      <c r="EM271">
        <v>0</v>
      </c>
      <c r="EN271">
        <v>0</v>
      </c>
      <c r="EO271">
        <v>0</v>
      </c>
      <c r="EP271">
        <v>0</v>
      </c>
      <c r="EQ271">
        <v>0</v>
      </c>
      <c r="ER271">
        <v>0</v>
      </c>
      <c r="ES271">
        <v>0</v>
      </c>
      <c r="ET271">
        <v>0</v>
      </c>
      <c r="EU271">
        <v>0</v>
      </c>
      <c r="EV271">
        <v>0</v>
      </c>
      <c r="EW271">
        <v>0</v>
      </c>
      <c r="EX271">
        <v>0</v>
      </c>
      <c r="EY271">
        <v>0</v>
      </c>
      <c r="EZ271">
        <v>0</v>
      </c>
      <c r="FA271">
        <v>0</v>
      </c>
      <c r="FB271">
        <v>0</v>
      </c>
      <c r="FC271">
        <v>0</v>
      </c>
      <c r="FD271">
        <v>0</v>
      </c>
      <c r="FE271">
        <v>0</v>
      </c>
      <c r="FF271">
        <v>0</v>
      </c>
      <c r="FG271">
        <v>0</v>
      </c>
      <c r="FH271">
        <v>0</v>
      </c>
      <c r="FI271">
        <v>0</v>
      </c>
      <c r="FJ271">
        <v>0</v>
      </c>
      <c r="FK271">
        <v>0</v>
      </c>
      <c r="FL271">
        <v>0</v>
      </c>
      <c r="FM271">
        <v>0</v>
      </c>
      <c r="FN271">
        <v>0</v>
      </c>
      <c r="FO271">
        <v>0</v>
      </c>
      <c r="FP271">
        <v>0</v>
      </c>
      <c r="FQ271">
        <v>0</v>
      </c>
      <c r="FR271">
        <v>0</v>
      </c>
      <c r="FS271">
        <v>0</v>
      </c>
      <c r="FU271">
        <v>0</v>
      </c>
    </row>
    <row r="272" spans="1:177" x14ac:dyDescent="0.2">
      <c r="A272" t="s">
        <v>191</v>
      </c>
      <c r="B272" t="s">
        <v>225</v>
      </c>
      <c r="C272" t="s">
        <v>1</v>
      </c>
      <c r="D272" t="s">
        <v>260</v>
      </c>
      <c r="E272">
        <v>38</v>
      </c>
      <c r="F272">
        <v>38</v>
      </c>
      <c r="G272">
        <v>2.9244208335876465</v>
      </c>
      <c r="H272">
        <v>2.794992208480835</v>
      </c>
      <c r="I272">
        <v>2.7353026866912842</v>
      </c>
      <c r="J272">
        <v>2.6945652961730957</v>
      </c>
      <c r="K272">
        <v>2.7807271480560303</v>
      </c>
      <c r="L272">
        <v>2.8305199146270752</v>
      </c>
      <c r="M272">
        <v>2.9688012599945068</v>
      </c>
      <c r="N272">
        <v>3.1321952342987061</v>
      </c>
      <c r="O272">
        <v>3.4501838684082031</v>
      </c>
      <c r="P272">
        <v>3.6235213279724121</v>
      </c>
      <c r="Q272">
        <v>3.6605615615844727</v>
      </c>
      <c r="R272">
        <v>3.8171806335449219</v>
      </c>
      <c r="S272">
        <v>3.9212443828582764</v>
      </c>
      <c r="T272">
        <v>4.2143898010253906</v>
      </c>
      <c r="U272">
        <v>4.3632125854492188</v>
      </c>
      <c r="V272">
        <v>4.5331568717956543</v>
      </c>
      <c r="W272">
        <v>4.7876653671264648</v>
      </c>
      <c r="X272">
        <v>4.9968647956848145</v>
      </c>
      <c r="Y272">
        <v>5.1407794952392578</v>
      </c>
      <c r="Z272">
        <v>5.1795201301574707</v>
      </c>
      <c r="AA272">
        <v>5.0439286231994629</v>
      </c>
      <c r="AB272">
        <v>4.5962872505187988</v>
      </c>
      <c r="AC272">
        <v>3.6886396408081055</v>
      </c>
      <c r="AD272">
        <v>3.2826733589172363</v>
      </c>
      <c r="AE272">
        <v>-0.39517995715141296</v>
      </c>
      <c r="AF272">
        <v>-0.44541662931442261</v>
      </c>
      <c r="AG272">
        <v>-0.36513975262641907</v>
      </c>
      <c r="AH272">
        <v>-0.39508485794067383</v>
      </c>
      <c r="AI272">
        <v>-0.40582361817359924</v>
      </c>
      <c r="AJ272">
        <v>-0.41163849830627441</v>
      </c>
      <c r="AK272">
        <v>-0.37837883830070496</v>
      </c>
      <c r="AL272">
        <v>-0.39970019459724426</v>
      </c>
      <c r="AM272">
        <v>-0.3376602828502655</v>
      </c>
      <c r="AN272">
        <v>-0.20477749407291412</v>
      </c>
      <c r="AO272">
        <v>-0.21504092216491699</v>
      </c>
      <c r="AP272">
        <v>-0.17503657937049866</v>
      </c>
      <c r="AQ272">
        <v>-0.30314591526985168</v>
      </c>
      <c r="AR272">
        <v>-0.27691149711608887</v>
      </c>
      <c r="AS272">
        <v>-0.52554237842559814</v>
      </c>
      <c r="AT272">
        <v>0.55345046520233154</v>
      </c>
      <c r="AU272">
        <v>0.22018997371196747</v>
      </c>
      <c r="AV272">
        <v>1.7678604926913977E-3</v>
      </c>
      <c r="AW272">
        <v>-0.20973779261112213</v>
      </c>
      <c r="AX272">
        <v>-1.0621354579925537</v>
      </c>
      <c r="AY272">
        <v>-0.60384315252304077</v>
      </c>
      <c r="AZ272">
        <v>-0.41795533895492554</v>
      </c>
      <c r="BA272">
        <v>-0.44546154141426086</v>
      </c>
      <c r="BB272">
        <v>-0.40981045365333557</v>
      </c>
      <c r="BC272">
        <v>-0.19015698134899139</v>
      </c>
      <c r="BD272">
        <v>-0.24135613441467285</v>
      </c>
      <c r="BE272">
        <v>-0.16291014850139618</v>
      </c>
      <c r="BF272">
        <v>-0.18591825664043427</v>
      </c>
      <c r="BG272">
        <v>-0.18783317506313324</v>
      </c>
      <c r="BH272">
        <v>-0.19793401658535004</v>
      </c>
      <c r="BI272">
        <v>-0.15715229511260986</v>
      </c>
      <c r="BJ272">
        <v>-0.18065965175628662</v>
      </c>
      <c r="BK272">
        <v>-8.4087081253528595E-2</v>
      </c>
      <c r="BL272">
        <v>4.7813799232244492E-2</v>
      </c>
      <c r="BM272">
        <v>6.7037880420684814E-2</v>
      </c>
      <c r="BN272">
        <v>0.12700803577899933</v>
      </c>
      <c r="BO272">
        <v>1.4182562939822674E-2</v>
      </c>
      <c r="BP272">
        <v>3.6918085068464279E-2</v>
      </c>
      <c r="BQ272">
        <v>-0.2123645693063736</v>
      </c>
      <c r="BR272">
        <v>0.84686762094497681</v>
      </c>
      <c r="BS272">
        <v>0.50830894708633423</v>
      </c>
      <c r="BT272">
        <v>0.27183791995048523</v>
      </c>
      <c r="BU272">
        <v>4.4735759496688843E-2</v>
      </c>
      <c r="BV272">
        <v>-0.81485980749130249</v>
      </c>
      <c r="BW272">
        <v>-0.3814624547958374</v>
      </c>
      <c r="BX272">
        <v>-0.20297589898109436</v>
      </c>
      <c r="BY272">
        <v>-0.22679002583026886</v>
      </c>
      <c r="BZ272">
        <v>-0.18056418001651764</v>
      </c>
      <c r="CA272">
        <v>-4.8158701509237289E-2</v>
      </c>
      <c r="CB272">
        <v>-0.10002444684505463</v>
      </c>
      <c r="CC272">
        <v>-2.2846551612019539E-2</v>
      </c>
      <c r="CD272">
        <v>-4.1050117462873459E-2</v>
      </c>
      <c r="CE272">
        <v>-3.6853652447462082E-2</v>
      </c>
      <c r="CF272">
        <v>-4.9922950565814972E-2</v>
      </c>
      <c r="CG272">
        <v>-3.9314706809818745E-3</v>
      </c>
      <c r="CH272">
        <v>-2.8952857479453087E-2</v>
      </c>
      <c r="CI272">
        <v>9.1536946594715118E-2</v>
      </c>
      <c r="CJ272">
        <v>0.22275775671005249</v>
      </c>
      <c r="CK272">
        <v>0.26240479946136475</v>
      </c>
      <c r="CL272">
        <v>0.33620321750640869</v>
      </c>
      <c r="CM272">
        <v>0.23396329581737518</v>
      </c>
      <c r="CN272">
        <v>0.25427550077438354</v>
      </c>
      <c r="CO272">
        <v>4.541437141597271E-3</v>
      </c>
      <c r="CP272">
        <v>1.0500874519348145</v>
      </c>
      <c r="CQ272">
        <v>0.70785921812057495</v>
      </c>
      <c r="CR272">
        <v>0.45888760685920715</v>
      </c>
      <c r="CS272">
        <v>0.22098337113857269</v>
      </c>
      <c r="CT272">
        <v>-0.64359742403030396</v>
      </c>
      <c r="CU272">
        <v>-0.22744229435920715</v>
      </c>
      <c r="CV272">
        <v>-5.4081801325082779E-2</v>
      </c>
      <c r="CW272">
        <v>-7.5338803231716156E-2</v>
      </c>
      <c r="CX272">
        <v>-2.1788911893963814E-2</v>
      </c>
      <c r="CY272">
        <v>9.3839578330516815E-2</v>
      </c>
      <c r="CZ272">
        <v>4.13072369992733E-2</v>
      </c>
      <c r="DA272">
        <v>0.1172170490026474</v>
      </c>
      <c r="DB272">
        <v>0.10381802916526794</v>
      </c>
      <c r="DC272">
        <v>0.11412586271762848</v>
      </c>
      <c r="DD272">
        <v>9.8088115453720093E-2</v>
      </c>
      <c r="DE272">
        <v>0.14928935468196869</v>
      </c>
      <c r="DF272">
        <v>0.12275394052267075</v>
      </c>
      <c r="DG272">
        <v>0.26716098189353943</v>
      </c>
      <c r="DH272">
        <v>0.39770171046257019</v>
      </c>
      <c r="DI272">
        <v>0.45777171850204468</v>
      </c>
      <c r="DJ272">
        <v>0.54539841413497925</v>
      </c>
      <c r="DK272">
        <v>0.45374402403831482</v>
      </c>
      <c r="DL272">
        <v>0.47163292765617371</v>
      </c>
      <c r="DM272">
        <v>0.22144743800163269</v>
      </c>
      <c r="DN272">
        <v>1.2533072233200073</v>
      </c>
      <c r="DO272">
        <v>0.90740948915481567</v>
      </c>
      <c r="DP272">
        <v>0.64593732357025146</v>
      </c>
      <c r="DQ272">
        <v>0.39723098278045654</v>
      </c>
      <c r="DR272">
        <v>-0.47233504056930542</v>
      </c>
      <c r="DS272">
        <v>-7.3422126471996307E-2</v>
      </c>
      <c r="DT272">
        <v>9.4812303781509399E-2</v>
      </c>
      <c r="DU272">
        <v>7.6112426817417145E-2</v>
      </c>
      <c r="DV272">
        <v>0.13698635995388031</v>
      </c>
      <c r="DW272">
        <v>0.29886254668235779</v>
      </c>
      <c r="DX272">
        <v>0.24536773562431335</v>
      </c>
      <c r="DY272">
        <v>0.3194466233253479</v>
      </c>
      <c r="DZ272">
        <v>0.31298461556434631</v>
      </c>
      <c r="EA272">
        <v>0.33211630582809448</v>
      </c>
      <c r="EB272">
        <v>0.31179258227348328</v>
      </c>
      <c r="EC272">
        <v>0.37051588296890259</v>
      </c>
      <c r="ED272">
        <v>0.3417944610118866</v>
      </c>
      <c r="EE272">
        <v>0.52073419094085693</v>
      </c>
      <c r="EF272">
        <v>0.65029299259185791</v>
      </c>
      <c r="EG272">
        <v>0.73985052108764648</v>
      </c>
      <c r="EH272">
        <v>0.84744298458099365</v>
      </c>
      <c r="EI272">
        <v>0.77107250690460205</v>
      </c>
      <c r="EJ272">
        <v>0.78546249866485596</v>
      </c>
      <c r="EK272">
        <v>0.53462529182434082</v>
      </c>
      <c r="EL272">
        <v>1.5467244386672974</v>
      </c>
      <c r="EM272">
        <v>1.195528507232666</v>
      </c>
      <c r="EN272">
        <v>0.91600733995437622</v>
      </c>
      <c r="EO272">
        <v>0.65170454978942871</v>
      </c>
      <c r="EP272">
        <v>-0.22505936026573181</v>
      </c>
      <c r="EQ272">
        <v>0.14895853400230408</v>
      </c>
      <c r="ER272">
        <v>0.30979174375534058</v>
      </c>
      <c r="ES272">
        <v>0.29478394985198975</v>
      </c>
      <c r="ET272">
        <v>0.36623263359069824</v>
      </c>
      <c r="EU272">
        <v>72.5</v>
      </c>
      <c r="EV272">
        <v>69.5</v>
      </c>
      <c r="EW272">
        <v>67</v>
      </c>
      <c r="EX272">
        <v>66</v>
      </c>
      <c r="EY272">
        <v>65</v>
      </c>
      <c r="EZ272">
        <v>64</v>
      </c>
      <c r="FA272">
        <v>64</v>
      </c>
      <c r="FB272">
        <v>65</v>
      </c>
      <c r="FC272">
        <v>69.5</v>
      </c>
      <c r="FD272">
        <v>75.5</v>
      </c>
      <c r="FE272">
        <v>80.5</v>
      </c>
      <c r="FF272">
        <v>86</v>
      </c>
      <c r="FG272">
        <v>89</v>
      </c>
      <c r="FH272">
        <v>92</v>
      </c>
      <c r="FI272">
        <v>94.5</v>
      </c>
      <c r="FJ272">
        <v>96</v>
      </c>
      <c r="FK272">
        <v>97</v>
      </c>
      <c r="FL272">
        <v>95</v>
      </c>
      <c r="FM272">
        <v>91.5</v>
      </c>
      <c r="FN272">
        <v>88.5</v>
      </c>
      <c r="FO272">
        <v>84</v>
      </c>
      <c r="FP272">
        <v>81.5</v>
      </c>
      <c r="FQ272">
        <v>77.5</v>
      </c>
      <c r="FR272">
        <v>76.5</v>
      </c>
      <c r="FS272">
        <v>38</v>
      </c>
      <c r="FT272">
        <v>0.12229881435632706</v>
      </c>
      <c r="FU272">
        <v>1</v>
      </c>
    </row>
    <row r="273" spans="1:177" x14ac:dyDescent="0.2">
      <c r="A273" t="s">
        <v>191</v>
      </c>
      <c r="B273" t="s">
        <v>225</v>
      </c>
      <c r="C273" t="s">
        <v>1</v>
      </c>
      <c r="D273" t="s">
        <v>2</v>
      </c>
      <c r="E273">
        <v>43.2</v>
      </c>
      <c r="F273">
        <v>44</v>
      </c>
      <c r="G273">
        <v>3.824547290802002</v>
      </c>
      <c r="H273">
        <v>3.6268925666809082</v>
      </c>
      <c r="I273">
        <v>3.5302379131317139</v>
      </c>
      <c r="J273">
        <v>3.4856059551239014</v>
      </c>
      <c r="K273">
        <v>3.5607945919036865</v>
      </c>
      <c r="L273">
        <v>3.6727571487426758</v>
      </c>
      <c r="M273">
        <v>3.9898672103881836</v>
      </c>
      <c r="N273">
        <v>4.2883024215698242</v>
      </c>
      <c r="O273">
        <v>4.9092111587524414</v>
      </c>
      <c r="P273">
        <v>5.2743654251098633</v>
      </c>
      <c r="Q273">
        <v>5.5203733444213867</v>
      </c>
      <c r="R273">
        <v>5.6774153709411621</v>
      </c>
      <c r="S273">
        <v>5.7460312843322754</v>
      </c>
      <c r="T273">
        <v>6.0467443466186523</v>
      </c>
      <c r="U273">
        <v>6.2825193405151367</v>
      </c>
      <c r="V273">
        <v>6.3576350212097168</v>
      </c>
      <c r="W273">
        <v>6.5218534469604492</v>
      </c>
      <c r="X273">
        <v>6.7309074401855469</v>
      </c>
      <c r="Y273">
        <v>6.8657059669494629</v>
      </c>
      <c r="Z273">
        <v>6.9016423225402832</v>
      </c>
      <c r="AA273">
        <v>6.6978373527526855</v>
      </c>
      <c r="AB273">
        <v>5.8760566711425781</v>
      </c>
      <c r="AC273">
        <v>4.769711971282959</v>
      </c>
      <c r="AD273">
        <v>4.2022857666015625</v>
      </c>
      <c r="AE273">
        <v>-0.37563452124595642</v>
      </c>
      <c r="AF273">
        <v>-0.38858291506767273</v>
      </c>
      <c r="AG273">
        <v>-0.40510901808738708</v>
      </c>
      <c r="AH273">
        <v>-0.41415804624557495</v>
      </c>
      <c r="AI273">
        <v>-0.43715554475784302</v>
      </c>
      <c r="AJ273">
        <v>-0.38564527034759521</v>
      </c>
      <c r="AK273">
        <v>-0.48851495981216431</v>
      </c>
      <c r="AL273">
        <v>-0.52453666925430298</v>
      </c>
      <c r="AM273">
        <v>-0.40505775809288025</v>
      </c>
      <c r="AN273">
        <v>-0.46575996279716492</v>
      </c>
      <c r="AO273">
        <v>-0.5413590669631958</v>
      </c>
      <c r="AP273">
        <v>-0.52330738306045532</v>
      </c>
      <c r="AQ273">
        <v>-0.71500170230865479</v>
      </c>
      <c r="AR273">
        <v>-0.64239788055419922</v>
      </c>
      <c r="AS273">
        <v>-0.83074706792831421</v>
      </c>
      <c r="AT273">
        <v>0.35390451550483704</v>
      </c>
      <c r="AU273">
        <v>0.19385614991188049</v>
      </c>
      <c r="AV273">
        <v>0.18310576677322388</v>
      </c>
      <c r="AW273">
        <v>0.14741030335426331</v>
      </c>
      <c r="AX273">
        <v>-0.67132532596588135</v>
      </c>
      <c r="AY273">
        <v>-0.70880329608917236</v>
      </c>
      <c r="AZ273">
        <v>-0.71969473361968994</v>
      </c>
      <c r="BA273">
        <v>-0.58382266759872437</v>
      </c>
      <c r="BB273">
        <v>-0.54645925760269165</v>
      </c>
      <c r="BC273">
        <v>-0.14205664396286011</v>
      </c>
      <c r="BD273">
        <v>-0.1592576652765274</v>
      </c>
      <c r="BE273">
        <v>-0.181913822889328</v>
      </c>
      <c r="BF273">
        <v>-0.1843784898519516</v>
      </c>
      <c r="BG273">
        <v>-0.19960692524909973</v>
      </c>
      <c r="BH273">
        <v>-0.14441445469856262</v>
      </c>
      <c r="BI273">
        <v>-0.2373148500919342</v>
      </c>
      <c r="BJ273">
        <v>-0.26784935593605042</v>
      </c>
      <c r="BK273">
        <v>-0.12526701390743256</v>
      </c>
      <c r="BL273">
        <v>-0.19198745489120483</v>
      </c>
      <c r="BM273">
        <v>-0.24559353291988373</v>
      </c>
      <c r="BN273">
        <v>-0.21575427055358887</v>
      </c>
      <c r="BO273">
        <v>-0.38858389854431152</v>
      </c>
      <c r="BP273">
        <v>-0.30550089478492737</v>
      </c>
      <c r="BQ273">
        <v>-0.48646324872970581</v>
      </c>
      <c r="BR273">
        <v>0.66384255886077881</v>
      </c>
      <c r="BS273">
        <v>0.49870830774307251</v>
      </c>
      <c r="BT273">
        <v>0.48051607608795166</v>
      </c>
      <c r="BU273">
        <v>0.42773506045341492</v>
      </c>
      <c r="BV273">
        <v>-0.40349689126014709</v>
      </c>
      <c r="BW273">
        <v>-0.46284928917884827</v>
      </c>
      <c r="BX273">
        <v>-0.46796280145645142</v>
      </c>
      <c r="BY273">
        <v>-0.3318561315536499</v>
      </c>
      <c r="BZ273">
        <v>-0.28970763087272644</v>
      </c>
      <c r="CA273">
        <v>1.9718695431947708E-2</v>
      </c>
      <c r="CB273">
        <v>-4.2770148138515651E-4</v>
      </c>
      <c r="CC273">
        <v>-2.7329521253705025E-2</v>
      </c>
      <c r="CD273">
        <v>-2.5233881548047066E-2</v>
      </c>
      <c r="CE273">
        <v>-3.5081472247838974E-2</v>
      </c>
      <c r="CF273">
        <v>2.2661266848444939E-2</v>
      </c>
      <c r="CG273">
        <v>-6.333441287279129E-2</v>
      </c>
      <c r="CH273">
        <v>-9.0068481862545013E-2</v>
      </c>
      <c r="CI273">
        <v>6.8515203893184662E-2</v>
      </c>
      <c r="CJ273">
        <v>-2.3734427522867918E-3</v>
      </c>
      <c r="CK273">
        <v>-4.0747243911027908E-2</v>
      </c>
      <c r="CL273">
        <v>-2.7439347468316555E-3</v>
      </c>
      <c r="CM273">
        <v>-0.16250793635845184</v>
      </c>
      <c r="CN273">
        <v>-7.2167053818702698E-2</v>
      </c>
      <c r="CO273">
        <v>-0.24801334738731384</v>
      </c>
      <c r="CP273">
        <v>0.87850475311279297</v>
      </c>
      <c r="CQ273">
        <v>0.70984798669815063</v>
      </c>
      <c r="CR273">
        <v>0.68650156259536743</v>
      </c>
      <c r="CS273">
        <v>0.62188714742660522</v>
      </c>
      <c r="CT273">
        <v>-0.21799974143505096</v>
      </c>
      <c r="CU273">
        <v>-0.29250228404998779</v>
      </c>
      <c r="CV273">
        <v>-0.29361402988433838</v>
      </c>
      <c r="CW273">
        <v>-0.15734484791755676</v>
      </c>
      <c r="CX273">
        <v>-0.11188220232725143</v>
      </c>
      <c r="CY273">
        <v>0.18149402737617493</v>
      </c>
      <c r="CZ273">
        <v>0.15840226411819458</v>
      </c>
      <c r="DA273">
        <v>0.12725478410720825</v>
      </c>
      <c r="DB273">
        <v>0.13391073048114777</v>
      </c>
      <c r="DC273">
        <v>0.12944398820400238</v>
      </c>
      <c r="DD273">
        <v>0.1897369921207428</v>
      </c>
      <c r="DE273">
        <v>0.11064602434635162</v>
      </c>
      <c r="DF273">
        <v>8.7712377309799194E-2</v>
      </c>
      <c r="DG273">
        <v>0.26229742169380188</v>
      </c>
      <c r="DH273">
        <v>0.18724057078361511</v>
      </c>
      <c r="DI273">
        <v>0.16409905254840851</v>
      </c>
      <c r="DJ273">
        <v>0.21026641130447388</v>
      </c>
      <c r="DK273">
        <v>6.3568040728569031E-2</v>
      </c>
      <c r="DL273">
        <v>0.16116677224636078</v>
      </c>
      <c r="DM273">
        <v>-9.5634367316961288E-3</v>
      </c>
      <c r="DN273">
        <v>1.0931669473648071</v>
      </c>
      <c r="DO273">
        <v>0.92098766565322876</v>
      </c>
      <c r="DP273">
        <v>0.8924870491027832</v>
      </c>
      <c r="DQ273">
        <v>0.81603920459747314</v>
      </c>
      <c r="DR273">
        <v>-3.2502599060535431E-2</v>
      </c>
      <c r="DS273">
        <v>-0.12215527892112732</v>
      </c>
      <c r="DT273">
        <v>-0.11926526576280594</v>
      </c>
      <c r="DU273">
        <v>1.7166422680020332E-2</v>
      </c>
      <c r="DV273">
        <v>6.5943218767642975E-2</v>
      </c>
      <c r="DW273">
        <v>0.41507193446159363</v>
      </c>
      <c r="DX273">
        <v>0.3877275288105011</v>
      </c>
      <c r="DY273">
        <v>0.35044997930526733</v>
      </c>
      <c r="DZ273">
        <v>0.36369028687477112</v>
      </c>
      <c r="EA273">
        <v>0.36699262261390686</v>
      </c>
      <c r="EB273">
        <v>0.43096780776977539</v>
      </c>
      <c r="EC273">
        <v>0.36184614896774292</v>
      </c>
      <c r="ED273">
        <v>0.34439972043037415</v>
      </c>
      <c r="EE273">
        <v>0.54208815097808838</v>
      </c>
      <c r="EF273">
        <v>0.4610130786895752</v>
      </c>
      <c r="EG273">
        <v>0.45986455678939819</v>
      </c>
      <c r="EH273">
        <v>0.51781952381134033</v>
      </c>
      <c r="EI273">
        <v>0.3899858295917511</v>
      </c>
      <c r="EJ273">
        <v>0.49806377291679382</v>
      </c>
      <c r="EK273">
        <v>0.33472037315368652</v>
      </c>
      <c r="EL273">
        <v>1.4031050205230713</v>
      </c>
      <c r="EM273">
        <v>1.2258398532867432</v>
      </c>
      <c r="EN273">
        <v>1.1898972988128662</v>
      </c>
      <c r="EO273">
        <v>1.0963640213012695</v>
      </c>
      <c r="EP273">
        <v>0.23532581329345703</v>
      </c>
      <c r="EQ273">
        <v>0.12379873543977737</v>
      </c>
      <c r="ER273">
        <v>0.13246665894985199</v>
      </c>
      <c r="ES273">
        <v>0.26913297176361084</v>
      </c>
      <c r="ET273">
        <v>0.32269486784934998</v>
      </c>
      <c r="EU273">
        <v>83.435165405273437</v>
      </c>
      <c r="EV273">
        <v>81.432876586914063</v>
      </c>
      <c r="EW273">
        <v>79.330368041992188</v>
      </c>
      <c r="EX273">
        <v>77.563926696777344</v>
      </c>
      <c r="EY273">
        <v>75.754539489746094</v>
      </c>
      <c r="EZ273">
        <v>74.302177429199219</v>
      </c>
      <c r="FA273">
        <v>73.629066467285156</v>
      </c>
      <c r="FB273">
        <v>75.9742431640625</v>
      </c>
      <c r="FC273">
        <v>80.953300476074219</v>
      </c>
      <c r="FD273">
        <v>85.178764343261719</v>
      </c>
      <c r="FE273">
        <v>88.4088134765625</v>
      </c>
      <c r="FF273">
        <v>92.037384033203125</v>
      </c>
      <c r="FG273">
        <v>95.154197692871094</v>
      </c>
      <c r="FH273">
        <v>98.54400634765625</v>
      </c>
      <c r="FI273">
        <v>101.07234954833984</v>
      </c>
      <c r="FJ273">
        <v>102.34742736816406</v>
      </c>
      <c r="FK273">
        <v>102.96749114990234</v>
      </c>
      <c r="FL273">
        <v>102.6597900390625</v>
      </c>
      <c r="FM273">
        <v>101.09513854980469</v>
      </c>
      <c r="FN273">
        <v>97.998260498046875</v>
      </c>
      <c r="FO273">
        <v>94.964263916015625</v>
      </c>
      <c r="FP273">
        <v>92.307746887207031</v>
      </c>
      <c r="FQ273">
        <v>89.476333618164062</v>
      </c>
      <c r="FR273">
        <v>86.301239013671875</v>
      </c>
      <c r="FS273">
        <v>43.333333333333336</v>
      </c>
      <c r="FT273">
        <v>0.11978443711996078</v>
      </c>
      <c r="FU273">
        <v>1</v>
      </c>
    </row>
    <row r="274" spans="1:177" x14ac:dyDescent="0.2">
      <c r="A274" t="s">
        <v>191</v>
      </c>
      <c r="B274" t="s">
        <v>226</v>
      </c>
      <c r="C274" t="s">
        <v>1</v>
      </c>
      <c r="D274" t="s">
        <v>246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  <c r="DY274">
        <v>0</v>
      </c>
      <c r="DZ274">
        <v>0</v>
      </c>
      <c r="EA274">
        <v>0</v>
      </c>
      <c r="EB274">
        <v>0</v>
      </c>
      <c r="EC274">
        <v>0</v>
      </c>
      <c r="ED274">
        <v>0</v>
      </c>
      <c r="EE274">
        <v>0</v>
      </c>
      <c r="EF274">
        <v>0</v>
      </c>
      <c r="EG274">
        <v>0</v>
      </c>
      <c r="EH274">
        <v>0</v>
      </c>
      <c r="EI274">
        <v>0</v>
      </c>
      <c r="EJ274">
        <v>0</v>
      </c>
      <c r="EK274">
        <v>0</v>
      </c>
      <c r="EL274">
        <v>0</v>
      </c>
      <c r="EM274">
        <v>0</v>
      </c>
      <c r="EN274">
        <v>0</v>
      </c>
      <c r="EO274">
        <v>0</v>
      </c>
      <c r="EP274">
        <v>0</v>
      </c>
      <c r="EQ274">
        <v>0</v>
      </c>
      <c r="ER274">
        <v>0</v>
      </c>
      <c r="ES274">
        <v>0</v>
      </c>
      <c r="ET274">
        <v>0</v>
      </c>
      <c r="EU274">
        <v>0</v>
      </c>
      <c r="EV274">
        <v>0</v>
      </c>
      <c r="EW274">
        <v>0</v>
      </c>
      <c r="EX274">
        <v>0</v>
      </c>
      <c r="EY274">
        <v>0</v>
      </c>
      <c r="EZ274">
        <v>0</v>
      </c>
      <c r="FA274">
        <v>0</v>
      </c>
      <c r="FB274">
        <v>0</v>
      </c>
      <c r="FC274">
        <v>0</v>
      </c>
      <c r="FD274">
        <v>0</v>
      </c>
      <c r="FE274">
        <v>0</v>
      </c>
      <c r="FF274">
        <v>0</v>
      </c>
      <c r="FG274">
        <v>0</v>
      </c>
      <c r="FH274">
        <v>0</v>
      </c>
      <c r="FI274">
        <v>0</v>
      </c>
      <c r="FJ274">
        <v>0</v>
      </c>
      <c r="FK274">
        <v>0</v>
      </c>
      <c r="FL274">
        <v>0</v>
      </c>
      <c r="FM274">
        <v>0</v>
      </c>
      <c r="FN274">
        <v>0</v>
      </c>
      <c r="FO274">
        <v>0</v>
      </c>
      <c r="FP274">
        <v>0</v>
      </c>
      <c r="FQ274">
        <v>0</v>
      </c>
      <c r="FR274">
        <v>0</v>
      </c>
      <c r="FS274">
        <v>0</v>
      </c>
      <c r="FU274">
        <v>0</v>
      </c>
    </row>
    <row r="275" spans="1:177" x14ac:dyDescent="0.2">
      <c r="A275" t="s">
        <v>191</v>
      </c>
      <c r="B275" t="s">
        <v>226</v>
      </c>
      <c r="C275" t="s">
        <v>1</v>
      </c>
      <c r="D275" t="s">
        <v>247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  <c r="DJ275">
        <v>0</v>
      </c>
      <c r="DK275">
        <v>0</v>
      </c>
      <c r="DL275">
        <v>0</v>
      </c>
      <c r="DM275">
        <v>0</v>
      </c>
      <c r="DN275">
        <v>0</v>
      </c>
      <c r="DO275">
        <v>0</v>
      </c>
      <c r="DP275">
        <v>0</v>
      </c>
      <c r="DQ275">
        <v>0</v>
      </c>
      <c r="DR275">
        <v>0</v>
      </c>
      <c r="DS275">
        <v>0</v>
      </c>
      <c r="DT275">
        <v>0</v>
      </c>
      <c r="DU275">
        <v>0</v>
      </c>
      <c r="DV275">
        <v>0</v>
      </c>
      <c r="DW275">
        <v>0</v>
      </c>
      <c r="DX275">
        <v>0</v>
      </c>
      <c r="DY275">
        <v>0</v>
      </c>
      <c r="DZ275">
        <v>0</v>
      </c>
      <c r="EA275">
        <v>0</v>
      </c>
      <c r="EB275">
        <v>0</v>
      </c>
      <c r="EC275">
        <v>0</v>
      </c>
      <c r="ED275">
        <v>0</v>
      </c>
      <c r="EE275">
        <v>0</v>
      </c>
      <c r="EF275">
        <v>0</v>
      </c>
      <c r="EG275">
        <v>0</v>
      </c>
      <c r="EH275">
        <v>0</v>
      </c>
      <c r="EI275">
        <v>0</v>
      </c>
      <c r="EJ275">
        <v>0</v>
      </c>
      <c r="EK275">
        <v>0</v>
      </c>
      <c r="EL275">
        <v>0</v>
      </c>
      <c r="EM275">
        <v>0</v>
      </c>
      <c r="EN275">
        <v>0</v>
      </c>
      <c r="EO275">
        <v>0</v>
      </c>
      <c r="EP275">
        <v>0</v>
      </c>
      <c r="EQ275">
        <v>0</v>
      </c>
      <c r="ER275">
        <v>0</v>
      </c>
      <c r="ES275">
        <v>0</v>
      </c>
      <c r="ET275">
        <v>0</v>
      </c>
      <c r="EU275">
        <v>0</v>
      </c>
      <c r="EV275">
        <v>0</v>
      </c>
      <c r="EW275">
        <v>0</v>
      </c>
      <c r="EX275">
        <v>0</v>
      </c>
      <c r="EY275">
        <v>0</v>
      </c>
      <c r="EZ275">
        <v>0</v>
      </c>
      <c r="FA275">
        <v>0</v>
      </c>
      <c r="FB275">
        <v>0</v>
      </c>
      <c r="FC275">
        <v>0</v>
      </c>
      <c r="FD275">
        <v>0</v>
      </c>
      <c r="FE275">
        <v>0</v>
      </c>
      <c r="FF275">
        <v>0</v>
      </c>
      <c r="FG275">
        <v>0</v>
      </c>
      <c r="FH275">
        <v>0</v>
      </c>
      <c r="FI275">
        <v>0</v>
      </c>
      <c r="FJ275">
        <v>0</v>
      </c>
      <c r="FK275">
        <v>0</v>
      </c>
      <c r="FL275">
        <v>0</v>
      </c>
      <c r="FM275">
        <v>0</v>
      </c>
      <c r="FN275">
        <v>0</v>
      </c>
      <c r="FO275">
        <v>0</v>
      </c>
      <c r="FP275">
        <v>0</v>
      </c>
      <c r="FQ275">
        <v>0</v>
      </c>
      <c r="FR275">
        <v>0</v>
      </c>
      <c r="FS275">
        <v>5</v>
      </c>
      <c r="FT275">
        <v>0.22032679617404938</v>
      </c>
      <c r="FU275">
        <v>0</v>
      </c>
    </row>
    <row r="276" spans="1:177" x14ac:dyDescent="0.2">
      <c r="A276" t="s">
        <v>191</v>
      </c>
      <c r="B276" t="s">
        <v>226</v>
      </c>
      <c r="C276" t="s">
        <v>1</v>
      </c>
      <c r="D276" t="s">
        <v>248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  <c r="DJ276">
        <v>0</v>
      </c>
      <c r="DK276">
        <v>0</v>
      </c>
      <c r="DL276">
        <v>0</v>
      </c>
      <c r="DM276">
        <v>0</v>
      </c>
      <c r="DN276">
        <v>0</v>
      </c>
      <c r="DO276">
        <v>0</v>
      </c>
      <c r="DP276">
        <v>0</v>
      </c>
      <c r="DQ276">
        <v>0</v>
      </c>
      <c r="DR276">
        <v>0</v>
      </c>
      <c r="DS276">
        <v>0</v>
      </c>
      <c r="DT276">
        <v>0</v>
      </c>
      <c r="DU276">
        <v>0</v>
      </c>
      <c r="DV276">
        <v>0</v>
      </c>
      <c r="DW276">
        <v>0</v>
      </c>
      <c r="DX276">
        <v>0</v>
      </c>
      <c r="DY276">
        <v>0</v>
      </c>
      <c r="DZ276">
        <v>0</v>
      </c>
      <c r="EA276">
        <v>0</v>
      </c>
      <c r="EB276">
        <v>0</v>
      </c>
      <c r="EC276">
        <v>0</v>
      </c>
      <c r="ED276">
        <v>0</v>
      </c>
      <c r="EE276">
        <v>0</v>
      </c>
      <c r="EF276">
        <v>0</v>
      </c>
      <c r="EG276">
        <v>0</v>
      </c>
      <c r="EH276">
        <v>0</v>
      </c>
      <c r="EI276">
        <v>0</v>
      </c>
      <c r="EJ276">
        <v>0</v>
      </c>
      <c r="EK276">
        <v>0</v>
      </c>
      <c r="EL276">
        <v>0</v>
      </c>
      <c r="EM276">
        <v>0</v>
      </c>
      <c r="EN276">
        <v>0</v>
      </c>
      <c r="EO276">
        <v>0</v>
      </c>
      <c r="EP276">
        <v>0</v>
      </c>
      <c r="EQ276">
        <v>0</v>
      </c>
      <c r="ER276">
        <v>0</v>
      </c>
      <c r="ES276">
        <v>0</v>
      </c>
      <c r="ET276">
        <v>0</v>
      </c>
      <c r="EU276">
        <v>0</v>
      </c>
      <c r="EV276">
        <v>0</v>
      </c>
      <c r="EW276">
        <v>0</v>
      </c>
      <c r="EX276">
        <v>0</v>
      </c>
      <c r="EY276">
        <v>0</v>
      </c>
      <c r="EZ276">
        <v>0</v>
      </c>
      <c r="FA276">
        <v>0</v>
      </c>
      <c r="FB276">
        <v>0</v>
      </c>
      <c r="FC276">
        <v>0</v>
      </c>
      <c r="FD276">
        <v>0</v>
      </c>
      <c r="FE276">
        <v>0</v>
      </c>
      <c r="FF276">
        <v>0</v>
      </c>
      <c r="FG276">
        <v>0</v>
      </c>
      <c r="FH276">
        <v>0</v>
      </c>
      <c r="FI276">
        <v>0</v>
      </c>
      <c r="FJ276">
        <v>0</v>
      </c>
      <c r="FK276">
        <v>0</v>
      </c>
      <c r="FL276">
        <v>0</v>
      </c>
      <c r="FM276">
        <v>0</v>
      </c>
      <c r="FN276">
        <v>0</v>
      </c>
      <c r="FO276">
        <v>0</v>
      </c>
      <c r="FP276">
        <v>0</v>
      </c>
      <c r="FQ276">
        <v>0</v>
      </c>
      <c r="FR276">
        <v>0</v>
      </c>
      <c r="FS276">
        <v>5</v>
      </c>
      <c r="FT276">
        <v>0.23117722570896149</v>
      </c>
      <c r="FU276">
        <v>0</v>
      </c>
    </row>
    <row r="277" spans="1:177" x14ac:dyDescent="0.2">
      <c r="A277" t="s">
        <v>191</v>
      </c>
      <c r="B277" t="s">
        <v>226</v>
      </c>
      <c r="C277" t="s">
        <v>1</v>
      </c>
      <c r="D277" t="s">
        <v>249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  <c r="DJ277">
        <v>0</v>
      </c>
      <c r="DK277">
        <v>0</v>
      </c>
      <c r="DL277">
        <v>0</v>
      </c>
      <c r="DM277">
        <v>0</v>
      </c>
      <c r="DN277">
        <v>0</v>
      </c>
      <c r="DO277">
        <v>0</v>
      </c>
      <c r="DP277">
        <v>0</v>
      </c>
      <c r="DQ277">
        <v>0</v>
      </c>
      <c r="DR277">
        <v>0</v>
      </c>
      <c r="DS277">
        <v>0</v>
      </c>
      <c r="DT277">
        <v>0</v>
      </c>
      <c r="DU277">
        <v>0</v>
      </c>
      <c r="DV277">
        <v>0</v>
      </c>
      <c r="DW277">
        <v>0</v>
      </c>
      <c r="DX277">
        <v>0</v>
      </c>
      <c r="DY277">
        <v>0</v>
      </c>
      <c r="DZ277">
        <v>0</v>
      </c>
      <c r="EA277">
        <v>0</v>
      </c>
      <c r="EB277">
        <v>0</v>
      </c>
      <c r="EC277">
        <v>0</v>
      </c>
      <c r="ED277">
        <v>0</v>
      </c>
      <c r="EE277">
        <v>0</v>
      </c>
      <c r="EF277">
        <v>0</v>
      </c>
      <c r="EG277">
        <v>0</v>
      </c>
      <c r="EH277">
        <v>0</v>
      </c>
      <c r="EI277">
        <v>0</v>
      </c>
      <c r="EJ277">
        <v>0</v>
      </c>
      <c r="EK277">
        <v>0</v>
      </c>
      <c r="EL277">
        <v>0</v>
      </c>
      <c r="EM277">
        <v>0</v>
      </c>
      <c r="EN277">
        <v>0</v>
      </c>
      <c r="EO277">
        <v>0</v>
      </c>
      <c r="EP277">
        <v>0</v>
      </c>
      <c r="EQ277">
        <v>0</v>
      </c>
      <c r="ER277">
        <v>0</v>
      </c>
      <c r="ES277">
        <v>0</v>
      </c>
      <c r="ET277">
        <v>0</v>
      </c>
      <c r="EU277">
        <v>0</v>
      </c>
      <c r="EV277">
        <v>0</v>
      </c>
      <c r="EW277">
        <v>0</v>
      </c>
      <c r="EX277">
        <v>0</v>
      </c>
      <c r="EY277">
        <v>0</v>
      </c>
      <c r="EZ277">
        <v>0</v>
      </c>
      <c r="FA277">
        <v>0</v>
      </c>
      <c r="FB277">
        <v>0</v>
      </c>
      <c r="FC277">
        <v>0</v>
      </c>
      <c r="FD277">
        <v>0</v>
      </c>
      <c r="FE277">
        <v>0</v>
      </c>
      <c r="FF277">
        <v>0</v>
      </c>
      <c r="FG277">
        <v>0</v>
      </c>
      <c r="FH277">
        <v>0</v>
      </c>
      <c r="FI277">
        <v>0</v>
      </c>
      <c r="FJ277">
        <v>0</v>
      </c>
      <c r="FK277">
        <v>0</v>
      </c>
      <c r="FL277">
        <v>0</v>
      </c>
      <c r="FM277">
        <v>0</v>
      </c>
      <c r="FN277">
        <v>0</v>
      </c>
      <c r="FO277">
        <v>0</v>
      </c>
      <c r="FP277">
        <v>0</v>
      </c>
      <c r="FQ277">
        <v>0</v>
      </c>
      <c r="FR277">
        <v>0</v>
      </c>
      <c r="FS277">
        <v>5</v>
      </c>
      <c r="FT277">
        <v>0.23778294026851654</v>
      </c>
      <c r="FU277">
        <v>0</v>
      </c>
    </row>
    <row r="278" spans="1:177" x14ac:dyDescent="0.2">
      <c r="A278" t="s">
        <v>191</v>
      </c>
      <c r="B278" t="s">
        <v>226</v>
      </c>
      <c r="C278" t="s">
        <v>1</v>
      </c>
      <c r="D278" t="s">
        <v>250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0</v>
      </c>
      <c r="DK278">
        <v>0</v>
      </c>
      <c r="DL278">
        <v>0</v>
      </c>
      <c r="DM278">
        <v>0</v>
      </c>
      <c r="DN278">
        <v>0</v>
      </c>
      <c r="DO278">
        <v>0</v>
      </c>
      <c r="DP278">
        <v>0</v>
      </c>
      <c r="DQ278">
        <v>0</v>
      </c>
      <c r="DR278">
        <v>0</v>
      </c>
      <c r="DS278">
        <v>0</v>
      </c>
      <c r="DT278">
        <v>0</v>
      </c>
      <c r="DU278">
        <v>0</v>
      </c>
      <c r="DV278">
        <v>0</v>
      </c>
      <c r="DW278">
        <v>0</v>
      </c>
      <c r="DX278">
        <v>0</v>
      </c>
      <c r="DY278">
        <v>0</v>
      </c>
      <c r="DZ278">
        <v>0</v>
      </c>
      <c r="EA278">
        <v>0</v>
      </c>
      <c r="EB278">
        <v>0</v>
      </c>
      <c r="EC278">
        <v>0</v>
      </c>
      <c r="ED278">
        <v>0</v>
      </c>
      <c r="EE278">
        <v>0</v>
      </c>
      <c r="EF278">
        <v>0</v>
      </c>
      <c r="EG278">
        <v>0</v>
      </c>
      <c r="EH278">
        <v>0</v>
      </c>
      <c r="EI278">
        <v>0</v>
      </c>
      <c r="EJ278">
        <v>0</v>
      </c>
      <c r="EK278">
        <v>0</v>
      </c>
      <c r="EL278">
        <v>0</v>
      </c>
      <c r="EM278">
        <v>0</v>
      </c>
      <c r="EN278">
        <v>0</v>
      </c>
      <c r="EO278">
        <v>0</v>
      </c>
      <c r="EP278">
        <v>0</v>
      </c>
      <c r="EQ278">
        <v>0</v>
      </c>
      <c r="ER278">
        <v>0</v>
      </c>
      <c r="ES278">
        <v>0</v>
      </c>
      <c r="ET278">
        <v>0</v>
      </c>
      <c r="EU278">
        <v>0</v>
      </c>
      <c r="EV278">
        <v>0</v>
      </c>
      <c r="EW278">
        <v>0</v>
      </c>
      <c r="EX278">
        <v>0</v>
      </c>
      <c r="EY278">
        <v>0</v>
      </c>
      <c r="EZ278">
        <v>0</v>
      </c>
      <c r="FA278">
        <v>0</v>
      </c>
      <c r="FB278">
        <v>0</v>
      </c>
      <c r="FC278">
        <v>0</v>
      </c>
      <c r="FD278">
        <v>0</v>
      </c>
      <c r="FE278">
        <v>0</v>
      </c>
      <c r="FF278">
        <v>0</v>
      </c>
      <c r="FG278">
        <v>0</v>
      </c>
      <c r="FH278">
        <v>0</v>
      </c>
      <c r="FI278">
        <v>0</v>
      </c>
      <c r="FJ278">
        <v>0</v>
      </c>
      <c r="FK278">
        <v>0</v>
      </c>
      <c r="FL278">
        <v>0</v>
      </c>
      <c r="FM278">
        <v>0</v>
      </c>
      <c r="FN278">
        <v>0</v>
      </c>
      <c r="FO278">
        <v>0</v>
      </c>
      <c r="FP278">
        <v>0</v>
      </c>
      <c r="FQ278">
        <v>0</v>
      </c>
      <c r="FR278">
        <v>0</v>
      </c>
      <c r="FS278">
        <v>5</v>
      </c>
      <c r="FT278">
        <v>0.24302318692207336</v>
      </c>
      <c r="FU278">
        <v>0</v>
      </c>
    </row>
    <row r="279" spans="1:177" x14ac:dyDescent="0.2">
      <c r="A279" t="s">
        <v>191</v>
      </c>
      <c r="B279" t="s">
        <v>226</v>
      </c>
      <c r="C279" t="s">
        <v>1</v>
      </c>
      <c r="D279" t="s">
        <v>251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0</v>
      </c>
      <c r="DT279">
        <v>0</v>
      </c>
      <c r="DU279">
        <v>0</v>
      </c>
      <c r="DV279">
        <v>0</v>
      </c>
      <c r="DW279">
        <v>0</v>
      </c>
      <c r="DX279">
        <v>0</v>
      </c>
      <c r="DY279">
        <v>0</v>
      </c>
      <c r="DZ279">
        <v>0</v>
      </c>
      <c r="EA279">
        <v>0</v>
      </c>
      <c r="EB279">
        <v>0</v>
      </c>
      <c r="EC279">
        <v>0</v>
      </c>
      <c r="ED279">
        <v>0</v>
      </c>
      <c r="EE279">
        <v>0</v>
      </c>
      <c r="EF279">
        <v>0</v>
      </c>
      <c r="EG279">
        <v>0</v>
      </c>
      <c r="EH279">
        <v>0</v>
      </c>
      <c r="EI279">
        <v>0</v>
      </c>
      <c r="EJ279">
        <v>0</v>
      </c>
      <c r="EK279">
        <v>0</v>
      </c>
      <c r="EL279">
        <v>0</v>
      </c>
      <c r="EM279">
        <v>0</v>
      </c>
      <c r="EN279">
        <v>0</v>
      </c>
      <c r="EO279">
        <v>0</v>
      </c>
      <c r="EP279">
        <v>0</v>
      </c>
      <c r="EQ279">
        <v>0</v>
      </c>
      <c r="ER279">
        <v>0</v>
      </c>
      <c r="ES279">
        <v>0</v>
      </c>
      <c r="ET279">
        <v>0</v>
      </c>
      <c r="EU279">
        <v>0</v>
      </c>
      <c r="EV279">
        <v>0</v>
      </c>
      <c r="EW279">
        <v>0</v>
      </c>
      <c r="EX279">
        <v>0</v>
      </c>
      <c r="EY279">
        <v>0</v>
      </c>
      <c r="EZ279">
        <v>0</v>
      </c>
      <c r="FA279">
        <v>0</v>
      </c>
      <c r="FB279">
        <v>0</v>
      </c>
      <c r="FC279">
        <v>0</v>
      </c>
      <c r="FD279">
        <v>0</v>
      </c>
      <c r="FE279">
        <v>0</v>
      </c>
      <c r="FF279">
        <v>0</v>
      </c>
      <c r="FG279">
        <v>0</v>
      </c>
      <c r="FH279">
        <v>0</v>
      </c>
      <c r="FI279">
        <v>0</v>
      </c>
      <c r="FJ279">
        <v>0</v>
      </c>
      <c r="FK279">
        <v>0</v>
      </c>
      <c r="FL279">
        <v>0</v>
      </c>
      <c r="FM279">
        <v>0</v>
      </c>
      <c r="FN279">
        <v>0</v>
      </c>
      <c r="FO279">
        <v>0</v>
      </c>
      <c r="FP279">
        <v>0</v>
      </c>
      <c r="FQ279">
        <v>0</v>
      </c>
      <c r="FR279">
        <v>0</v>
      </c>
      <c r="FS279">
        <v>0</v>
      </c>
      <c r="FU279">
        <v>0</v>
      </c>
    </row>
    <row r="280" spans="1:177" x14ac:dyDescent="0.2">
      <c r="A280" t="s">
        <v>191</v>
      </c>
      <c r="B280" t="s">
        <v>226</v>
      </c>
      <c r="C280" t="s">
        <v>1</v>
      </c>
      <c r="D280" t="s">
        <v>252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  <c r="DJ280">
        <v>0</v>
      </c>
      <c r="DK280">
        <v>0</v>
      </c>
      <c r="DL280">
        <v>0</v>
      </c>
      <c r="DM280">
        <v>0</v>
      </c>
      <c r="DN280">
        <v>0</v>
      </c>
      <c r="DO280">
        <v>0</v>
      </c>
      <c r="DP280">
        <v>0</v>
      </c>
      <c r="DQ280">
        <v>0</v>
      </c>
      <c r="DR280">
        <v>0</v>
      </c>
      <c r="DS280">
        <v>0</v>
      </c>
      <c r="DT280">
        <v>0</v>
      </c>
      <c r="DU280">
        <v>0</v>
      </c>
      <c r="DV280">
        <v>0</v>
      </c>
      <c r="DW280">
        <v>0</v>
      </c>
      <c r="DX280">
        <v>0</v>
      </c>
      <c r="DY280">
        <v>0</v>
      </c>
      <c r="DZ280">
        <v>0</v>
      </c>
      <c r="EA280">
        <v>0</v>
      </c>
      <c r="EB280">
        <v>0</v>
      </c>
      <c r="EC280">
        <v>0</v>
      </c>
      <c r="ED280">
        <v>0</v>
      </c>
      <c r="EE280">
        <v>0</v>
      </c>
      <c r="EF280">
        <v>0</v>
      </c>
      <c r="EG280">
        <v>0</v>
      </c>
      <c r="EH280">
        <v>0</v>
      </c>
      <c r="EI280">
        <v>0</v>
      </c>
      <c r="EJ280">
        <v>0</v>
      </c>
      <c r="EK280">
        <v>0</v>
      </c>
      <c r="EL280">
        <v>0</v>
      </c>
      <c r="EM280">
        <v>0</v>
      </c>
      <c r="EN280">
        <v>0</v>
      </c>
      <c r="EO280">
        <v>0</v>
      </c>
      <c r="EP280">
        <v>0</v>
      </c>
      <c r="EQ280">
        <v>0</v>
      </c>
      <c r="ER280">
        <v>0</v>
      </c>
      <c r="ES280">
        <v>0</v>
      </c>
      <c r="ET280">
        <v>0</v>
      </c>
      <c r="EU280">
        <v>0</v>
      </c>
      <c r="EV280">
        <v>0</v>
      </c>
      <c r="EW280">
        <v>0</v>
      </c>
      <c r="EX280">
        <v>0</v>
      </c>
      <c r="EY280">
        <v>0</v>
      </c>
      <c r="EZ280">
        <v>0</v>
      </c>
      <c r="FA280">
        <v>0</v>
      </c>
      <c r="FB280">
        <v>0</v>
      </c>
      <c r="FC280">
        <v>0</v>
      </c>
      <c r="FD280">
        <v>0</v>
      </c>
      <c r="FE280">
        <v>0</v>
      </c>
      <c r="FF280">
        <v>0</v>
      </c>
      <c r="FG280">
        <v>0</v>
      </c>
      <c r="FH280">
        <v>0</v>
      </c>
      <c r="FI280">
        <v>0</v>
      </c>
      <c r="FJ280">
        <v>0</v>
      </c>
      <c r="FK280">
        <v>0</v>
      </c>
      <c r="FL280">
        <v>0</v>
      </c>
      <c r="FM280">
        <v>0</v>
      </c>
      <c r="FN280">
        <v>0</v>
      </c>
      <c r="FO280">
        <v>0</v>
      </c>
      <c r="FP280">
        <v>0</v>
      </c>
      <c r="FQ280">
        <v>0</v>
      </c>
      <c r="FR280">
        <v>0</v>
      </c>
      <c r="FS280">
        <v>5</v>
      </c>
      <c r="FT280">
        <v>0.23414126038551331</v>
      </c>
      <c r="FU280">
        <v>0</v>
      </c>
    </row>
    <row r="281" spans="1:177" x14ac:dyDescent="0.2">
      <c r="A281" t="s">
        <v>191</v>
      </c>
      <c r="B281" t="s">
        <v>226</v>
      </c>
      <c r="C281" t="s">
        <v>1</v>
      </c>
      <c r="D281" t="s">
        <v>253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  <c r="DJ281">
        <v>0</v>
      </c>
      <c r="DK281">
        <v>0</v>
      </c>
      <c r="DL281">
        <v>0</v>
      </c>
      <c r="DM281">
        <v>0</v>
      </c>
      <c r="DN281">
        <v>0</v>
      </c>
      <c r="DO281">
        <v>0</v>
      </c>
      <c r="DP281">
        <v>0</v>
      </c>
      <c r="DQ281">
        <v>0</v>
      </c>
      <c r="DR281">
        <v>0</v>
      </c>
      <c r="DS281">
        <v>0</v>
      </c>
      <c r="DT281">
        <v>0</v>
      </c>
      <c r="DU281">
        <v>0</v>
      </c>
      <c r="DV281">
        <v>0</v>
      </c>
      <c r="DW281">
        <v>0</v>
      </c>
      <c r="DX281">
        <v>0</v>
      </c>
      <c r="DY281">
        <v>0</v>
      </c>
      <c r="DZ281">
        <v>0</v>
      </c>
      <c r="EA281">
        <v>0</v>
      </c>
      <c r="EB281">
        <v>0</v>
      </c>
      <c r="EC281">
        <v>0</v>
      </c>
      <c r="ED281">
        <v>0</v>
      </c>
      <c r="EE281">
        <v>0</v>
      </c>
      <c r="EF281">
        <v>0</v>
      </c>
      <c r="EG281">
        <v>0</v>
      </c>
      <c r="EH281">
        <v>0</v>
      </c>
      <c r="EI281">
        <v>0</v>
      </c>
      <c r="EJ281">
        <v>0</v>
      </c>
      <c r="EK281">
        <v>0</v>
      </c>
      <c r="EL281">
        <v>0</v>
      </c>
      <c r="EM281">
        <v>0</v>
      </c>
      <c r="EN281">
        <v>0</v>
      </c>
      <c r="EO281">
        <v>0</v>
      </c>
      <c r="EP281">
        <v>0</v>
      </c>
      <c r="EQ281">
        <v>0</v>
      </c>
      <c r="ER281">
        <v>0</v>
      </c>
      <c r="ES281">
        <v>0</v>
      </c>
      <c r="ET281">
        <v>0</v>
      </c>
      <c r="EU281">
        <v>0</v>
      </c>
      <c r="EV281">
        <v>0</v>
      </c>
      <c r="EW281">
        <v>0</v>
      </c>
      <c r="EX281">
        <v>0</v>
      </c>
      <c r="EY281">
        <v>0</v>
      </c>
      <c r="EZ281">
        <v>0</v>
      </c>
      <c r="FA281">
        <v>0</v>
      </c>
      <c r="FB281">
        <v>0</v>
      </c>
      <c r="FC281">
        <v>0</v>
      </c>
      <c r="FD281">
        <v>0</v>
      </c>
      <c r="FE281">
        <v>0</v>
      </c>
      <c r="FF281">
        <v>0</v>
      </c>
      <c r="FG281">
        <v>0</v>
      </c>
      <c r="FH281">
        <v>0</v>
      </c>
      <c r="FI281">
        <v>0</v>
      </c>
      <c r="FJ281">
        <v>0</v>
      </c>
      <c r="FK281">
        <v>0</v>
      </c>
      <c r="FL281">
        <v>0</v>
      </c>
      <c r="FM281">
        <v>0</v>
      </c>
      <c r="FN281">
        <v>0</v>
      </c>
      <c r="FO281">
        <v>0</v>
      </c>
      <c r="FP281">
        <v>0</v>
      </c>
      <c r="FQ281">
        <v>0</v>
      </c>
      <c r="FR281">
        <v>0</v>
      </c>
      <c r="FS281">
        <v>5</v>
      </c>
      <c r="FT281">
        <v>0.23869605362415314</v>
      </c>
      <c r="FU281">
        <v>0</v>
      </c>
    </row>
    <row r="282" spans="1:177" x14ac:dyDescent="0.2">
      <c r="A282" t="s">
        <v>191</v>
      </c>
      <c r="B282" t="s">
        <v>226</v>
      </c>
      <c r="C282" t="s">
        <v>1</v>
      </c>
      <c r="D282" t="s">
        <v>254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  <c r="DJ282">
        <v>0</v>
      </c>
      <c r="DK282">
        <v>0</v>
      </c>
      <c r="DL282">
        <v>0</v>
      </c>
      <c r="DM282">
        <v>0</v>
      </c>
      <c r="DN282">
        <v>0</v>
      </c>
      <c r="DO282">
        <v>0</v>
      </c>
      <c r="DP282">
        <v>0</v>
      </c>
      <c r="DQ282">
        <v>0</v>
      </c>
      <c r="DR282">
        <v>0</v>
      </c>
      <c r="DS282">
        <v>0</v>
      </c>
      <c r="DT282">
        <v>0</v>
      </c>
      <c r="DU282">
        <v>0</v>
      </c>
      <c r="DV282">
        <v>0</v>
      </c>
      <c r="DW282">
        <v>0</v>
      </c>
      <c r="DX282">
        <v>0</v>
      </c>
      <c r="DY282">
        <v>0</v>
      </c>
      <c r="DZ282">
        <v>0</v>
      </c>
      <c r="EA282">
        <v>0</v>
      </c>
      <c r="EB282">
        <v>0</v>
      </c>
      <c r="EC282">
        <v>0</v>
      </c>
      <c r="ED282">
        <v>0</v>
      </c>
      <c r="EE282">
        <v>0</v>
      </c>
      <c r="EF282">
        <v>0</v>
      </c>
      <c r="EG282">
        <v>0</v>
      </c>
      <c r="EH282">
        <v>0</v>
      </c>
      <c r="EI282">
        <v>0</v>
      </c>
      <c r="EJ282">
        <v>0</v>
      </c>
      <c r="EK282">
        <v>0</v>
      </c>
      <c r="EL282">
        <v>0</v>
      </c>
      <c r="EM282">
        <v>0</v>
      </c>
      <c r="EN282">
        <v>0</v>
      </c>
      <c r="EO282">
        <v>0</v>
      </c>
      <c r="EP282">
        <v>0</v>
      </c>
      <c r="EQ282">
        <v>0</v>
      </c>
      <c r="ER282">
        <v>0</v>
      </c>
      <c r="ES282">
        <v>0</v>
      </c>
      <c r="ET282">
        <v>0</v>
      </c>
      <c r="EU282">
        <v>0</v>
      </c>
      <c r="EV282">
        <v>0</v>
      </c>
      <c r="EW282">
        <v>0</v>
      </c>
      <c r="EX282">
        <v>0</v>
      </c>
      <c r="EY282">
        <v>0</v>
      </c>
      <c r="EZ282">
        <v>0</v>
      </c>
      <c r="FA282">
        <v>0</v>
      </c>
      <c r="FB282">
        <v>0</v>
      </c>
      <c r="FC282">
        <v>0</v>
      </c>
      <c r="FD282">
        <v>0</v>
      </c>
      <c r="FE282">
        <v>0</v>
      </c>
      <c r="FF282">
        <v>0</v>
      </c>
      <c r="FG282">
        <v>0</v>
      </c>
      <c r="FH282">
        <v>0</v>
      </c>
      <c r="FI282">
        <v>0</v>
      </c>
      <c r="FJ282">
        <v>0</v>
      </c>
      <c r="FK282">
        <v>0</v>
      </c>
      <c r="FL282">
        <v>0</v>
      </c>
      <c r="FM282">
        <v>0</v>
      </c>
      <c r="FN282">
        <v>0</v>
      </c>
      <c r="FO282">
        <v>0</v>
      </c>
      <c r="FP282">
        <v>0</v>
      </c>
      <c r="FQ282">
        <v>0</v>
      </c>
      <c r="FR282">
        <v>0</v>
      </c>
      <c r="FS282">
        <v>5</v>
      </c>
      <c r="FT282">
        <v>0.23547585308551788</v>
      </c>
      <c r="FU282">
        <v>0</v>
      </c>
    </row>
    <row r="283" spans="1:177" x14ac:dyDescent="0.2">
      <c r="A283" t="s">
        <v>191</v>
      </c>
      <c r="B283" t="s">
        <v>226</v>
      </c>
      <c r="C283" t="s">
        <v>1</v>
      </c>
      <c r="D283" t="s">
        <v>255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  <c r="DJ283">
        <v>0</v>
      </c>
      <c r="DK283">
        <v>0</v>
      </c>
      <c r="DL283">
        <v>0</v>
      </c>
      <c r="DM283">
        <v>0</v>
      </c>
      <c r="DN283">
        <v>0</v>
      </c>
      <c r="DO283">
        <v>0</v>
      </c>
      <c r="DP283">
        <v>0</v>
      </c>
      <c r="DQ283">
        <v>0</v>
      </c>
      <c r="DR283">
        <v>0</v>
      </c>
      <c r="DS283">
        <v>0</v>
      </c>
      <c r="DT283">
        <v>0</v>
      </c>
      <c r="DU283">
        <v>0</v>
      </c>
      <c r="DV283">
        <v>0</v>
      </c>
      <c r="DW283">
        <v>0</v>
      </c>
      <c r="DX283">
        <v>0</v>
      </c>
      <c r="DY283">
        <v>0</v>
      </c>
      <c r="DZ283">
        <v>0</v>
      </c>
      <c r="EA283">
        <v>0</v>
      </c>
      <c r="EB283">
        <v>0</v>
      </c>
      <c r="EC283">
        <v>0</v>
      </c>
      <c r="ED283">
        <v>0</v>
      </c>
      <c r="EE283">
        <v>0</v>
      </c>
      <c r="EF283">
        <v>0</v>
      </c>
      <c r="EG283">
        <v>0</v>
      </c>
      <c r="EH283">
        <v>0</v>
      </c>
      <c r="EI283">
        <v>0</v>
      </c>
      <c r="EJ283">
        <v>0</v>
      </c>
      <c r="EK283">
        <v>0</v>
      </c>
      <c r="EL283">
        <v>0</v>
      </c>
      <c r="EM283">
        <v>0</v>
      </c>
      <c r="EN283">
        <v>0</v>
      </c>
      <c r="EO283">
        <v>0</v>
      </c>
      <c r="EP283">
        <v>0</v>
      </c>
      <c r="EQ283">
        <v>0</v>
      </c>
      <c r="ER283">
        <v>0</v>
      </c>
      <c r="ES283">
        <v>0</v>
      </c>
      <c r="ET283">
        <v>0</v>
      </c>
      <c r="EU283">
        <v>0</v>
      </c>
      <c r="EV283">
        <v>0</v>
      </c>
      <c r="EW283">
        <v>0</v>
      </c>
      <c r="EX283">
        <v>0</v>
      </c>
      <c r="EY283">
        <v>0</v>
      </c>
      <c r="EZ283">
        <v>0</v>
      </c>
      <c r="FA283">
        <v>0</v>
      </c>
      <c r="FB283">
        <v>0</v>
      </c>
      <c r="FC283">
        <v>0</v>
      </c>
      <c r="FD283">
        <v>0</v>
      </c>
      <c r="FE283">
        <v>0</v>
      </c>
      <c r="FF283">
        <v>0</v>
      </c>
      <c r="FG283">
        <v>0</v>
      </c>
      <c r="FH283">
        <v>0</v>
      </c>
      <c r="FI283">
        <v>0</v>
      </c>
      <c r="FJ283">
        <v>0</v>
      </c>
      <c r="FK283">
        <v>0</v>
      </c>
      <c r="FL283">
        <v>0</v>
      </c>
      <c r="FM283">
        <v>0</v>
      </c>
      <c r="FN283">
        <v>0</v>
      </c>
      <c r="FO283">
        <v>0</v>
      </c>
      <c r="FP283">
        <v>0</v>
      </c>
      <c r="FQ283">
        <v>0</v>
      </c>
      <c r="FR283">
        <v>0</v>
      </c>
      <c r="FS283">
        <v>5</v>
      </c>
      <c r="FT283">
        <v>0.23439969122409821</v>
      </c>
      <c r="FU283">
        <v>0</v>
      </c>
    </row>
    <row r="284" spans="1:177" x14ac:dyDescent="0.2">
      <c r="A284" t="s">
        <v>191</v>
      </c>
      <c r="B284" t="s">
        <v>226</v>
      </c>
      <c r="C284" t="s">
        <v>1</v>
      </c>
      <c r="D284" t="s">
        <v>256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  <c r="DJ284">
        <v>0</v>
      </c>
      <c r="DK284">
        <v>0</v>
      </c>
      <c r="DL284">
        <v>0</v>
      </c>
      <c r="DM284">
        <v>0</v>
      </c>
      <c r="DN284">
        <v>0</v>
      </c>
      <c r="DO284">
        <v>0</v>
      </c>
      <c r="DP284">
        <v>0</v>
      </c>
      <c r="DQ284">
        <v>0</v>
      </c>
      <c r="DR284">
        <v>0</v>
      </c>
      <c r="DS284">
        <v>0</v>
      </c>
      <c r="DT284">
        <v>0</v>
      </c>
      <c r="DU284">
        <v>0</v>
      </c>
      <c r="DV284">
        <v>0</v>
      </c>
      <c r="DW284">
        <v>0</v>
      </c>
      <c r="DX284">
        <v>0</v>
      </c>
      <c r="DY284">
        <v>0</v>
      </c>
      <c r="DZ284">
        <v>0</v>
      </c>
      <c r="EA284">
        <v>0</v>
      </c>
      <c r="EB284">
        <v>0</v>
      </c>
      <c r="EC284">
        <v>0</v>
      </c>
      <c r="ED284">
        <v>0</v>
      </c>
      <c r="EE284">
        <v>0</v>
      </c>
      <c r="EF284">
        <v>0</v>
      </c>
      <c r="EG284">
        <v>0</v>
      </c>
      <c r="EH284">
        <v>0</v>
      </c>
      <c r="EI284">
        <v>0</v>
      </c>
      <c r="EJ284">
        <v>0</v>
      </c>
      <c r="EK284">
        <v>0</v>
      </c>
      <c r="EL284">
        <v>0</v>
      </c>
      <c r="EM284">
        <v>0</v>
      </c>
      <c r="EN284">
        <v>0</v>
      </c>
      <c r="EO284">
        <v>0</v>
      </c>
      <c r="EP284">
        <v>0</v>
      </c>
      <c r="EQ284">
        <v>0</v>
      </c>
      <c r="ER284">
        <v>0</v>
      </c>
      <c r="ES284">
        <v>0</v>
      </c>
      <c r="ET284">
        <v>0</v>
      </c>
      <c r="EU284">
        <v>0</v>
      </c>
      <c r="EV284">
        <v>0</v>
      </c>
      <c r="EW284">
        <v>0</v>
      </c>
      <c r="EX284">
        <v>0</v>
      </c>
      <c r="EY284">
        <v>0</v>
      </c>
      <c r="EZ284">
        <v>0</v>
      </c>
      <c r="FA284">
        <v>0</v>
      </c>
      <c r="FB284">
        <v>0</v>
      </c>
      <c r="FC284">
        <v>0</v>
      </c>
      <c r="FD284">
        <v>0</v>
      </c>
      <c r="FE284">
        <v>0</v>
      </c>
      <c r="FF284">
        <v>0</v>
      </c>
      <c r="FG284">
        <v>0</v>
      </c>
      <c r="FH284">
        <v>0</v>
      </c>
      <c r="FI284">
        <v>0</v>
      </c>
      <c r="FJ284">
        <v>0</v>
      </c>
      <c r="FK284">
        <v>0</v>
      </c>
      <c r="FL284">
        <v>0</v>
      </c>
      <c r="FM284">
        <v>0</v>
      </c>
      <c r="FN284">
        <v>0</v>
      </c>
      <c r="FO284">
        <v>0</v>
      </c>
      <c r="FP284">
        <v>0</v>
      </c>
      <c r="FQ284">
        <v>0</v>
      </c>
      <c r="FR284">
        <v>0</v>
      </c>
      <c r="FS284">
        <v>5</v>
      </c>
      <c r="FT284">
        <v>0.23118443787097931</v>
      </c>
      <c r="FU284">
        <v>0</v>
      </c>
    </row>
    <row r="285" spans="1:177" x14ac:dyDescent="0.2">
      <c r="A285" t="s">
        <v>191</v>
      </c>
      <c r="B285" t="s">
        <v>226</v>
      </c>
      <c r="C285" t="s">
        <v>1</v>
      </c>
      <c r="D285" t="s">
        <v>257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  <c r="DJ285">
        <v>0</v>
      </c>
      <c r="DK285">
        <v>0</v>
      </c>
      <c r="DL285">
        <v>0</v>
      </c>
      <c r="DM285">
        <v>0</v>
      </c>
      <c r="DN285">
        <v>0</v>
      </c>
      <c r="DO285">
        <v>0</v>
      </c>
      <c r="DP285">
        <v>0</v>
      </c>
      <c r="DQ285">
        <v>0</v>
      </c>
      <c r="DR285">
        <v>0</v>
      </c>
      <c r="DS285">
        <v>0</v>
      </c>
      <c r="DT285">
        <v>0</v>
      </c>
      <c r="DU285">
        <v>0</v>
      </c>
      <c r="DV285">
        <v>0</v>
      </c>
      <c r="DW285">
        <v>0</v>
      </c>
      <c r="DX285">
        <v>0</v>
      </c>
      <c r="DY285">
        <v>0</v>
      </c>
      <c r="DZ285">
        <v>0</v>
      </c>
      <c r="EA285">
        <v>0</v>
      </c>
      <c r="EB285">
        <v>0</v>
      </c>
      <c r="EC285">
        <v>0</v>
      </c>
      <c r="ED285">
        <v>0</v>
      </c>
      <c r="EE285">
        <v>0</v>
      </c>
      <c r="EF285">
        <v>0</v>
      </c>
      <c r="EG285">
        <v>0</v>
      </c>
      <c r="EH285">
        <v>0</v>
      </c>
      <c r="EI285">
        <v>0</v>
      </c>
      <c r="EJ285">
        <v>0</v>
      </c>
      <c r="EK285">
        <v>0</v>
      </c>
      <c r="EL285">
        <v>0</v>
      </c>
      <c r="EM285">
        <v>0</v>
      </c>
      <c r="EN285">
        <v>0</v>
      </c>
      <c r="EO285">
        <v>0</v>
      </c>
      <c r="EP285">
        <v>0</v>
      </c>
      <c r="EQ285">
        <v>0</v>
      </c>
      <c r="ER285">
        <v>0</v>
      </c>
      <c r="ES285">
        <v>0</v>
      </c>
      <c r="ET285">
        <v>0</v>
      </c>
      <c r="EU285">
        <v>0</v>
      </c>
      <c r="EV285">
        <v>0</v>
      </c>
      <c r="EW285">
        <v>0</v>
      </c>
      <c r="EX285">
        <v>0</v>
      </c>
      <c r="EY285">
        <v>0</v>
      </c>
      <c r="EZ285">
        <v>0</v>
      </c>
      <c r="FA285">
        <v>0</v>
      </c>
      <c r="FB285">
        <v>0</v>
      </c>
      <c r="FC285">
        <v>0</v>
      </c>
      <c r="FD285">
        <v>0</v>
      </c>
      <c r="FE285">
        <v>0</v>
      </c>
      <c r="FF285">
        <v>0</v>
      </c>
      <c r="FG285">
        <v>0</v>
      </c>
      <c r="FH285">
        <v>0</v>
      </c>
      <c r="FI285">
        <v>0</v>
      </c>
      <c r="FJ285">
        <v>0</v>
      </c>
      <c r="FK285">
        <v>0</v>
      </c>
      <c r="FL285">
        <v>0</v>
      </c>
      <c r="FM285">
        <v>0</v>
      </c>
      <c r="FN285">
        <v>0</v>
      </c>
      <c r="FO285">
        <v>0</v>
      </c>
      <c r="FP285">
        <v>0</v>
      </c>
      <c r="FQ285">
        <v>0</v>
      </c>
      <c r="FR285">
        <v>0</v>
      </c>
      <c r="FS285">
        <v>5</v>
      </c>
      <c r="FT285">
        <v>0.22356636822223663</v>
      </c>
      <c r="FU285">
        <v>0</v>
      </c>
    </row>
    <row r="286" spans="1:177" x14ac:dyDescent="0.2">
      <c r="A286" t="s">
        <v>191</v>
      </c>
      <c r="B286" t="s">
        <v>226</v>
      </c>
      <c r="C286" t="s">
        <v>1</v>
      </c>
      <c r="D286" t="s">
        <v>258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0</v>
      </c>
      <c r="DT286">
        <v>0</v>
      </c>
      <c r="DU286">
        <v>0</v>
      </c>
      <c r="DV286">
        <v>0</v>
      </c>
      <c r="DW286">
        <v>0</v>
      </c>
      <c r="DX286">
        <v>0</v>
      </c>
      <c r="DY286">
        <v>0</v>
      </c>
      <c r="DZ286">
        <v>0</v>
      </c>
      <c r="EA286">
        <v>0</v>
      </c>
      <c r="EB286">
        <v>0</v>
      </c>
      <c r="EC286">
        <v>0</v>
      </c>
      <c r="ED286">
        <v>0</v>
      </c>
      <c r="EE286">
        <v>0</v>
      </c>
      <c r="EF286">
        <v>0</v>
      </c>
      <c r="EG286">
        <v>0</v>
      </c>
      <c r="EH286">
        <v>0</v>
      </c>
      <c r="EI286">
        <v>0</v>
      </c>
      <c r="EJ286">
        <v>0</v>
      </c>
      <c r="EK286">
        <v>0</v>
      </c>
      <c r="EL286">
        <v>0</v>
      </c>
      <c r="EM286">
        <v>0</v>
      </c>
      <c r="EN286">
        <v>0</v>
      </c>
      <c r="EO286">
        <v>0</v>
      </c>
      <c r="EP286">
        <v>0</v>
      </c>
      <c r="EQ286">
        <v>0</v>
      </c>
      <c r="ER286">
        <v>0</v>
      </c>
      <c r="ES286">
        <v>0</v>
      </c>
      <c r="ET286">
        <v>0</v>
      </c>
      <c r="EU286">
        <v>0</v>
      </c>
      <c r="EV286">
        <v>0</v>
      </c>
      <c r="EW286">
        <v>0</v>
      </c>
      <c r="EX286">
        <v>0</v>
      </c>
      <c r="EY286">
        <v>0</v>
      </c>
      <c r="EZ286">
        <v>0</v>
      </c>
      <c r="FA286">
        <v>0</v>
      </c>
      <c r="FB286">
        <v>0</v>
      </c>
      <c r="FC286">
        <v>0</v>
      </c>
      <c r="FD286">
        <v>0</v>
      </c>
      <c r="FE286">
        <v>0</v>
      </c>
      <c r="FF286">
        <v>0</v>
      </c>
      <c r="FG286">
        <v>0</v>
      </c>
      <c r="FH286">
        <v>0</v>
      </c>
      <c r="FI286">
        <v>0</v>
      </c>
      <c r="FJ286">
        <v>0</v>
      </c>
      <c r="FK286">
        <v>0</v>
      </c>
      <c r="FL286">
        <v>0</v>
      </c>
      <c r="FM286">
        <v>0</v>
      </c>
      <c r="FN286">
        <v>0</v>
      </c>
      <c r="FO286">
        <v>0</v>
      </c>
      <c r="FP286">
        <v>0</v>
      </c>
      <c r="FQ286">
        <v>0</v>
      </c>
      <c r="FR286">
        <v>0</v>
      </c>
      <c r="FS286">
        <v>0</v>
      </c>
      <c r="FU286">
        <v>0</v>
      </c>
    </row>
    <row r="287" spans="1:177" x14ac:dyDescent="0.2">
      <c r="A287" t="s">
        <v>191</v>
      </c>
      <c r="B287" t="s">
        <v>226</v>
      </c>
      <c r="C287" t="s">
        <v>1</v>
      </c>
      <c r="D287" t="s">
        <v>259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  <c r="DJ287">
        <v>0</v>
      </c>
      <c r="DK287">
        <v>0</v>
      </c>
      <c r="DL287">
        <v>0</v>
      </c>
      <c r="DM287">
        <v>0</v>
      </c>
      <c r="DN287">
        <v>0</v>
      </c>
      <c r="DO287">
        <v>0</v>
      </c>
      <c r="DP287">
        <v>0</v>
      </c>
      <c r="DQ287">
        <v>0</v>
      </c>
      <c r="DR287">
        <v>0</v>
      </c>
      <c r="DS287">
        <v>0</v>
      </c>
      <c r="DT287">
        <v>0</v>
      </c>
      <c r="DU287">
        <v>0</v>
      </c>
      <c r="DV287">
        <v>0</v>
      </c>
      <c r="DW287">
        <v>0</v>
      </c>
      <c r="DX287">
        <v>0</v>
      </c>
      <c r="DY287">
        <v>0</v>
      </c>
      <c r="DZ287">
        <v>0</v>
      </c>
      <c r="EA287">
        <v>0</v>
      </c>
      <c r="EB287">
        <v>0</v>
      </c>
      <c r="EC287">
        <v>0</v>
      </c>
      <c r="ED287">
        <v>0</v>
      </c>
      <c r="EE287">
        <v>0</v>
      </c>
      <c r="EF287">
        <v>0</v>
      </c>
      <c r="EG287">
        <v>0</v>
      </c>
      <c r="EH287">
        <v>0</v>
      </c>
      <c r="EI287">
        <v>0</v>
      </c>
      <c r="EJ287">
        <v>0</v>
      </c>
      <c r="EK287">
        <v>0</v>
      </c>
      <c r="EL287">
        <v>0</v>
      </c>
      <c r="EM287">
        <v>0</v>
      </c>
      <c r="EN287">
        <v>0</v>
      </c>
      <c r="EO287">
        <v>0</v>
      </c>
      <c r="EP287">
        <v>0</v>
      </c>
      <c r="EQ287">
        <v>0</v>
      </c>
      <c r="ER287">
        <v>0</v>
      </c>
      <c r="ES287">
        <v>0</v>
      </c>
      <c r="ET287">
        <v>0</v>
      </c>
      <c r="EU287">
        <v>0</v>
      </c>
      <c r="EV287">
        <v>0</v>
      </c>
      <c r="EW287">
        <v>0</v>
      </c>
      <c r="EX287">
        <v>0</v>
      </c>
      <c r="EY287">
        <v>0</v>
      </c>
      <c r="EZ287">
        <v>0</v>
      </c>
      <c r="FA287">
        <v>0</v>
      </c>
      <c r="FB287">
        <v>0</v>
      </c>
      <c r="FC287">
        <v>0</v>
      </c>
      <c r="FD287">
        <v>0</v>
      </c>
      <c r="FE287">
        <v>0</v>
      </c>
      <c r="FF287">
        <v>0</v>
      </c>
      <c r="FG287">
        <v>0</v>
      </c>
      <c r="FH287">
        <v>0</v>
      </c>
      <c r="FI287">
        <v>0</v>
      </c>
      <c r="FJ287">
        <v>0</v>
      </c>
      <c r="FK287">
        <v>0</v>
      </c>
      <c r="FL287">
        <v>0</v>
      </c>
      <c r="FM287">
        <v>0</v>
      </c>
      <c r="FN287">
        <v>0</v>
      </c>
      <c r="FO287">
        <v>0</v>
      </c>
      <c r="FP287">
        <v>0</v>
      </c>
      <c r="FQ287">
        <v>0</v>
      </c>
      <c r="FR287">
        <v>0</v>
      </c>
      <c r="FS287">
        <v>0</v>
      </c>
      <c r="FU287">
        <v>0</v>
      </c>
    </row>
    <row r="288" spans="1:177" x14ac:dyDescent="0.2">
      <c r="A288" t="s">
        <v>191</v>
      </c>
      <c r="B288" t="s">
        <v>226</v>
      </c>
      <c r="C288" t="s">
        <v>1</v>
      </c>
      <c r="D288" t="s">
        <v>260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  <c r="DJ288">
        <v>0</v>
      </c>
      <c r="DK288">
        <v>0</v>
      </c>
      <c r="DL288">
        <v>0</v>
      </c>
      <c r="DM288">
        <v>0</v>
      </c>
      <c r="DN288">
        <v>0</v>
      </c>
      <c r="DO288">
        <v>0</v>
      </c>
      <c r="DP288">
        <v>0</v>
      </c>
      <c r="DQ288">
        <v>0</v>
      </c>
      <c r="DR288">
        <v>0</v>
      </c>
      <c r="DS288">
        <v>0</v>
      </c>
      <c r="DT288">
        <v>0</v>
      </c>
      <c r="DU288">
        <v>0</v>
      </c>
      <c r="DV288">
        <v>0</v>
      </c>
      <c r="DW288">
        <v>0</v>
      </c>
      <c r="DX288">
        <v>0</v>
      </c>
      <c r="DY288">
        <v>0</v>
      </c>
      <c r="DZ288">
        <v>0</v>
      </c>
      <c r="EA288">
        <v>0</v>
      </c>
      <c r="EB288">
        <v>0</v>
      </c>
      <c r="EC288">
        <v>0</v>
      </c>
      <c r="ED288">
        <v>0</v>
      </c>
      <c r="EE288">
        <v>0</v>
      </c>
      <c r="EF288">
        <v>0</v>
      </c>
      <c r="EG288">
        <v>0</v>
      </c>
      <c r="EH288">
        <v>0</v>
      </c>
      <c r="EI288">
        <v>0</v>
      </c>
      <c r="EJ288">
        <v>0</v>
      </c>
      <c r="EK288">
        <v>0</v>
      </c>
      <c r="EL288">
        <v>0</v>
      </c>
      <c r="EM288">
        <v>0</v>
      </c>
      <c r="EN288">
        <v>0</v>
      </c>
      <c r="EO288">
        <v>0</v>
      </c>
      <c r="EP288">
        <v>0</v>
      </c>
      <c r="EQ288">
        <v>0</v>
      </c>
      <c r="ER288">
        <v>0</v>
      </c>
      <c r="ES288">
        <v>0</v>
      </c>
      <c r="ET288">
        <v>0</v>
      </c>
      <c r="EU288">
        <v>0</v>
      </c>
      <c r="EV288">
        <v>0</v>
      </c>
      <c r="EW288">
        <v>0</v>
      </c>
      <c r="EX288">
        <v>0</v>
      </c>
      <c r="EY288">
        <v>0</v>
      </c>
      <c r="EZ288">
        <v>0</v>
      </c>
      <c r="FA288">
        <v>0</v>
      </c>
      <c r="FB288">
        <v>0</v>
      </c>
      <c r="FC288">
        <v>0</v>
      </c>
      <c r="FD288">
        <v>0</v>
      </c>
      <c r="FE288">
        <v>0</v>
      </c>
      <c r="FF288">
        <v>0</v>
      </c>
      <c r="FG288">
        <v>0</v>
      </c>
      <c r="FH288">
        <v>0</v>
      </c>
      <c r="FI288">
        <v>0</v>
      </c>
      <c r="FJ288">
        <v>0</v>
      </c>
      <c r="FK288">
        <v>0</v>
      </c>
      <c r="FL288">
        <v>0</v>
      </c>
      <c r="FM288">
        <v>0</v>
      </c>
      <c r="FN288">
        <v>0</v>
      </c>
      <c r="FO288">
        <v>0</v>
      </c>
      <c r="FP288">
        <v>0</v>
      </c>
      <c r="FQ288">
        <v>0</v>
      </c>
      <c r="FR288">
        <v>0</v>
      </c>
      <c r="FS288">
        <v>5</v>
      </c>
      <c r="FT288">
        <v>0.21017062664031982</v>
      </c>
      <c r="FU288">
        <v>0</v>
      </c>
    </row>
    <row r="289" spans="1:177" x14ac:dyDescent="0.2">
      <c r="A289" t="s">
        <v>191</v>
      </c>
      <c r="B289" t="s">
        <v>226</v>
      </c>
      <c r="C289" t="s">
        <v>1</v>
      </c>
      <c r="D289" t="s">
        <v>2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  <c r="DJ289">
        <v>0</v>
      </c>
      <c r="DK289">
        <v>0</v>
      </c>
      <c r="DL289">
        <v>0</v>
      </c>
      <c r="DM289">
        <v>0</v>
      </c>
      <c r="DN289">
        <v>0</v>
      </c>
      <c r="DO289">
        <v>0</v>
      </c>
      <c r="DP289">
        <v>0</v>
      </c>
      <c r="DQ289">
        <v>0</v>
      </c>
      <c r="DR289">
        <v>0</v>
      </c>
      <c r="DS289">
        <v>0</v>
      </c>
      <c r="DT289">
        <v>0</v>
      </c>
      <c r="DU289">
        <v>0</v>
      </c>
      <c r="DV289">
        <v>0</v>
      </c>
      <c r="DW289">
        <v>0</v>
      </c>
      <c r="DX289">
        <v>0</v>
      </c>
      <c r="DY289">
        <v>0</v>
      </c>
      <c r="DZ289">
        <v>0</v>
      </c>
      <c r="EA289">
        <v>0</v>
      </c>
      <c r="EB289">
        <v>0</v>
      </c>
      <c r="EC289">
        <v>0</v>
      </c>
      <c r="ED289">
        <v>0</v>
      </c>
      <c r="EE289">
        <v>0</v>
      </c>
      <c r="EF289">
        <v>0</v>
      </c>
      <c r="EG289">
        <v>0</v>
      </c>
      <c r="EH289">
        <v>0</v>
      </c>
      <c r="EI289">
        <v>0</v>
      </c>
      <c r="EJ289">
        <v>0</v>
      </c>
      <c r="EK289">
        <v>0</v>
      </c>
      <c r="EL289">
        <v>0</v>
      </c>
      <c r="EM289">
        <v>0</v>
      </c>
      <c r="EN289">
        <v>0</v>
      </c>
      <c r="EO289">
        <v>0</v>
      </c>
      <c r="EP289">
        <v>0</v>
      </c>
      <c r="EQ289">
        <v>0</v>
      </c>
      <c r="ER289">
        <v>0</v>
      </c>
      <c r="ES289">
        <v>0</v>
      </c>
      <c r="ET289">
        <v>0</v>
      </c>
      <c r="EU289">
        <v>0</v>
      </c>
      <c r="EV289">
        <v>0</v>
      </c>
      <c r="EW289">
        <v>0</v>
      </c>
      <c r="EX289">
        <v>0</v>
      </c>
      <c r="EY289">
        <v>0</v>
      </c>
      <c r="EZ289">
        <v>0</v>
      </c>
      <c r="FA289">
        <v>0</v>
      </c>
      <c r="FB289">
        <v>0</v>
      </c>
      <c r="FC289">
        <v>0</v>
      </c>
      <c r="FD289">
        <v>0</v>
      </c>
      <c r="FE289">
        <v>0</v>
      </c>
      <c r="FF289">
        <v>0</v>
      </c>
      <c r="FG289">
        <v>0</v>
      </c>
      <c r="FH289">
        <v>0</v>
      </c>
      <c r="FI289">
        <v>0</v>
      </c>
      <c r="FJ289">
        <v>0</v>
      </c>
      <c r="FK289">
        <v>0</v>
      </c>
      <c r="FL289">
        <v>0</v>
      </c>
      <c r="FM289">
        <v>0</v>
      </c>
      <c r="FN289">
        <v>0</v>
      </c>
      <c r="FO289">
        <v>0</v>
      </c>
      <c r="FP289">
        <v>0</v>
      </c>
      <c r="FQ289">
        <v>0</v>
      </c>
      <c r="FR289">
        <v>0</v>
      </c>
      <c r="FS289">
        <v>5</v>
      </c>
      <c r="FT289">
        <v>0.22752973437309265</v>
      </c>
      <c r="FU289">
        <v>0</v>
      </c>
    </row>
    <row r="290" spans="1:177" x14ac:dyDescent="0.2">
      <c r="A290" t="s">
        <v>192</v>
      </c>
      <c r="B290" t="s">
        <v>224</v>
      </c>
      <c r="C290" t="s">
        <v>1</v>
      </c>
      <c r="D290" t="s">
        <v>246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  <c r="DY290">
        <v>0</v>
      </c>
      <c r="DZ290">
        <v>0</v>
      </c>
      <c r="EA290">
        <v>0</v>
      </c>
      <c r="EB290">
        <v>0</v>
      </c>
      <c r="EC290">
        <v>0</v>
      </c>
      <c r="ED290">
        <v>0</v>
      </c>
      <c r="EE290">
        <v>0</v>
      </c>
      <c r="EF290">
        <v>0</v>
      </c>
      <c r="EG290">
        <v>0</v>
      </c>
      <c r="EH290">
        <v>0</v>
      </c>
      <c r="EI290">
        <v>0</v>
      </c>
      <c r="EJ290">
        <v>0</v>
      </c>
      <c r="EK290">
        <v>0</v>
      </c>
      <c r="EL290">
        <v>0</v>
      </c>
      <c r="EM290">
        <v>0</v>
      </c>
      <c r="EN290">
        <v>0</v>
      </c>
      <c r="EO290">
        <v>0</v>
      </c>
      <c r="EP290">
        <v>0</v>
      </c>
      <c r="EQ290">
        <v>0</v>
      </c>
      <c r="ER290">
        <v>0</v>
      </c>
      <c r="ES290">
        <v>0</v>
      </c>
      <c r="ET290">
        <v>0</v>
      </c>
      <c r="EU290">
        <v>0</v>
      </c>
      <c r="EV290">
        <v>0</v>
      </c>
      <c r="EW290">
        <v>0</v>
      </c>
      <c r="EX290">
        <v>0</v>
      </c>
      <c r="EY290">
        <v>0</v>
      </c>
      <c r="EZ290">
        <v>0</v>
      </c>
      <c r="FA290">
        <v>0</v>
      </c>
      <c r="FB290">
        <v>0</v>
      </c>
      <c r="FC290">
        <v>0</v>
      </c>
      <c r="FD290">
        <v>0</v>
      </c>
      <c r="FE290">
        <v>0</v>
      </c>
      <c r="FF290">
        <v>0</v>
      </c>
      <c r="FG290">
        <v>0</v>
      </c>
      <c r="FH290">
        <v>0</v>
      </c>
      <c r="FI290">
        <v>0</v>
      </c>
      <c r="FJ290">
        <v>0</v>
      </c>
      <c r="FK290">
        <v>0</v>
      </c>
      <c r="FL290">
        <v>0</v>
      </c>
      <c r="FM290">
        <v>0</v>
      </c>
      <c r="FN290">
        <v>0</v>
      </c>
      <c r="FO290">
        <v>0</v>
      </c>
      <c r="FP290">
        <v>0</v>
      </c>
      <c r="FQ290">
        <v>0</v>
      </c>
      <c r="FR290">
        <v>0</v>
      </c>
      <c r="FS290">
        <v>0</v>
      </c>
      <c r="FU290">
        <v>0</v>
      </c>
    </row>
    <row r="291" spans="1:177" x14ac:dyDescent="0.2">
      <c r="A291" t="s">
        <v>192</v>
      </c>
      <c r="B291" t="s">
        <v>224</v>
      </c>
      <c r="C291" t="s">
        <v>1</v>
      </c>
      <c r="D291" t="s">
        <v>247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>
        <v>0</v>
      </c>
      <c r="DJ291">
        <v>0</v>
      </c>
      <c r="DK291">
        <v>0</v>
      </c>
      <c r="DL291">
        <v>0</v>
      </c>
      <c r="DM291">
        <v>0</v>
      </c>
      <c r="DN291">
        <v>0</v>
      </c>
      <c r="DO291">
        <v>0</v>
      </c>
      <c r="DP291">
        <v>0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0</v>
      </c>
      <c r="DX291">
        <v>0</v>
      </c>
      <c r="DY291">
        <v>0</v>
      </c>
      <c r="DZ291">
        <v>0</v>
      </c>
      <c r="EA291">
        <v>0</v>
      </c>
      <c r="EB291">
        <v>0</v>
      </c>
      <c r="EC291">
        <v>0</v>
      </c>
      <c r="ED291">
        <v>0</v>
      </c>
      <c r="EE291">
        <v>0</v>
      </c>
      <c r="EF291">
        <v>0</v>
      </c>
      <c r="EG291">
        <v>0</v>
      </c>
      <c r="EH291">
        <v>0</v>
      </c>
      <c r="EI291">
        <v>0</v>
      </c>
      <c r="EJ291">
        <v>0</v>
      </c>
      <c r="EK291">
        <v>0</v>
      </c>
      <c r="EL291">
        <v>0</v>
      </c>
      <c r="EM291">
        <v>0</v>
      </c>
      <c r="EN291">
        <v>0</v>
      </c>
      <c r="EO291">
        <v>0</v>
      </c>
      <c r="EP291">
        <v>0</v>
      </c>
      <c r="EQ291">
        <v>0</v>
      </c>
      <c r="ER291">
        <v>0</v>
      </c>
      <c r="ES291">
        <v>0</v>
      </c>
      <c r="ET291">
        <v>0</v>
      </c>
      <c r="EU291">
        <v>0</v>
      </c>
      <c r="EV291">
        <v>0</v>
      </c>
      <c r="EW291">
        <v>0</v>
      </c>
      <c r="EX291">
        <v>0</v>
      </c>
      <c r="EY291">
        <v>0</v>
      </c>
      <c r="EZ291">
        <v>0</v>
      </c>
      <c r="FA291">
        <v>0</v>
      </c>
      <c r="FB291">
        <v>0</v>
      </c>
      <c r="FC291">
        <v>0</v>
      </c>
      <c r="FD291">
        <v>0</v>
      </c>
      <c r="FE291">
        <v>0</v>
      </c>
      <c r="FF291">
        <v>0</v>
      </c>
      <c r="FG291">
        <v>0</v>
      </c>
      <c r="FH291">
        <v>0</v>
      </c>
      <c r="FI291">
        <v>0</v>
      </c>
      <c r="FJ291">
        <v>0</v>
      </c>
      <c r="FK291">
        <v>0</v>
      </c>
      <c r="FL291">
        <v>0</v>
      </c>
      <c r="FM291">
        <v>0</v>
      </c>
      <c r="FN291">
        <v>0</v>
      </c>
      <c r="FO291">
        <v>0</v>
      </c>
      <c r="FP291">
        <v>0</v>
      </c>
      <c r="FQ291">
        <v>0</v>
      </c>
      <c r="FR291">
        <v>0</v>
      </c>
      <c r="FS291">
        <v>0</v>
      </c>
      <c r="FU291">
        <v>0</v>
      </c>
    </row>
    <row r="292" spans="1:177" x14ac:dyDescent="0.2">
      <c r="A292" t="s">
        <v>192</v>
      </c>
      <c r="B292" t="s">
        <v>224</v>
      </c>
      <c r="C292" t="s">
        <v>1</v>
      </c>
      <c r="D292" t="s">
        <v>248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  <c r="DY292">
        <v>0</v>
      </c>
      <c r="DZ292">
        <v>0</v>
      </c>
      <c r="EA292">
        <v>0</v>
      </c>
      <c r="EB292">
        <v>0</v>
      </c>
      <c r="EC292">
        <v>0</v>
      </c>
      <c r="ED292">
        <v>0</v>
      </c>
      <c r="EE292">
        <v>0</v>
      </c>
      <c r="EF292">
        <v>0</v>
      </c>
      <c r="EG292">
        <v>0</v>
      </c>
      <c r="EH292">
        <v>0</v>
      </c>
      <c r="EI292">
        <v>0</v>
      </c>
      <c r="EJ292">
        <v>0</v>
      </c>
      <c r="EK292">
        <v>0</v>
      </c>
      <c r="EL292">
        <v>0</v>
      </c>
      <c r="EM292">
        <v>0</v>
      </c>
      <c r="EN292">
        <v>0</v>
      </c>
      <c r="EO292">
        <v>0</v>
      </c>
      <c r="EP292">
        <v>0</v>
      </c>
      <c r="EQ292">
        <v>0</v>
      </c>
      <c r="ER292">
        <v>0</v>
      </c>
      <c r="ES292">
        <v>0</v>
      </c>
      <c r="ET292">
        <v>0</v>
      </c>
      <c r="EU292">
        <v>0</v>
      </c>
      <c r="EV292">
        <v>0</v>
      </c>
      <c r="EW292">
        <v>0</v>
      </c>
      <c r="EX292">
        <v>0</v>
      </c>
      <c r="EY292">
        <v>0</v>
      </c>
      <c r="EZ292">
        <v>0</v>
      </c>
      <c r="FA292">
        <v>0</v>
      </c>
      <c r="FB292">
        <v>0</v>
      </c>
      <c r="FC292">
        <v>0</v>
      </c>
      <c r="FD292">
        <v>0</v>
      </c>
      <c r="FE292">
        <v>0</v>
      </c>
      <c r="FF292">
        <v>0</v>
      </c>
      <c r="FG292">
        <v>0</v>
      </c>
      <c r="FH292">
        <v>0</v>
      </c>
      <c r="FI292">
        <v>0</v>
      </c>
      <c r="FJ292">
        <v>0</v>
      </c>
      <c r="FK292">
        <v>0</v>
      </c>
      <c r="FL292">
        <v>0</v>
      </c>
      <c r="FM292">
        <v>0</v>
      </c>
      <c r="FN292">
        <v>0</v>
      </c>
      <c r="FO292">
        <v>0</v>
      </c>
      <c r="FP292">
        <v>0</v>
      </c>
      <c r="FQ292">
        <v>0</v>
      </c>
      <c r="FR292">
        <v>0</v>
      </c>
      <c r="FS292">
        <v>0</v>
      </c>
      <c r="FU292">
        <v>0</v>
      </c>
    </row>
    <row r="293" spans="1:177" x14ac:dyDescent="0.2">
      <c r="A293" t="s">
        <v>192</v>
      </c>
      <c r="B293" t="s">
        <v>224</v>
      </c>
      <c r="C293" t="s">
        <v>1</v>
      </c>
      <c r="D293" t="s">
        <v>249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0</v>
      </c>
      <c r="DK293">
        <v>0</v>
      </c>
      <c r="DL293">
        <v>0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0</v>
      </c>
      <c r="DS293">
        <v>0</v>
      </c>
      <c r="DT293">
        <v>0</v>
      </c>
      <c r="DU293">
        <v>0</v>
      </c>
      <c r="DV293">
        <v>0</v>
      </c>
      <c r="DW293">
        <v>0</v>
      </c>
      <c r="DX293">
        <v>0</v>
      </c>
      <c r="DY293">
        <v>0</v>
      </c>
      <c r="DZ293">
        <v>0</v>
      </c>
      <c r="EA293">
        <v>0</v>
      </c>
      <c r="EB293">
        <v>0</v>
      </c>
      <c r="EC293">
        <v>0</v>
      </c>
      <c r="ED293">
        <v>0</v>
      </c>
      <c r="EE293">
        <v>0</v>
      </c>
      <c r="EF293">
        <v>0</v>
      </c>
      <c r="EG293">
        <v>0</v>
      </c>
      <c r="EH293">
        <v>0</v>
      </c>
      <c r="EI293">
        <v>0</v>
      </c>
      <c r="EJ293">
        <v>0</v>
      </c>
      <c r="EK293">
        <v>0</v>
      </c>
      <c r="EL293">
        <v>0</v>
      </c>
      <c r="EM293">
        <v>0</v>
      </c>
      <c r="EN293">
        <v>0</v>
      </c>
      <c r="EO293">
        <v>0</v>
      </c>
      <c r="EP293">
        <v>0</v>
      </c>
      <c r="EQ293">
        <v>0</v>
      </c>
      <c r="ER293">
        <v>0</v>
      </c>
      <c r="ES293">
        <v>0</v>
      </c>
      <c r="ET293">
        <v>0</v>
      </c>
      <c r="EU293">
        <v>0</v>
      </c>
      <c r="EV293">
        <v>0</v>
      </c>
      <c r="EW293">
        <v>0</v>
      </c>
      <c r="EX293">
        <v>0</v>
      </c>
      <c r="EY293">
        <v>0</v>
      </c>
      <c r="EZ293">
        <v>0</v>
      </c>
      <c r="FA293">
        <v>0</v>
      </c>
      <c r="FB293">
        <v>0</v>
      </c>
      <c r="FC293">
        <v>0</v>
      </c>
      <c r="FD293">
        <v>0</v>
      </c>
      <c r="FE293">
        <v>0</v>
      </c>
      <c r="FF293">
        <v>0</v>
      </c>
      <c r="FG293">
        <v>0</v>
      </c>
      <c r="FH293">
        <v>0</v>
      </c>
      <c r="FI293">
        <v>0</v>
      </c>
      <c r="FJ293">
        <v>0</v>
      </c>
      <c r="FK293">
        <v>0</v>
      </c>
      <c r="FL293">
        <v>0</v>
      </c>
      <c r="FM293">
        <v>0</v>
      </c>
      <c r="FN293">
        <v>0</v>
      </c>
      <c r="FO293">
        <v>0</v>
      </c>
      <c r="FP293">
        <v>0</v>
      </c>
      <c r="FQ293">
        <v>0</v>
      </c>
      <c r="FR293">
        <v>0</v>
      </c>
      <c r="FS293">
        <v>0</v>
      </c>
      <c r="FU293">
        <v>0</v>
      </c>
    </row>
    <row r="294" spans="1:177" x14ac:dyDescent="0.2">
      <c r="A294" t="s">
        <v>192</v>
      </c>
      <c r="B294" t="s">
        <v>224</v>
      </c>
      <c r="C294" t="s">
        <v>1</v>
      </c>
      <c r="D294" t="s">
        <v>250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0</v>
      </c>
      <c r="DT294">
        <v>0</v>
      </c>
      <c r="DU294">
        <v>0</v>
      </c>
      <c r="DV294">
        <v>0</v>
      </c>
      <c r="DW294">
        <v>0</v>
      </c>
      <c r="DX294">
        <v>0</v>
      </c>
      <c r="DY294">
        <v>0</v>
      </c>
      <c r="DZ294">
        <v>0</v>
      </c>
      <c r="EA294">
        <v>0</v>
      </c>
      <c r="EB294">
        <v>0</v>
      </c>
      <c r="EC294">
        <v>0</v>
      </c>
      <c r="ED294">
        <v>0</v>
      </c>
      <c r="EE294">
        <v>0</v>
      </c>
      <c r="EF294">
        <v>0</v>
      </c>
      <c r="EG294">
        <v>0</v>
      </c>
      <c r="EH294">
        <v>0</v>
      </c>
      <c r="EI294">
        <v>0</v>
      </c>
      <c r="EJ294">
        <v>0</v>
      </c>
      <c r="EK294">
        <v>0</v>
      </c>
      <c r="EL294">
        <v>0</v>
      </c>
      <c r="EM294">
        <v>0</v>
      </c>
      <c r="EN294">
        <v>0</v>
      </c>
      <c r="EO294">
        <v>0</v>
      </c>
      <c r="EP294">
        <v>0</v>
      </c>
      <c r="EQ294">
        <v>0</v>
      </c>
      <c r="ER294">
        <v>0</v>
      </c>
      <c r="ES294">
        <v>0</v>
      </c>
      <c r="ET294">
        <v>0</v>
      </c>
      <c r="EU294">
        <v>0</v>
      </c>
      <c r="EV294">
        <v>0</v>
      </c>
      <c r="EW294">
        <v>0</v>
      </c>
      <c r="EX294">
        <v>0</v>
      </c>
      <c r="EY294">
        <v>0</v>
      </c>
      <c r="EZ294">
        <v>0</v>
      </c>
      <c r="FA294">
        <v>0</v>
      </c>
      <c r="FB294">
        <v>0</v>
      </c>
      <c r="FC294">
        <v>0</v>
      </c>
      <c r="FD294">
        <v>0</v>
      </c>
      <c r="FE294">
        <v>0</v>
      </c>
      <c r="FF294">
        <v>0</v>
      </c>
      <c r="FG294">
        <v>0</v>
      </c>
      <c r="FH294">
        <v>0</v>
      </c>
      <c r="FI294">
        <v>0</v>
      </c>
      <c r="FJ294">
        <v>0</v>
      </c>
      <c r="FK294">
        <v>0</v>
      </c>
      <c r="FL294">
        <v>0</v>
      </c>
      <c r="FM294">
        <v>0</v>
      </c>
      <c r="FN294">
        <v>0</v>
      </c>
      <c r="FO294">
        <v>0</v>
      </c>
      <c r="FP294">
        <v>0</v>
      </c>
      <c r="FQ294">
        <v>0</v>
      </c>
      <c r="FR294">
        <v>0</v>
      </c>
      <c r="FS294">
        <v>0</v>
      </c>
      <c r="FU294">
        <v>0</v>
      </c>
    </row>
    <row r="295" spans="1:177" x14ac:dyDescent="0.2">
      <c r="A295" t="s">
        <v>192</v>
      </c>
      <c r="B295" t="s">
        <v>224</v>
      </c>
      <c r="C295" t="s">
        <v>1</v>
      </c>
      <c r="D295" t="s">
        <v>251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  <c r="DJ295">
        <v>0</v>
      </c>
      <c r="DK295">
        <v>0</v>
      </c>
      <c r="DL295">
        <v>0</v>
      </c>
      <c r="DM295">
        <v>0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0</v>
      </c>
      <c r="DT295">
        <v>0</v>
      </c>
      <c r="DU295">
        <v>0</v>
      </c>
      <c r="DV295">
        <v>0</v>
      </c>
      <c r="DW295">
        <v>0</v>
      </c>
      <c r="DX295">
        <v>0</v>
      </c>
      <c r="DY295">
        <v>0</v>
      </c>
      <c r="DZ295">
        <v>0</v>
      </c>
      <c r="EA295">
        <v>0</v>
      </c>
      <c r="EB295">
        <v>0</v>
      </c>
      <c r="EC295">
        <v>0</v>
      </c>
      <c r="ED295">
        <v>0</v>
      </c>
      <c r="EE295">
        <v>0</v>
      </c>
      <c r="EF295">
        <v>0</v>
      </c>
      <c r="EG295">
        <v>0</v>
      </c>
      <c r="EH295">
        <v>0</v>
      </c>
      <c r="EI295">
        <v>0</v>
      </c>
      <c r="EJ295">
        <v>0</v>
      </c>
      <c r="EK295">
        <v>0</v>
      </c>
      <c r="EL295">
        <v>0</v>
      </c>
      <c r="EM295">
        <v>0</v>
      </c>
      <c r="EN295">
        <v>0</v>
      </c>
      <c r="EO295">
        <v>0</v>
      </c>
      <c r="EP295">
        <v>0</v>
      </c>
      <c r="EQ295">
        <v>0</v>
      </c>
      <c r="ER295">
        <v>0</v>
      </c>
      <c r="ES295">
        <v>0</v>
      </c>
      <c r="ET295">
        <v>0</v>
      </c>
      <c r="EU295">
        <v>0</v>
      </c>
      <c r="EV295">
        <v>0</v>
      </c>
      <c r="EW295">
        <v>0</v>
      </c>
      <c r="EX295">
        <v>0</v>
      </c>
      <c r="EY295">
        <v>0</v>
      </c>
      <c r="EZ295">
        <v>0</v>
      </c>
      <c r="FA295">
        <v>0</v>
      </c>
      <c r="FB295">
        <v>0</v>
      </c>
      <c r="FC295">
        <v>0</v>
      </c>
      <c r="FD295">
        <v>0</v>
      </c>
      <c r="FE295">
        <v>0</v>
      </c>
      <c r="FF295">
        <v>0</v>
      </c>
      <c r="FG295">
        <v>0</v>
      </c>
      <c r="FH295">
        <v>0</v>
      </c>
      <c r="FI295">
        <v>0</v>
      </c>
      <c r="FJ295">
        <v>0</v>
      </c>
      <c r="FK295">
        <v>0</v>
      </c>
      <c r="FL295">
        <v>0</v>
      </c>
      <c r="FM295">
        <v>0</v>
      </c>
      <c r="FN295">
        <v>0</v>
      </c>
      <c r="FO295">
        <v>0</v>
      </c>
      <c r="FP295">
        <v>0</v>
      </c>
      <c r="FQ295">
        <v>0</v>
      </c>
      <c r="FR295">
        <v>0</v>
      </c>
      <c r="FS295">
        <v>0</v>
      </c>
      <c r="FU295">
        <v>0</v>
      </c>
    </row>
    <row r="296" spans="1:177" x14ac:dyDescent="0.2">
      <c r="A296" t="s">
        <v>192</v>
      </c>
      <c r="B296" t="s">
        <v>224</v>
      </c>
      <c r="C296" t="s">
        <v>1</v>
      </c>
      <c r="D296" t="s">
        <v>252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  <c r="DJ296">
        <v>0</v>
      </c>
      <c r="DK296">
        <v>0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  <c r="DY296">
        <v>0</v>
      </c>
      <c r="DZ296">
        <v>0</v>
      </c>
      <c r="EA296">
        <v>0</v>
      </c>
      <c r="EB296">
        <v>0</v>
      </c>
      <c r="EC296">
        <v>0</v>
      </c>
      <c r="ED296">
        <v>0</v>
      </c>
      <c r="EE296">
        <v>0</v>
      </c>
      <c r="EF296">
        <v>0</v>
      </c>
      <c r="EG296">
        <v>0</v>
      </c>
      <c r="EH296">
        <v>0</v>
      </c>
      <c r="EI296">
        <v>0</v>
      </c>
      <c r="EJ296">
        <v>0</v>
      </c>
      <c r="EK296">
        <v>0</v>
      </c>
      <c r="EL296">
        <v>0</v>
      </c>
      <c r="EM296">
        <v>0</v>
      </c>
      <c r="EN296">
        <v>0</v>
      </c>
      <c r="EO296">
        <v>0</v>
      </c>
      <c r="EP296">
        <v>0</v>
      </c>
      <c r="EQ296">
        <v>0</v>
      </c>
      <c r="ER296">
        <v>0</v>
      </c>
      <c r="ES296">
        <v>0</v>
      </c>
      <c r="ET296">
        <v>0</v>
      </c>
      <c r="EU296">
        <v>0</v>
      </c>
      <c r="EV296">
        <v>0</v>
      </c>
      <c r="EW296">
        <v>0</v>
      </c>
      <c r="EX296">
        <v>0</v>
      </c>
      <c r="EY296">
        <v>0</v>
      </c>
      <c r="EZ296">
        <v>0</v>
      </c>
      <c r="FA296">
        <v>0</v>
      </c>
      <c r="FB296">
        <v>0</v>
      </c>
      <c r="FC296">
        <v>0</v>
      </c>
      <c r="FD296">
        <v>0</v>
      </c>
      <c r="FE296">
        <v>0</v>
      </c>
      <c r="FF296">
        <v>0</v>
      </c>
      <c r="FG296">
        <v>0</v>
      </c>
      <c r="FH296">
        <v>0</v>
      </c>
      <c r="FI296">
        <v>0</v>
      </c>
      <c r="FJ296">
        <v>0</v>
      </c>
      <c r="FK296">
        <v>0</v>
      </c>
      <c r="FL296">
        <v>0</v>
      </c>
      <c r="FM296">
        <v>0</v>
      </c>
      <c r="FN296">
        <v>0</v>
      </c>
      <c r="FO296">
        <v>0</v>
      </c>
      <c r="FP296">
        <v>0</v>
      </c>
      <c r="FQ296">
        <v>0</v>
      </c>
      <c r="FR296">
        <v>0</v>
      </c>
      <c r="FS296">
        <v>0</v>
      </c>
      <c r="FU296">
        <v>0</v>
      </c>
    </row>
    <row r="297" spans="1:177" x14ac:dyDescent="0.2">
      <c r="A297" t="s">
        <v>192</v>
      </c>
      <c r="B297" t="s">
        <v>224</v>
      </c>
      <c r="C297" t="s">
        <v>1</v>
      </c>
      <c r="D297" t="s">
        <v>253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  <c r="DJ297">
        <v>0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0</v>
      </c>
      <c r="DT297">
        <v>0</v>
      </c>
      <c r="DU297">
        <v>0</v>
      </c>
      <c r="DV297">
        <v>0</v>
      </c>
      <c r="DW297">
        <v>0</v>
      </c>
      <c r="DX297">
        <v>0</v>
      </c>
      <c r="DY297">
        <v>0</v>
      </c>
      <c r="DZ297">
        <v>0</v>
      </c>
      <c r="EA297">
        <v>0</v>
      </c>
      <c r="EB297">
        <v>0</v>
      </c>
      <c r="EC297">
        <v>0</v>
      </c>
      <c r="ED297">
        <v>0</v>
      </c>
      <c r="EE297">
        <v>0</v>
      </c>
      <c r="EF297">
        <v>0</v>
      </c>
      <c r="EG297">
        <v>0</v>
      </c>
      <c r="EH297">
        <v>0</v>
      </c>
      <c r="EI297">
        <v>0</v>
      </c>
      <c r="EJ297">
        <v>0</v>
      </c>
      <c r="EK297">
        <v>0</v>
      </c>
      <c r="EL297">
        <v>0</v>
      </c>
      <c r="EM297">
        <v>0</v>
      </c>
      <c r="EN297">
        <v>0</v>
      </c>
      <c r="EO297">
        <v>0</v>
      </c>
      <c r="EP297">
        <v>0</v>
      </c>
      <c r="EQ297">
        <v>0</v>
      </c>
      <c r="ER297">
        <v>0</v>
      </c>
      <c r="ES297">
        <v>0</v>
      </c>
      <c r="ET297">
        <v>0</v>
      </c>
      <c r="EU297">
        <v>0</v>
      </c>
      <c r="EV297">
        <v>0</v>
      </c>
      <c r="EW297">
        <v>0</v>
      </c>
      <c r="EX297">
        <v>0</v>
      </c>
      <c r="EY297">
        <v>0</v>
      </c>
      <c r="EZ297">
        <v>0</v>
      </c>
      <c r="FA297">
        <v>0</v>
      </c>
      <c r="FB297">
        <v>0</v>
      </c>
      <c r="FC297">
        <v>0</v>
      </c>
      <c r="FD297">
        <v>0</v>
      </c>
      <c r="FE297">
        <v>0</v>
      </c>
      <c r="FF297">
        <v>0</v>
      </c>
      <c r="FG297">
        <v>0</v>
      </c>
      <c r="FH297">
        <v>0</v>
      </c>
      <c r="FI297">
        <v>0</v>
      </c>
      <c r="FJ297">
        <v>0</v>
      </c>
      <c r="FK297">
        <v>0</v>
      </c>
      <c r="FL297">
        <v>0</v>
      </c>
      <c r="FM297">
        <v>0</v>
      </c>
      <c r="FN297">
        <v>0</v>
      </c>
      <c r="FO297">
        <v>0</v>
      </c>
      <c r="FP297">
        <v>0</v>
      </c>
      <c r="FQ297">
        <v>0</v>
      </c>
      <c r="FR297">
        <v>0</v>
      </c>
      <c r="FS297">
        <v>0</v>
      </c>
      <c r="FU297">
        <v>0</v>
      </c>
    </row>
    <row r="298" spans="1:177" x14ac:dyDescent="0.2">
      <c r="A298" t="s">
        <v>192</v>
      </c>
      <c r="B298" t="s">
        <v>224</v>
      </c>
      <c r="C298" t="s">
        <v>1</v>
      </c>
      <c r="D298" t="s">
        <v>254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  <c r="DJ298">
        <v>0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0</v>
      </c>
      <c r="DT298">
        <v>0</v>
      </c>
      <c r="DU298">
        <v>0</v>
      </c>
      <c r="DV298">
        <v>0</v>
      </c>
      <c r="DW298">
        <v>0</v>
      </c>
      <c r="DX298">
        <v>0</v>
      </c>
      <c r="DY298">
        <v>0</v>
      </c>
      <c r="DZ298">
        <v>0</v>
      </c>
      <c r="EA298">
        <v>0</v>
      </c>
      <c r="EB298">
        <v>0</v>
      </c>
      <c r="EC298">
        <v>0</v>
      </c>
      <c r="ED298">
        <v>0</v>
      </c>
      <c r="EE298">
        <v>0</v>
      </c>
      <c r="EF298">
        <v>0</v>
      </c>
      <c r="EG298">
        <v>0</v>
      </c>
      <c r="EH298">
        <v>0</v>
      </c>
      <c r="EI298">
        <v>0</v>
      </c>
      <c r="EJ298">
        <v>0</v>
      </c>
      <c r="EK298">
        <v>0</v>
      </c>
      <c r="EL298">
        <v>0</v>
      </c>
      <c r="EM298">
        <v>0</v>
      </c>
      <c r="EN298">
        <v>0</v>
      </c>
      <c r="EO298">
        <v>0</v>
      </c>
      <c r="EP298">
        <v>0</v>
      </c>
      <c r="EQ298">
        <v>0</v>
      </c>
      <c r="ER298">
        <v>0</v>
      </c>
      <c r="ES298">
        <v>0</v>
      </c>
      <c r="ET298">
        <v>0</v>
      </c>
      <c r="EU298">
        <v>0</v>
      </c>
      <c r="EV298">
        <v>0</v>
      </c>
      <c r="EW298">
        <v>0</v>
      </c>
      <c r="EX298">
        <v>0</v>
      </c>
      <c r="EY298">
        <v>0</v>
      </c>
      <c r="EZ298">
        <v>0</v>
      </c>
      <c r="FA298">
        <v>0</v>
      </c>
      <c r="FB298">
        <v>0</v>
      </c>
      <c r="FC298">
        <v>0</v>
      </c>
      <c r="FD298">
        <v>0</v>
      </c>
      <c r="FE298">
        <v>0</v>
      </c>
      <c r="FF298">
        <v>0</v>
      </c>
      <c r="FG298">
        <v>0</v>
      </c>
      <c r="FH298">
        <v>0</v>
      </c>
      <c r="FI298">
        <v>0</v>
      </c>
      <c r="FJ298">
        <v>0</v>
      </c>
      <c r="FK298">
        <v>0</v>
      </c>
      <c r="FL298">
        <v>0</v>
      </c>
      <c r="FM298">
        <v>0</v>
      </c>
      <c r="FN298">
        <v>0</v>
      </c>
      <c r="FO298">
        <v>0</v>
      </c>
      <c r="FP298">
        <v>0</v>
      </c>
      <c r="FQ298">
        <v>0</v>
      </c>
      <c r="FR298">
        <v>0</v>
      </c>
      <c r="FS298">
        <v>0</v>
      </c>
      <c r="FU298">
        <v>0</v>
      </c>
    </row>
    <row r="299" spans="1:177" x14ac:dyDescent="0.2">
      <c r="A299" t="s">
        <v>192</v>
      </c>
      <c r="B299" t="s">
        <v>224</v>
      </c>
      <c r="C299" t="s">
        <v>1</v>
      </c>
      <c r="D299" t="s">
        <v>255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0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  <c r="DY299">
        <v>0</v>
      </c>
      <c r="DZ299">
        <v>0</v>
      </c>
      <c r="EA299">
        <v>0</v>
      </c>
      <c r="EB299">
        <v>0</v>
      </c>
      <c r="EC299">
        <v>0</v>
      </c>
      <c r="ED299">
        <v>0</v>
      </c>
      <c r="EE299">
        <v>0</v>
      </c>
      <c r="EF299">
        <v>0</v>
      </c>
      <c r="EG299">
        <v>0</v>
      </c>
      <c r="EH299">
        <v>0</v>
      </c>
      <c r="EI299">
        <v>0</v>
      </c>
      <c r="EJ299">
        <v>0</v>
      </c>
      <c r="EK299">
        <v>0</v>
      </c>
      <c r="EL299">
        <v>0</v>
      </c>
      <c r="EM299">
        <v>0</v>
      </c>
      <c r="EN299">
        <v>0</v>
      </c>
      <c r="EO299">
        <v>0</v>
      </c>
      <c r="EP299">
        <v>0</v>
      </c>
      <c r="EQ299">
        <v>0</v>
      </c>
      <c r="ER299">
        <v>0</v>
      </c>
      <c r="ES299">
        <v>0</v>
      </c>
      <c r="ET299">
        <v>0</v>
      </c>
      <c r="EU299">
        <v>0</v>
      </c>
      <c r="EV299">
        <v>0</v>
      </c>
      <c r="EW299">
        <v>0</v>
      </c>
      <c r="EX299">
        <v>0</v>
      </c>
      <c r="EY299">
        <v>0</v>
      </c>
      <c r="EZ299">
        <v>0</v>
      </c>
      <c r="FA299">
        <v>0</v>
      </c>
      <c r="FB299">
        <v>0</v>
      </c>
      <c r="FC299">
        <v>0</v>
      </c>
      <c r="FD299">
        <v>0</v>
      </c>
      <c r="FE299">
        <v>0</v>
      </c>
      <c r="FF299">
        <v>0</v>
      </c>
      <c r="FG299">
        <v>0</v>
      </c>
      <c r="FH299">
        <v>0</v>
      </c>
      <c r="FI299">
        <v>0</v>
      </c>
      <c r="FJ299">
        <v>0</v>
      </c>
      <c r="FK299">
        <v>0</v>
      </c>
      <c r="FL299">
        <v>0</v>
      </c>
      <c r="FM299">
        <v>0</v>
      </c>
      <c r="FN299">
        <v>0</v>
      </c>
      <c r="FO299">
        <v>0</v>
      </c>
      <c r="FP299">
        <v>0</v>
      </c>
      <c r="FQ299">
        <v>0</v>
      </c>
      <c r="FR299">
        <v>0</v>
      </c>
      <c r="FS299">
        <v>0</v>
      </c>
      <c r="FU299">
        <v>0</v>
      </c>
    </row>
    <row r="300" spans="1:177" x14ac:dyDescent="0.2">
      <c r="A300" t="s">
        <v>192</v>
      </c>
      <c r="B300" t="s">
        <v>224</v>
      </c>
      <c r="C300" t="s">
        <v>1</v>
      </c>
      <c r="D300" t="s">
        <v>256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  <c r="DJ300">
        <v>0</v>
      </c>
      <c r="DK300">
        <v>0</v>
      </c>
      <c r="DL300">
        <v>0</v>
      </c>
      <c r="DM300">
        <v>0</v>
      </c>
      <c r="DN300">
        <v>0</v>
      </c>
      <c r="DO300">
        <v>0</v>
      </c>
      <c r="DP300">
        <v>0</v>
      </c>
      <c r="DQ300">
        <v>0</v>
      </c>
      <c r="DR300">
        <v>0</v>
      </c>
      <c r="DS300">
        <v>0</v>
      </c>
      <c r="DT300">
        <v>0</v>
      </c>
      <c r="DU300">
        <v>0</v>
      </c>
      <c r="DV300">
        <v>0</v>
      </c>
      <c r="DW300">
        <v>0</v>
      </c>
      <c r="DX300">
        <v>0</v>
      </c>
      <c r="DY300">
        <v>0</v>
      </c>
      <c r="DZ300">
        <v>0</v>
      </c>
      <c r="EA300">
        <v>0</v>
      </c>
      <c r="EB300">
        <v>0</v>
      </c>
      <c r="EC300">
        <v>0</v>
      </c>
      <c r="ED300">
        <v>0</v>
      </c>
      <c r="EE300">
        <v>0</v>
      </c>
      <c r="EF300">
        <v>0</v>
      </c>
      <c r="EG300">
        <v>0</v>
      </c>
      <c r="EH300">
        <v>0</v>
      </c>
      <c r="EI300">
        <v>0</v>
      </c>
      <c r="EJ300">
        <v>0</v>
      </c>
      <c r="EK300">
        <v>0</v>
      </c>
      <c r="EL300">
        <v>0</v>
      </c>
      <c r="EM300">
        <v>0</v>
      </c>
      <c r="EN300">
        <v>0</v>
      </c>
      <c r="EO300">
        <v>0</v>
      </c>
      <c r="EP300">
        <v>0</v>
      </c>
      <c r="EQ300">
        <v>0</v>
      </c>
      <c r="ER300">
        <v>0</v>
      </c>
      <c r="ES300">
        <v>0</v>
      </c>
      <c r="ET300">
        <v>0</v>
      </c>
      <c r="EU300">
        <v>0</v>
      </c>
      <c r="EV300">
        <v>0</v>
      </c>
      <c r="EW300">
        <v>0</v>
      </c>
      <c r="EX300">
        <v>0</v>
      </c>
      <c r="EY300">
        <v>0</v>
      </c>
      <c r="EZ300">
        <v>0</v>
      </c>
      <c r="FA300">
        <v>0</v>
      </c>
      <c r="FB300">
        <v>0</v>
      </c>
      <c r="FC300">
        <v>0</v>
      </c>
      <c r="FD300">
        <v>0</v>
      </c>
      <c r="FE300">
        <v>0</v>
      </c>
      <c r="FF300">
        <v>0</v>
      </c>
      <c r="FG300">
        <v>0</v>
      </c>
      <c r="FH300">
        <v>0</v>
      </c>
      <c r="FI300">
        <v>0</v>
      </c>
      <c r="FJ300">
        <v>0</v>
      </c>
      <c r="FK300">
        <v>0</v>
      </c>
      <c r="FL300">
        <v>0</v>
      </c>
      <c r="FM300">
        <v>0</v>
      </c>
      <c r="FN300">
        <v>0</v>
      </c>
      <c r="FO300">
        <v>0</v>
      </c>
      <c r="FP300">
        <v>0</v>
      </c>
      <c r="FQ300">
        <v>0</v>
      </c>
      <c r="FR300">
        <v>0</v>
      </c>
      <c r="FS300">
        <v>0</v>
      </c>
      <c r="FU300">
        <v>0</v>
      </c>
    </row>
    <row r="301" spans="1:177" x14ac:dyDescent="0.2">
      <c r="A301" t="s">
        <v>192</v>
      </c>
      <c r="B301" t="s">
        <v>224</v>
      </c>
      <c r="C301" t="s">
        <v>1</v>
      </c>
      <c r="D301" t="s">
        <v>257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0</v>
      </c>
      <c r="DT301">
        <v>0</v>
      </c>
      <c r="DU301">
        <v>0</v>
      </c>
      <c r="DV301">
        <v>0</v>
      </c>
      <c r="DW301">
        <v>0</v>
      </c>
      <c r="DX301">
        <v>0</v>
      </c>
      <c r="DY301">
        <v>0</v>
      </c>
      <c r="DZ301">
        <v>0</v>
      </c>
      <c r="EA301">
        <v>0</v>
      </c>
      <c r="EB301">
        <v>0</v>
      </c>
      <c r="EC301">
        <v>0</v>
      </c>
      <c r="ED301">
        <v>0</v>
      </c>
      <c r="EE301">
        <v>0</v>
      </c>
      <c r="EF301">
        <v>0</v>
      </c>
      <c r="EG301">
        <v>0</v>
      </c>
      <c r="EH301">
        <v>0</v>
      </c>
      <c r="EI301">
        <v>0</v>
      </c>
      <c r="EJ301">
        <v>0</v>
      </c>
      <c r="EK301">
        <v>0</v>
      </c>
      <c r="EL301">
        <v>0</v>
      </c>
      <c r="EM301">
        <v>0</v>
      </c>
      <c r="EN301">
        <v>0</v>
      </c>
      <c r="EO301">
        <v>0</v>
      </c>
      <c r="EP301">
        <v>0</v>
      </c>
      <c r="EQ301">
        <v>0</v>
      </c>
      <c r="ER301">
        <v>0</v>
      </c>
      <c r="ES301">
        <v>0</v>
      </c>
      <c r="ET301">
        <v>0</v>
      </c>
      <c r="EU301">
        <v>0</v>
      </c>
      <c r="EV301">
        <v>0</v>
      </c>
      <c r="EW301">
        <v>0</v>
      </c>
      <c r="EX301">
        <v>0</v>
      </c>
      <c r="EY301">
        <v>0</v>
      </c>
      <c r="EZ301">
        <v>0</v>
      </c>
      <c r="FA301">
        <v>0</v>
      </c>
      <c r="FB301">
        <v>0</v>
      </c>
      <c r="FC301">
        <v>0</v>
      </c>
      <c r="FD301">
        <v>0</v>
      </c>
      <c r="FE301">
        <v>0</v>
      </c>
      <c r="FF301">
        <v>0</v>
      </c>
      <c r="FG301">
        <v>0</v>
      </c>
      <c r="FH301">
        <v>0</v>
      </c>
      <c r="FI301">
        <v>0</v>
      </c>
      <c r="FJ301">
        <v>0</v>
      </c>
      <c r="FK301">
        <v>0</v>
      </c>
      <c r="FL301">
        <v>0</v>
      </c>
      <c r="FM301">
        <v>0</v>
      </c>
      <c r="FN301">
        <v>0</v>
      </c>
      <c r="FO301">
        <v>0</v>
      </c>
      <c r="FP301">
        <v>0</v>
      </c>
      <c r="FQ301">
        <v>0</v>
      </c>
      <c r="FR301">
        <v>0</v>
      </c>
      <c r="FS301">
        <v>0</v>
      </c>
      <c r="FU301">
        <v>0</v>
      </c>
    </row>
    <row r="302" spans="1:177" x14ac:dyDescent="0.2">
      <c r="A302" t="s">
        <v>192</v>
      </c>
      <c r="B302" t="s">
        <v>224</v>
      </c>
      <c r="C302" t="s">
        <v>1</v>
      </c>
      <c r="D302" t="s">
        <v>258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  <c r="DJ302">
        <v>0</v>
      </c>
      <c r="DK302">
        <v>0</v>
      </c>
      <c r="DL302">
        <v>0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0</v>
      </c>
      <c r="DS302">
        <v>0</v>
      </c>
      <c r="DT302">
        <v>0</v>
      </c>
      <c r="DU302">
        <v>0</v>
      </c>
      <c r="DV302">
        <v>0</v>
      </c>
      <c r="DW302">
        <v>0</v>
      </c>
      <c r="DX302">
        <v>0</v>
      </c>
      <c r="DY302">
        <v>0</v>
      </c>
      <c r="DZ302">
        <v>0</v>
      </c>
      <c r="EA302">
        <v>0</v>
      </c>
      <c r="EB302">
        <v>0</v>
      </c>
      <c r="EC302">
        <v>0</v>
      </c>
      <c r="ED302">
        <v>0</v>
      </c>
      <c r="EE302">
        <v>0</v>
      </c>
      <c r="EF302">
        <v>0</v>
      </c>
      <c r="EG302">
        <v>0</v>
      </c>
      <c r="EH302">
        <v>0</v>
      </c>
      <c r="EI302">
        <v>0</v>
      </c>
      <c r="EJ302">
        <v>0</v>
      </c>
      <c r="EK302">
        <v>0</v>
      </c>
      <c r="EL302">
        <v>0</v>
      </c>
      <c r="EM302">
        <v>0</v>
      </c>
      <c r="EN302">
        <v>0</v>
      </c>
      <c r="EO302">
        <v>0</v>
      </c>
      <c r="EP302">
        <v>0</v>
      </c>
      <c r="EQ302">
        <v>0</v>
      </c>
      <c r="ER302">
        <v>0</v>
      </c>
      <c r="ES302">
        <v>0</v>
      </c>
      <c r="ET302">
        <v>0</v>
      </c>
      <c r="EU302">
        <v>0</v>
      </c>
      <c r="EV302">
        <v>0</v>
      </c>
      <c r="EW302">
        <v>0</v>
      </c>
      <c r="EX302">
        <v>0</v>
      </c>
      <c r="EY302">
        <v>0</v>
      </c>
      <c r="EZ302">
        <v>0</v>
      </c>
      <c r="FA302">
        <v>0</v>
      </c>
      <c r="FB302">
        <v>0</v>
      </c>
      <c r="FC302">
        <v>0</v>
      </c>
      <c r="FD302">
        <v>0</v>
      </c>
      <c r="FE302">
        <v>0</v>
      </c>
      <c r="FF302">
        <v>0</v>
      </c>
      <c r="FG302">
        <v>0</v>
      </c>
      <c r="FH302">
        <v>0</v>
      </c>
      <c r="FI302">
        <v>0</v>
      </c>
      <c r="FJ302">
        <v>0</v>
      </c>
      <c r="FK302">
        <v>0</v>
      </c>
      <c r="FL302">
        <v>0</v>
      </c>
      <c r="FM302">
        <v>0</v>
      </c>
      <c r="FN302">
        <v>0</v>
      </c>
      <c r="FO302">
        <v>0</v>
      </c>
      <c r="FP302">
        <v>0</v>
      </c>
      <c r="FQ302">
        <v>0</v>
      </c>
      <c r="FR302">
        <v>0</v>
      </c>
      <c r="FS302">
        <v>0</v>
      </c>
      <c r="FU302">
        <v>0</v>
      </c>
    </row>
    <row r="303" spans="1:177" x14ac:dyDescent="0.2">
      <c r="A303" t="s">
        <v>192</v>
      </c>
      <c r="B303" t="s">
        <v>224</v>
      </c>
      <c r="C303" t="s">
        <v>1</v>
      </c>
      <c r="D303" t="s">
        <v>259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0</v>
      </c>
      <c r="DT303">
        <v>0</v>
      </c>
      <c r="DU303">
        <v>0</v>
      </c>
      <c r="DV303">
        <v>0</v>
      </c>
      <c r="DW303">
        <v>0</v>
      </c>
      <c r="DX303">
        <v>0</v>
      </c>
      <c r="DY303">
        <v>0</v>
      </c>
      <c r="DZ303">
        <v>0</v>
      </c>
      <c r="EA303">
        <v>0</v>
      </c>
      <c r="EB303">
        <v>0</v>
      </c>
      <c r="EC303">
        <v>0</v>
      </c>
      <c r="ED303">
        <v>0</v>
      </c>
      <c r="EE303">
        <v>0</v>
      </c>
      <c r="EF303">
        <v>0</v>
      </c>
      <c r="EG303">
        <v>0</v>
      </c>
      <c r="EH303">
        <v>0</v>
      </c>
      <c r="EI303">
        <v>0</v>
      </c>
      <c r="EJ303">
        <v>0</v>
      </c>
      <c r="EK303">
        <v>0</v>
      </c>
      <c r="EL303">
        <v>0</v>
      </c>
      <c r="EM303">
        <v>0</v>
      </c>
      <c r="EN303">
        <v>0</v>
      </c>
      <c r="EO303">
        <v>0</v>
      </c>
      <c r="EP303">
        <v>0</v>
      </c>
      <c r="EQ303">
        <v>0</v>
      </c>
      <c r="ER303">
        <v>0</v>
      </c>
      <c r="ES303">
        <v>0</v>
      </c>
      <c r="ET303">
        <v>0</v>
      </c>
      <c r="EU303">
        <v>0</v>
      </c>
      <c r="EV303">
        <v>0</v>
      </c>
      <c r="EW303">
        <v>0</v>
      </c>
      <c r="EX303">
        <v>0</v>
      </c>
      <c r="EY303">
        <v>0</v>
      </c>
      <c r="EZ303">
        <v>0</v>
      </c>
      <c r="FA303">
        <v>0</v>
      </c>
      <c r="FB303">
        <v>0</v>
      </c>
      <c r="FC303">
        <v>0</v>
      </c>
      <c r="FD303">
        <v>0</v>
      </c>
      <c r="FE303">
        <v>0</v>
      </c>
      <c r="FF303">
        <v>0</v>
      </c>
      <c r="FG303">
        <v>0</v>
      </c>
      <c r="FH303">
        <v>0</v>
      </c>
      <c r="FI303">
        <v>0</v>
      </c>
      <c r="FJ303">
        <v>0</v>
      </c>
      <c r="FK303">
        <v>0</v>
      </c>
      <c r="FL303">
        <v>0</v>
      </c>
      <c r="FM303">
        <v>0</v>
      </c>
      <c r="FN303">
        <v>0</v>
      </c>
      <c r="FO303">
        <v>0</v>
      </c>
      <c r="FP303">
        <v>0</v>
      </c>
      <c r="FQ303">
        <v>0</v>
      </c>
      <c r="FR303">
        <v>0</v>
      </c>
      <c r="FS303">
        <v>0</v>
      </c>
      <c r="FU303">
        <v>0</v>
      </c>
    </row>
    <row r="304" spans="1:177" x14ac:dyDescent="0.2">
      <c r="A304" t="s">
        <v>192</v>
      </c>
      <c r="B304" t="s">
        <v>224</v>
      </c>
      <c r="C304" t="s">
        <v>1</v>
      </c>
      <c r="D304" t="s">
        <v>260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  <c r="DG304">
        <v>0</v>
      </c>
      <c r="DH304">
        <v>0</v>
      </c>
      <c r="DI304">
        <v>0</v>
      </c>
      <c r="DJ304">
        <v>0</v>
      </c>
      <c r="DK304">
        <v>0</v>
      </c>
      <c r="DL304">
        <v>0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0</v>
      </c>
      <c r="DT304">
        <v>0</v>
      </c>
      <c r="DU304">
        <v>0</v>
      </c>
      <c r="DV304">
        <v>0</v>
      </c>
      <c r="DW304">
        <v>0</v>
      </c>
      <c r="DX304">
        <v>0</v>
      </c>
      <c r="DY304">
        <v>0</v>
      </c>
      <c r="DZ304">
        <v>0</v>
      </c>
      <c r="EA304">
        <v>0</v>
      </c>
      <c r="EB304">
        <v>0</v>
      </c>
      <c r="EC304">
        <v>0</v>
      </c>
      <c r="ED304">
        <v>0</v>
      </c>
      <c r="EE304">
        <v>0</v>
      </c>
      <c r="EF304">
        <v>0</v>
      </c>
      <c r="EG304">
        <v>0</v>
      </c>
      <c r="EH304">
        <v>0</v>
      </c>
      <c r="EI304">
        <v>0</v>
      </c>
      <c r="EJ304">
        <v>0</v>
      </c>
      <c r="EK304">
        <v>0</v>
      </c>
      <c r="EL304">
        <v>0</v>
      </c>
      <c r="EM304">
        <v>0</v>
      </c>
      <c r="EN304">
        <v>0</v>
      </c>
      <c r="EO304">
        <v>0</v>
      </c>
      <c r="EP304">
        <v>0</v>
      </c>
      <c r="EQ304">
        <v>0</v>
      </c>
      <c r="ER304">
        <v>0</v>
      </c>
      <c r="ES304">
        <v>0</v>
      </c>
      <c r="ET304">
        <v>0</v>
      </c>
      <c r="EU304">
        <v>0</v>
      </c>
      <c r="EV304">
        <v>0</v>
      </c>
      <c r="EW304">
        <v>0</v>
      </c>
      <c r="EX304">
        <v>0</v>
      </c>
      <c r="EY304">
        <v>0</v>
      </c>
      <c r="EZ304">
        <v>0</v>
      </c>
      <c r="FA304">
        <v>0</v>
      </c>
      <c r="FB304">
        <v>0</v>
      </c>
      <c r="FC304">
        <v>0</v>
      </c>
      <c r="FD304">
        <v>0</v>
      </c>
      <c r="FE304">
        <v>0</v>
      </c>
      <c r="FF304">
        <v>0</v>
      </c>
      <c r="FG304">
        <v>0</v>
      </c>
      <c r="FH304">
        <v>0</v>
      </c>
      <c r="FI304">
        <v>0</v>
      </c>
      <c r="FJ304">
        <v>0</v>
      </c>
      <c r="FK304">
        <v>0</v>
      </c>
      <c r="FL304">
        <v>0</v>
      </c>
      <c r="FM304">
        <v>0</v>
      </c>
      <c r="FN304">
        <v>0</v>
      </c>
      <c r="FO304">
        <v>0</v>
      </c>
      <c r="FP304">
        <v>0</v>
      </c>
      <c r="FQ304">
        <v>0</v>
      </c>
      <c r="FR304">
        <v>0</v>
      </c>
      <c r="FS304">
        <v>0</v>
      </c>
      <c r="FU304">
        <v>0</v>
      </c>
    </row>
    <row r="305" spans="1:177" x14ac:dyDescent="0.2">
      <c r="A305" t="s">
        <v>192</v>
      </c>
      <c r="B305" t="s">
        <v>224</v>
      </c>
      <c r="C305" t="s">
        <v>1</v>
      </c>
      <c r="D305" t="s">
        <v>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  <c r="DY305">
        <v>0</v>
      </c>
      <c r="DZ305">
        <v>0</v>
      </c>
      <c r="EA305">
        <v>0</v>
      </c>
      <c r="EB305">
        <v>0</v>
      </c>
      <c r="EC305">
        <v>0</v>
      </c>
      <c r="ED305">
        <v>0</v>
      </c>
      <c r="EE305">
        <v>0</v>
      </c>
      <c r="EF305">
        <v>0</v>
      </c>
      <c r="EG305">
        <v>0</v>
      </c>
      <c r="EH305">
        <v>0</v>
      </c>
      <c r="EI305">
        <v>0</v>
      </c>
      <c r="EJ305">
        <v>0</v>
      </c>
      <c r="EK305">
        <v>0</v>
      </c>
      <c r="EL305">
        <v>0</v>
      </c>
      <c r="EM305">
        <v>0</v>
      </c>
      <c r="EN305">
        <v>0</v>
      </c>
      <c r="EO305">
        <v>0</v>
      </c>
      <c r="EP305">
        <v>0</v>
      </c>
      <c r="EQ305">
        <v>0</v>
      </c>
      <c r="ER305">
        <v>0</v>
      </c>
      <c r="ES305">
        <v>0</v>
      </c>
      <c r="ET305">
        <v>0</v>
      </c>
      <c r="EU305">
        <v>0</v>
      </c>
      <c r="EV305">
        <v>0</v>
      </c>
      <c r="EW305">
        <v>0</v>
      </c>
      <c r="EX305">
        <v>0</v>
      </c>
      <c r="EY305">
        <v>0</v>
      </c>
      <c r="EZ305">
        <v>0</v>
      </c>
      <c r="FA305">
        <v>0</v>
      </c>
      <c r="FB305">
        <v>0</v>
      </c>
      <c r="FC305">
        <v>0</v>
      </c>
      <c r="FD305">
        <v>0</v>
      </c>
      <c r="FE305">
        <v>0</v>
      </c>
      <c r="FF305">
        <v>0</v>
      </c>
      <c r="FG305">
        <v>0</v>
      </c>
      <c r="FH305">
        <v>0</v>
      </c>
      <c r="FI305">
        <v>0</v>
      </c>
      <c r="FJ305">
        <v>0</v>
      </c>
      <c r="FK305">
        <v>0</v>
      </c>
      <c r="FL305">
        <v>0</v>
      </c>
      <c r="FM305">
        <v>0</v>
      </c>
      <c r="FN305">
        <v>0</v>
      </c>
      <c r="FO305">
        <v>0</v>
      </c>
      <c r="FP305">
        <v>0</v>
      </c>
      <c r="FQ305">
        <v>0</v>
      </c>
      <c r="FR305">
        <v>0</v>
      </c>
      <c r="FS305">
        <v>0</v>
      </c>
      <c r="FU305">
        <v>0</v>
      </c>
    </row>
    <row r="306" spans="1:177" x14ac:dyDescent="0.2">
      <c r="A306" t="s">
        <v>192</v>
      </c>
      <c r="B306" t="s">
        <v>225</v>
      </c>
      <c r="C306" t="s">
        <v>1</v>
      </c>
      <c r="D306" t="s">
        <v>246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0</v>
      </c>
      <c r="DS306">
        <v>0</v>
      </c>
      <c r="DT306">
        <v>0</v>
      </c>
      <c r="DU306">
        <v>0</v>
      </c>
      <c r="DV306">
        <v>0</v>
      </c>
      <c r="DW306">
        <v>0</v>
      </c>
      <c r="DX306">
        <v>0</v>
      </c>
      <c r="DY306">
        <v>0</v>
      </c>
      <c r="DZ306">
        <v>0</v>
      </c>
      <c r="EA306">
        <v>0</v>
      </c>
      <c r="EB306">
        <v>0</v>
      </c>
      <c r="EC306">
        <v>0</v>
      </c>
      <c r="ED306">
        <v>0</v>
      </c>
      <c r="EE306">
        <v>0</v>
      </c>
      <c r="EF306">
        <v>0</v>
      </c>
      <c r="EG306">
        <v>0</v>
      </c>
      <c r="EH306">
        <v>0</v>
      </c>
      <c r="EI306">
        <v>0</v>
      </c>
      <c r="EJ306">
        <v>0</v>
      </c>
      <c r="EK306">
        <v>0</v>
      </c>
      <c r="EL306">
        <v>0</v>
      </c>
      <c r="EM306">
        <v>0</v>
      </c>
      <c r="EN306">
        <v>0</v>
      </c>
      <c r="EO306">
        <v>0</v>
      </c>
      <c r="EP306">
        <v>0</v>
      </c>
      <c r="EQ306">
        <v>0</v>
      </c>
      <c r="ER306">
        <v>0</v>
      </c>
      <c r="ES306">
        <v>0</v>
      </c>
      <c r="ET306">
        <v>0</v>
      </c>
      <c r="EU306">
        <v>0</v>
      </c>
      <c r="EV306">
        <v>0</v>
      </c>
      <c r="EW306">
        <v>0</v>
      </c>
      <c r="EX306">
        <v>0</v>
      </c>
      <c r="EY306">
        <v>0</v>
      </c>
      <c r="EZ306">
        <v>0</v>
      </c>
      <c r="FA306">
        <v>0</v>
      </c>
      <c r="FB306">
        <v>0</v>
      </c>
      <c r="FC306">
        <v>0</v>
      </c>
      <c r="FD306">
        <v>0</v>
      </c>
      <c r="FE306">
        <v>0</v>
      </c>
      <c r="FF306">
        <v>0</v>
      </c>
      <c r="FG306">
        <v>0</v>
      </c>
      <c r="FH306">
        <v>0</v>
      </c>
      <c r="FI306">
        <v>0</v>
      </c>
      <c r="FJ306">
        <v>0</v>
      </c>
      <c r="FK306">
        <v>0</v>
      </c>
      <c r="FL306">
        <v>0</v>
      </c>
      <c r="FM306">
        <v>0</v>
      </c>
      <c r="FN306">
        <v>0</v>
      </c>
      <c r="FO306">
        <v>0</v>
      </c>
      <c r="FP306">
        <v>0</v>
      </c>
      <c r="FQ306">
        <v>0</v>
      </c>
      <c r="FR306">
        <v>0</v>
      </c>
      <c r="FS306">
        <v>0</v>
      </c>
      <c r="FU306">
        <v>0</v>
      </c>
    </row>
    <row r="307" spans="1:177" x14ac:dyDescent="0.2">
      <c r="A307" t="s">
        <v>192</v>
      </c>
      <c r="B307" t="s">
        <v>225</v>
      </c>
      <c r="C307" t="s">
        <v>1</v>
      </c>
      <c r="D307" t="s">
        <v>247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  <c r="DJ307">
        <v>0</v>
      </c>
      <c r="DK307">
        <v>0</v>
      </c>
      <c r="DL307">
        <v>0</v>
      </c>
      <c r="DM307">
        <v>0</v>
      </c>
      <c r="DN307">
        <v>0</v>
      </c>
      <c r="DO307">
        <v>0</v>
      </c>
      <c r="DP307">
        <v>0</v>
      </c>
      <c r="DQ307">
        <v>0</v>
      </c>
      <c r="DR307">
        <v>0</v>
      </c>
      <c r="DS307">
        <v>0</v>
      </c>
      <c r="DT307">
        <v>0</v>
      </c>
      <c r="DU307">
        <v>0</v>
      </c>
      <c r="DV307">
        <v>0</v>
      </c>
      <c r="DW307">
        <v>0</v>
      </c>
      <c r="DX307">
        <v>0</v>
      </c>
      <c r="DY307">
        <v>0</v>
      </c>
      <c r="DZ307">
        <v>0</v>
      </c>
      <c r="EA307">
        <v>0</v>
      </c>
      <c r="EB307">
        <v>0</v>
      </c>
      <c r="EC307">
        <v>0</v>
      </c>
      <c r="ED307">
        <v>0</v>
      </c>
      <c r="EE307">
        <v>0</v>
      </c>
      <c r="EF307">
        <v>0</v>
      </c>
      <c r="EG307">
        <v>0</v>
      </c>
      <c r="EH307">
        <v>0</v>
      </c>
      <c r="EI307">
        <v>0</v>
      </c>
      <c r="EJ307">
        <v>0</v>
      </c>
      <c r="EK307">
        <v>0</v>
      </c>
      <c r="EL307">
        <v>0</v>
      </c>
      <c r="EM307">
        <v>0</v>
      </c>
      <c r="EN307">
        <v>0</v>
      </c>
      <c r="EO307">
        <v>0</v>
      </c>
      <c r="EP307">
        <v>0</v>
      </c>
      <c r="EQ307">
        <v>0</v>
      </c>
      <c r="ER307">
        <v>0</v>
      </c>
      <c r="ES307">
        <v>0</v>
      </c>
      <c r="ET307">
        <v>0</v>
      </c>
      <c r="EU307">
        <v>0</v>
      </c>
      <c r="EV307">
        <v>0</v>
      </c>
      <c r="EW307">
        <v>0</v>
      </c>
      <c r="EX307">
        <v>0</v>
      </c>
      <c r="EY307">
        <v>0</v>
      </c>
      <c r="EZ307">
        <v>0</v>
      </c>
      <c r="FA307">
        <v>0</v>
      </c>
      <c r="FB307">
        <v>0</v>
      </c>
      <c r="FC307">
        <v>0</v>
      </c>
      <c r="FD307">
        <v>0</v>
      </c>
      <c r="FE307">
        <v>0</v>
      </c>
      <c r="FF307">
        <v>0</v>
      </c>
      <c r="FG307">
        <v>0</v>
      </c>
      <c r="FH307">
        <v>0</v>
      </c>
      <c r="FI307">
        <v>0</v>
      </c>
      <c r="FJ307">
        <v>0</v>
      </c>
      <c r="FK307">
        <v>0</v>
      </c>
      <c r="FL307">
        <v>0</v>
      </c>
      <c r="FM307">
        <v>0</v>
      </c>
      <c r="FN307">
        <v>0</v>
      </c>
      <c r="FO307">
        <v>0</v>
      </c>
      <c r="FP307">
        <v>0</v>
      </c>
      <c r="FQ307">
        <v>0</v>
      </c>
      <c r="FR307">
        <v>0</v>
      </c>
      <c r="FS307">
        <v>6</v>
      </c>
      <c r="FT307">
        <v>0.44801902770996094</v>
      </c>
      <c r="FU307">
        <v>0</v>
      </c>
    </row>
    <row r="308" spans="1:177" x14ac:dyDescent="0.2">
      <c r="A308" t="s">
        <v>192</v>
      </c>
      <c r="B308" t="s">
        <v>225</v>
      </c>
      <c r="C308" t="s">
        <v>1</v>
      </c>
      <c r="D308" t="s">
        <v>248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  <c r="DG308">
        <v>0</v>
      </c>
      <c r="DH308">
        <v>0</v>
      </c>
      <c r="DI308">
        <v>0</v>
      </c>
      <c r="DJ308">
        <v>0</v>
      </c>
      <c r="DK308">
        <v>0</v>
      </c>
      <c r="DL308">
        <v>0</v>
      </c>
      <c r="DM308">
        <v>0</v>
      </c>
      <c r="DN308">
        <v>0</v>
      </c>
      <c r="DO308">
        <v>0</v>
      </c>
      <c r="DP308">
        <v>0</v>
      </c>
      <c r="DQ308">
        <v>0</v>
      </c>
      <c r="DR308">
        <v>0</v>
      </c>
      <c r="DS308">
        <v>0</v>
      </c>
      <c r="DT308">
        <v>0</v>
      </c>
      <c r="DU308">
        <v>0</v>
      </c>
      <c r="DV308">
        <v>0</v>
      </c>
      <c r="DW308">
        <v>0</v>
      </c>
      <c r="DX308">
        <v>0</v>
      </c>
      <c r="DY308">
        <v>0</v>
      </c>
      <c r="DZ308">
        <v>0</v>
      </c>
      <c r="EA308">
        <v>0</v>
      </c>
      <c r="EB308">
        <v>0</v>
      </c>
      <c r="EC308">
        <v>0</v>
      </c>
      <c r="ED308">
        <v>0</v>
      </c>
      <c r="EE308">
        <v>0</v>
      </c>
      <c r="EF308">
        <v>0</v>
      </c>
      <c r="EG308">
        <v>0</v>
      </c>
      <c r="EH308">
        <v>0</v>
      </c>
      <c r="EI308">
        <v>0</v>
      </c>
      <c r="EJ308">
        <v>0</v>
      </c>
      <c r="EK308">
        <v>0</v>
      </c>
      <c r="EL308">
        <v>0</v>
      </c>
      <c r="EM308">
        <v>0</v>
      </c>
      <c r="EN308">
        <v>0</v>
      </c>
      <c r="EO308">
        <v>0</v>
      </c>
      <c r="EP308">
        <v>0</v>
      </c>
      <c r="EQ308">
        <v>0</v>
      </c>
      <c r="ER308">
        <v>0</v>
      </c>
      <c r="ES308">
        <v>0</v>
      </c>
      <c r="ET308">
        <v>0</v>
      </c>
      <c r="EU308">
        <v>0</v>
      </c>
      <c r="EV308">
        <v>0</v>
      </c>
      <c r="EW308">
        <v>0</v>
      </c>
      <c r="EX308">
        <v>0</v>
      </c>
      <c r="EY308">
        <v>0</v>
      </c>
      <c r="EZ308">
        <v>0</v>
      </c>
      <c r="FA308">
        <v>0</v>
      </c>
      <c r="FB308">
        <v>0</v>
      </c>
      <c r="FC308">
        <v>0</v>
      </c>
      <c r="FD308">
        <v>0</v>
      </c>
      <c r="FE308">
        <v>0</v>
      </c>
      <c r="FF308">
        <v>0</v>
      </c>
      <c r="FG308">
        <v>0</v>
      </c>
      <c r="FH308">
        <v>0</v>
      </c>
      <c r="FI308">
        <v>0</v>
      </c>
      <c r="FJ308">
        <v>0</v>
      </c>
      <c r="FK308">
        <v>0</v>
      </c>
      <c r="FL308">
        <v>0</v>
      </c>
      <c r="FM308">
        <v>0</v>
      </c>
      <c r="FN308">
        <v>0</v>
      </c>
      <c r="FO308">
        <v>0</v>
      </c>
      <c r="FP308">
        <v>0</v>
      </c>
      <c r="FQ308">
        <v>0</v>
      </c>
      <c r="FR308">
        <v>0</v>
      </c>
      <c r="FS308">
        <v>6</v>
      </c>
      <c r="FT308">
        <v>0.51565533876419067</v>
      </c>
      <c r="FU308">
        <v>0</v>
      </c>
    </row>
    <row r="309" spans="1:177" x14ac:dyDescent="0.2">
      <c r="A309" t="s">
        <v>192</v>
      </c>
      <c r="B309" t="s">
        <v>225</v>
      </c>
      <c r="C309" t="s">
        <v>1</v>
      </c>
      <c r="D309" t="s">
        <v>249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0</v>
      </c>
      <c r="DI309">
        <v>0</v>
      </c>
      <c r="DJ309">
        <v>0</v>
      </c>
      <c r="DK309">
        <v>0</v>
      </c>
      <c r="DL309">
        <v>0</v>
      </c>
      <c r="DM309">
        <v>0</v>
      </c>
      <c r="DN309">
        <v>0</v>
      </c>
      <c r="DO309">
        <v>0</v>
      </c>
      <c r="DP309">
        <v>0</v>
      </c>
      <c r="DQ309">
        <v>0</v>
      </c>
      <c r="DR309">
        <v>0</v>
      </c>
      <c r="DS309">
        <v>0</v>
      </c>
      <c r="DT309">
        <v>0</v>
      </c>
      <c r="DU309">
        <v>0</v>
      </c>
      <c r="DV309">
        <v>0</v>
      </c>
      <c r="DW309">
        <v>0</v>
      </c>
      <c r="DX309">
        <v>0</v>
      </c>
      <c r="DY309">
        <v>0</v>
      </c>
      <c r="DZ309">
        <v>0</v>
      </c>
      <c r="EA309">
        <v>0</v>
      </c>
      <c r="EB309">
        <v>0</v>
      </c>
      <c r="EC309">
        <v>0</v>
      </c>
      <c r="ED309">
        <v>0</v>
      </c>
      <c r="EE309">
        <v>0</v>
      </c>
      <c r="EF309">
        <v>0</v>
      </c>
      <c r="EG309">
        <v>0</v>
      </c>
      <c r="EH309">
        <v>0</v>
      </c>
      <c r="EI309">
        <v>0</v>
      </c>
      <c r="EJ309">
        <v>0</v>
      </c>
      <c r="EK309">
        <v>0</v>
      </c>
      <c r="EL309">
        <v>0</v>
      </c>
      <c r="EM309">
        <v>0</v>
      </c>
      <c r="EN309">
        <v>0</v>
      </c>
      <c r="EO309">
        <v>0</v>
      </c>
      <c r="EP309">
        <v>0</v>
      </c>
      <c r="EQ309">
        <v>0</v>
      </c>
      <c r="ER309">
        <v>0</v>
      </c>
      <c r="ES309">
        <v>0</v>
      </c>
      <c r="ET309">
        <v>0</v>
      </c>
      <c r="EU309">
        <v>0</v>
      </c>
      <c r="EV309">
        <v>0</v>
      </c>
      <c r="EW309">
        <v>0</v>
      </c>
      <c r="EX309">
        <v>0</v>
      </c>
      <c r="EY309">
        <v>0</v>
      </c>
      <c r="EZ309">
        <v>0</v>
      </c>
      <c r="FA309">
        <v>0</v>
      </c>
      <c r="FB309">
        <v>0</v>
      </c>
      <c r="FC309">
        <v>0</v>
      </c>
      <c r="FD309">
        <v>0</v>
      </c>
      <c r="FE309">
        <v>0</v>
      </c>
      <c r="FF309">
        <v>0</v>
      </c>
      <c r="FG309">
        <v>0</v>
      </c>
      <c r="FH309">
        <v>0</v>
      </c>
      <c r="FI309">
        <v>0</v>
      </c>
      <c r="FJ309">
        <v>0</v>
      </c>
      <c r="FK309">
        <v>0</v>
      </c>
      <c r="FL309">
        <v>0</v>
      </c>
      <c r="FM309">
        <v>0</v>
      </c>
      <c r="FN309">
        <v>0</v>
      </c>
      <c r="FO309">
        <v>0</v>
      </c>
      <c r="FP309">
        <v>0</v>
      </c>
      <c r="FQ309">
        <v>0</v>
      </c>
      <c r="FR309">
        <v>0</v>
      </c>
      <c r="FS309">
        <v>6</v>
      </c>
      <c r="FT309">
        <v>0.50645530223846436</v>
      </c>
      <c r="FU309">
        <v>0</v>
      </c>
    </row>
    <row r="310" spans="1:177" x14ac:dyDescent="0.2">
      <c r="A310" t="s">
        <v>192</v>
      </c>
      <c r="B310" t="s">
        <v>225</v>
      </c>
      <c r="C310" t="s">
        <v>1</v>
      </c>
      <c r="D310" t="s">
        <v>250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0</v>
      </c>
      <c r="DS310">
        <v>0</v>
      </c>
      <c r="DT310">
        <v>0</v>
      </c>
      <c r="DU310">
        <v>0</v>
      </c>
      <c r="DV310">
        <v>0</v>
      </c>
      <c r="DW310">
        <v>0</v>
      </c>
      <c r="DX310">
        <v>0</v>
      </c>
      <c r="DY310">
        <v>0</v>
      </c>
      <c r="DZ310">
        <v>0</v>
      </c>
      <c r="EA310">
        <v>0</v>
      </c>
      <c r="EB310">
        <v>0</v>
      </c>
      <c r="EC310">
        <v>0</v>
      </c>
      <c r="ED310">
        <v>0</v>
      </c>
      <c r="EE310">
        <v>0</v>
      </c>
      <c r="EF310">
        <v>0</v>
      </c>
      <c r="EG310">
        <v>0</v>
      </c>
      <c r="EH310">
        <v>0</v>
      </c>
      <c r="EI310">
        <v>0</v>
      </c>
      <c r="EJ310">
        <v>0</v>
      </c>
      <c r="EK310">
        <v>0</v>
      </c>
      <c r="EL310">
        <v>0</v>
      </c>
      <c r="EM310">
        <v>0</v>
      </c>
      <c r="EN310">
        <v>0</v>
      </c>
      <c r="EO310">
        <v>0</v>
      </c>
      <c r="EP310">
        <v>0</v>
      </c>
      <c r="EQ310">
        <v>0</v>
      </c>
      <c r="ER310">
        <v>0</v>
      </c>
      <c r="ES310">
        <v>0</v>
      </c>
      <c r="ET310">
        <v>0</v>
      </c>
      <c r="EU310">
        <v>0</v>
      </c>
      <c r="EV310">
        <v>0</v>
      </c>
      <c r="EW310">
        <v>0</v>
      </c>
      <c r="EX310">
        <v>0</v>
      </c>
      <c r="EY310">
        <v>0</v>
      </c>
      <c r="EZ310">
        <v>0</v>
      </c>
      <c r="FA310">
        <v>0</v>
      </c>
      <c r="FB310">
        <v>0</v>
      </c>
      <c r="FC310">
        <v>0</v>
      </c>
      <c r="FD310">
        <v>0</v>
      </c>
      <c r="FE310">
        <v>0</v>
      </c>
      <c r="FF310">
        <v>0</v>
      </c>
      <c r="FG310">
        <v>0</v>
      </c>
      <c r="FH310">
        <v>0</v>
      </c>
      <c r="FI310">
        <v>0</v>
      </c>
      <c r="FJ310">
        <v>0</v>
      </c>
      <c r="FK310">
        <v>0</v>
      </c>
      <c r="FL310">
        <v>0</v>
      </c>
      <c r="FM310">
        <v>0</v>
      </c>
      <c r="FN310">
        <v>0</v>
      </c>
      <c r="FO310">
        <v>0</v>
      </c>
      <c r="FP310">
        <v>0</v>
      </c>
      <c r="FQ310">
        <v>0</v>
      </c>
      <c r="FR310">
        <v>0</v>
      </c>
      <c r="FS310">
        <v>0</v>
      </c>
      <c r="FU310">
        <v>0</v>
      </c>
    </row>
    <row r="311" spans="1:177" x14ac:dyDescent="0.2">
      <c r="A311" t="s">
        <v>192</v>
      </c>
      <c r="B311" t="s">
        <v>225</v>
      </c>
      <c r="C311" t="s">
        <v>1</v>
      </c>
      <c r="D311" t="s">
        <v>251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  <c r="DJ311">
        <v>0</v>
      </c>
      <c r="DK311">
        <v>0</v>
      </c>
      <c r="DL311">
        <v>0</v>
      </c>
      <c r="DM311">
        <v>0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0</v>
      </c>
      <c r="DT311">
        <v>0</v>
      </c>
      <c r="DU311">
        <v>0</v>
      </c>
      <c r="DV311">
        <v>0</v>
      </c>
      <c r="DW311">
        <v>0</v>
      </c>
      <c r="DX311">
        <v>0</v>
      </c>
      <c r="DY311">
        <v>0</v>
      </c>
      <c r="DZ311">
        <v>0</v>
      </c>
      <c r="EA311">
        <v>0</v>
      </c>
      <c r="EB311">
        <v>0</v>
      </c>
      <c r="EC311">
        <v>0</v>
      </c>
      <c r="ED311">
        <v>0</v>
      </c>
      <c r="EE311">
        <v>0</v>
      </c>
      <c r="EF311">
        <v>0</v>
      </c>
      <c r="EG311">
        <v>0</v>
      </c>
      <c r="EH311">
        <v>0</v>
      </c>
      <c r="EI311">
        <v>0</v>
      </c>
      <c r="EJ311">
        <v>0</v>
      </c>
      <c r="EK311">
        <v>0</v>
      </c>
      <c r="EL311">
        <v>0</v>
      </c>
      <c r="EM311">
        <v>0</v>
      </c>
      <c r="EN311">
        <v>0</v>
      </c>
      <c r="EO311">
        <v>0</v>
      </c>
      <c r="EP311">
        <v>0</v>
      </c>
      <c r="EQ311">
        <v>0</v>
      </c>
      <c r="ER311">
        <v>0</v>
      </c>
      <c r="ES311">
        <v>0</v>
      </c>
      <c r="ET311">
        <v>0</v>
      </c>
      <c r="EU311">
        <v>0</v>
      </c>
      <c r="EV311">
        <v>0</v>
      </c>
      <c r="EW311">
        <v>0</v>
      </c>
      <c r="EX311">
        <v>0</v>
      </c>
      <c r="EY311">
        <v>0</v>
      </c>
      <c r="EZ311">
        <v>0</v>
      </c>
      <c r="FA311">
        <v>0</v>
      </c>
      <c r="FB311">
        <v>0</v>
      </c>
      <c r="FC311">
        <v>0</v>
      </c>
      <c r="FD311">
        <v>0</v>
      </c>
      <c r="FE311">
        <v>0</v>
      </c>
      <c r="FF311">
        <v>0</v>
      </c>
      <c r="FG311">
        <v>0</v>
      </c>
      <c r="FH311">
        <v>0</v>
      </c>
      <c r="FI311">
        <v>0</v>
      </c>
      <c r="FJ311">
        <v>0</v>
      </c>
      <c r="FK311">
        <v>0</v>
      </c>
      <c r="FL311">
        <v>0</v>
      </c>
      <c r="FM311">
        <v>0</v>
      </c>
      <c r="FN311">
        <v>0</v>
      </c>
      <c r="FO311">
        <v>0</v>
      </c>
      <c r="FP311">
        <v>0</v>
      </c>
      <c r="FQ311">
        <v>0</v>
      </c>
      <c r="FR311">
        <v>0</v>
      </c>
      <c r="FS311">
        <v>5</v>
      </c>
      <c r="FT311">
        <v>0.59215426445007324</v>
      </c>
      <c r="FU311">
        <v>0</v>
      </c>
    </row>
    <row r="312" spans="1:177" x14ac:dyDescent="0.2">
      <c r="A312" t="s">
        <v>192</v>
      </c>
      <c r="B312" t="s">
        <v>225</v>
      </c>
      <c r="C312" t="s">
        <v>1</v>
      </c>
      <c r="D312" t="s">
        <v>252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0</v>
      </c>
      <c r="DS312">
        <v>0</v>
      </c>
      <c r="DT312">
        <v>0</v>
      </c>
      <c r="DU312">
        <v>0</v>
      </c>
      <c r="DV312">
        <v>0</v>
      </c>
      <c r="DW312">
        <v>0</v>
      </c>
      <c r="DX312">
        <v>0</v>
      </c>
      <c r="DY312">
        <v>0</v>
      </c>
      <c r="DZ312">
        <v>0</v>
      </c>
      <c r="EA312">
        <v>0</v>
      </c>
      <c r="EB312">
        <v>0</v>
      </c>
      <c r="EC312">
        <v>0</v>
      </c>
      <c r="ED312">
        <v>0</v>
      </c>
      <c r="EE312">
        <v>0</v>
      </c>
      <c r="EF312">
        <v>0</v>
      </c>
      <c r="EG312">
        <v>0</v>
      </c>
      <c r="EH312">
        <v>0</v>
      </c>
      <c r="EI312">
        <v>0</v>
      </c>
      <c r="EJ312">
        <v>0</v>
      </c>
      <c r="EK312">
        <v>0</v>
      </c>
      <c r="EL312">
        <v>0</v>
      </c>
      <c r="EM312">
        <v>0</v>
      </c>
      <c r="EN312">
        <v>0</v>
      </c>
      <c r="EO312">
        <v>0</v>
      </c>
      <c r="EP312">
        <v>0</v>
      </c>
      <c r="EQ312">
        <v>0</v>
      </c>
      <c r="ER312">
        <v>0</v>
      </c>
      <c r="ES312">
        <v>0</v>
      </c>
      <c r="ET312">
        <v>0</v>
      </c>
      <c r="EU312">
        <v>0</v>
      </c>
      <c r="EV312">
        <v>0</v>
      </c>
      <c r="EW312">
        <v>0</v>
      </c>
      <c r="EX312">
        <v>0</v>
      </c>
      <c r="EY312">
        <v>0</v>
      </c>
      <c r="EZ312">
        <v>0</v>
      </c>
      <c r="FA312">
        <v>0</v>
      </c>
      <c r="FB312">
        <v>0</v>
      </c>
      <c r="FC312">
        <v>0</v>
      </c>
      <c r="FD312">
        <v>0</v>
      </c>
      <c r="FE312">
        <v>0</v>
      </c>
      <c r="FF312">
        <v>0</v>
      </c>
      <c r="FG312">
        <v>0</v>
      </c>
      <c r="FH312">
        <v>0</v>
      </c>
      <c r="FI312">
        <v>0</v>
      </c>
      <c r="FJ312">
        <v>0</v>
      </c>
      <c r="FK312">
        <v>0</v>
      </c>
      <c r="FL312">
        <v>0</v>
      </c>
      <c r="FM312">
        <v>0</v>
      </c>
      <c r="FN312">
        <v>0</v>
      </c>
      <c r="FO312">
        <v>0</v>
      </c>
      <c r="FP312">
        <v>0</v>
      </c>
      <c r="FQ312">
        <v>0</v>
      </c>
      <c r="FR312">
        <v>0</v>
      </c>
      <c r="FS312">
        <v>0</v>
      </c>
      <c r="FU312">
        <v>0</v>
      </c>
    </row>
    <row r="313" spans="1:177" x14ac:dyDescent="0.2">
      <c r="A313" t="s">
        <v>192</v>
      </c>
      <c r="B313" t="s">
        <v>225</v>
      </c>
      <c r="C313" t="s">
        <v>1</v>
      </c>
      <c r="D313" t="s">
        <v>253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  <c r="DJ313">
        <v>0</v>
      </c>
      <c r="DK313">
        <v>0</v>
      </c>
      <c r="DL313">
        <v>0</v>
      </c>
      <c r="DM313">
        <v>0</v>
      </c>
      <c r="DN313">
        <v>0</v>
      </c>
      <c r="DO313">
        <v>0</v>
      </c>
      <c r="DP313">
        <v>0</v>
      </c>
      <c r="DQ313">
        <v>0</v>
      </c>
      <c r="DR313">
        <v>0</v>
      </c>
      <c r="DS313">
        <v>0</v>
      </c>
      <c r="DT313">
        <v>0</v>
      </c>
      <c r="DU313">
        <v>0</v>
      </c>
      <c r="DV313">
        <v>0</v>
      </c>
      <c r="DW313">
        <v>0</v>
      </c>
      <c r="DX313">
        <v>0</v>
      </c>
      <c r="DY313">
        <v>0</v>
      </c>
      <c r="DZ313">
        <v>0</v>
      </c>
      <c r="EA313">
        <v>0</v>
      </c>
      <c r="EB313">
        <v>0</v>
      </c>
      <c r="EC313">
        <v>0</v>
      </c>
      <c r="ED313">
        <v>0</v>
      </c>
      <c r="EE313">
        <v>0</v>
      </c>
      <c r="EF313">
        <v>0</v>
      </c>
      <c r="EG313">
        <v>0</v>
      </c>
      <c r="EH313">
        <v>0</v>
      </c>
      <c r="EI313">
        <v>0</v>
      </c>
      <c r="EJ313">
        <v>0</v>
      </c>
      <c r="EK313">
        <v>0</v>
      </c>
      <c r="EL313">
        <v>0</v>
      </c>
      <c r="EM313">
        <v>0</v>
      </c>
      <c r="EN313">
        <v>0</v>
      </c>
      <c r="EO313">
        <v>0</v>
      </c>
      <c r="EP313">
        <v>0</v>
      </c>
      <c r="EQ313">
        <v>0</v>
      </c>
      <c r="ER313">
        <v>0</v>
      </c>
      <c r="ES313">
        <v>0</v>
      </c>
      <c r="ET313">
        <v>0</v>
      </c>
      <c r="EU313">
        <v>0</v>
      </c>
      <c r="EV313">
        <v>0</v>
      </c>
      <c r="EW313">
        <v>0</v>
      </c>
      <c r="EX313">
        <v>0</v>
      </c>
      <c r="EY313">
        <v>0</v>
      </c>
      <c r="EZ313">
        <v>0</v>
      </c>
      <c r="FA313">
        <v>0</v>
      </c>
      <c r="FB313">
        <v>0</v>
      </c>
      <c r="FC313">
        <v>0</v>
      </c>
      <c r="FD313">
        <v>0</v>
      </c>
      <c r="FE313">
        <v>0</v>
      </c>
      <c r="FF313">
        <v>0</v>
      </c>
      <c r="FG313">
        <v>0</v>
      </c>
      <c r="FH313">
        <v>0</v>
      </c>
      <c r="FI313">
        <v>0</v>
      </c>
      <c r="FJ313">
        <v>0</v>
      </c>
      <c r="FK313">
        <v>0</v>
      </c>
      <c r="FL313">
        <v>0</v>
      </c>
      <c r="FM313">
        <v>0</v>
      </c>
      <c r="FN313">
        <v>0</v>
      </c>
      <c r="FO313">
        <v>0</v>
      </c>
      <c r="FP313">
        <v>0</v>
      </c>
      <c r="FQ313">
        <v>0</v>
      </c>
      <c r="FR313">
        <v>0</v>
      </c>
      <c r="FS313">
        <v>5</v>
      </c>
      <c r="FT313">
        <v>0.57992321252822876</v>
      </c>
      <c r="FU313">
        <v>0</v>
      </c>
    </row>
    <row r="314" spans="1:177" x14ac:dyDescent="0.2">
      <c r="A314" t="s">
        <v>192</v>
      </c>
      <c r="B314" t="s">
        <v>225</v>
      </c>
      <c r="C314" t="s">
        <v>1</v>
      </c>
      <c r="D314" t="s">
        <v>254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0</v>
      </c>
      <c r="BY314">
        <v>0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  <c r="DG314">
        <v>0</v>
      </c>
      <c r="DH314">
        <v>0</v>
      </c>
      <c r="DI314">
        <v>0</v>
      </c>
      <c r="DJ314">
        <v>0</v>
      </c>
      <c r="DK314">
        <v>0</v>
      </c>
      <c r="DL314">
        <v>0</v>
      </c>
      <c r="DM314">
        <v>0</v>
      </c>
      <c r="DN314">
        <v>0</v>
      </c>
      <c r="DO314">
        <v>0</v>
      </c>
      <c r="DP314">
        <v>0</v>
      </c>
      <c r="DQ314">
        <v>0</v>
      </c>
      <c r="DR314">
        <v>0</v>
      </c>
      <c r="DS314">
        <v>0</v>
      </c>
      <c r="DT314">
        <v>0</v>
      </c>
      <c r="DU314">
        <v>0</v>
      </c>
      <c r="DV314">
        <v>0</v>
      </c>
      <c r="DW314">
        <v>0</v>
      </c>
      <c r="DX314">
        <v>0</v>
      </c>
      <c r="DY314">
        <v>0</v>
      </c>
      <c r="DZ314">
        <v>0</v>
      </c>
      <c r="EA314">
        <v>0</v>
      </c>
      <c r="EB314">
        <v>0</v>
      </c>
      <c r="EC314">
        <v>0</v>
      </c>
      <c r="ED314">
        <v>0</v>
      </c>
      <c r="EE314">
        <v>0</v>
      </c>
      <c r="EF314">
        <v>0</v>
      </c>
      <c r="EG314">
        <v>0</v>
      </c>
      <c r="EH314">
        <v>0</v>
      </c>
      <c r="EI314">
        <v>0</v>
      </c>
      <c r="EJ314">
        <v>0</v>
      </c>
      <c r="EK314">
        <v>0</v>
      </c>
      <c r="EL314">
        <v>0</v>
      </c>
      <c r="EM314">
        <v>0</v>
      </c>
      <c r="EN314">
        <v>0</v>
      </c>
      <c r="EO314">
        <v>0</v>
      </c>
      <c r="EP314">
        <v>0</v>
      </c>
      <c r="EQ314">
        <v>0</v>
      </c>
      <c r="ER314">
        <v>0</v>
      </c>
      <c r="ES314">
        <v>0</v>
      </c>
      <c r="ET314">
        <v>0</v>
      </c>
      <c r="EU314">
        <v>0</v>
      </c>
      <c r="EV314">
        <v>0</v>
      </c>
      <c r="EW314">
        <v>0</v>
      </c>
      <c r="EX314">
        <v>0</v>
      </c>
      <c r="EY314">
        <v>0</v>
      </c>
      <c r="EZ314">
        <v>0</v>
      </c>
      <c r="FA314">
        <v>0</v>
      </c>
      <c r="FB314">
        <v>0</v>
      </c>
      <c r="FC314">
        <v>0</v>
      </c>
      <c r="FD314">
        <v>0</v>
      </c>
      <c r="FE314">
        <v>0</v>
      </c>
      <c r="FF314">
        <v>0</v>
      </c>
      <c r="FG314">
        <v>0</v>
      </c>
      <c r="FH314">
        <v>0</v>
      </c>
      <c r="FI314">
        <v>0</v>
      </c>
      <c r="FJ314">
        <v>0</v>
      </c>
      <c r="FK314">
        <v>0</v>
      </c>
      <c r="FL314">
        <v>0</v>
      </c>
      <c r="FM314">
        <v>0</v>
      </c>
      <c r="FN314">
        <v>0</v>
      </c>
      <c r="FO314">
        <v>0</v>
      </c>
      <c r="FP314">
        <v>0</v>
      </c>
      <c r="FQ314">
        <v>0</v>
      </c>
      <c r="FR314">
        <v>0</v>
      </c>
      <c r="FS314">
        <v>5</v>
      </c>
      <c r="FT314">
        <v>0.56189459562301636</v>
      </c>
      <c r="FU314">
        <v>0</v>
      </c>
    </row>
    <row r="315" spans="1:177" x14ac:dyDescent="0.2">
      <c r="A315" t="s">
        <v>192</v>
      </c>
      <c r="B315" t="s">
        <v>225</v>
      </c>
      <c r="C315" t="s">
        <v>1</v>
      </c>
      <c r="D315" t="s">
        <v>255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0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  <c r="DG315">
        <v>0</v>
      </c>
      <c r="DH315">
        <v>0</v>
      </c>
      <c r="DI315">
        <v>0</v>
      </c>
      <c r="DJ315">
        <v>0</v>
      </c>
      <c r="DK315">
        <v>0</v>
      </c>
      <c r="DL315">
        <v>0</v>
      </c>
      <c r="DM315">
        <v>0</v>
      </c>
      <c r="DN315">
        <v>0</v>
      </c>
      <c r="DO315">
        <v>0</v>
      </c>
      <c r="DP315">
        <v>0</v>
      </c>
      <c r="DQ315">
        <v>0</v>
      </c>
      <c r="DR315">
        <v>0</v>
      </c>
      <c r="DS315">
        <v>0</v>
      </c>
      <c r="DT315">
        <v>0</v>
      </c>
      <c r="DU315">
        <v>0</v>
      </c>
      <c r="DV315">
        <v>0</v>
      </c>
      <c r="DW315">
        <v>0</v>
      </c>
      <c r="DX315">
        <v>0</v>
      </c>
      <c r="DY315">
        <v>0</v>
      </c>
      <c r="DZ315">
        <v>0</v>
      </c>
      <c r="EA315">
        <v>0</v>
      </c>
      <c r="EB315">
        <v>0</v>
      </c>
      <c r="EC315">
        <v>0</v>
      </c>
      <c r="ED315">
        <v>0</v>
      </c>
      <c r="EE315">
        <v>0</v>
      </c>
      <c r="EF315">
        <v>0</v>
      </c>
      <c r="EG315">
        <v>0</v>
      </c>
      <c r="EH315">
        <v>0</v>
      </c>
      <c r="EI315">
        <v>0</v>
      </c>
      <c r="EJ315">
        <v>0</v>
      </c>
      <c r="EK315">
        <v>0</v>
      </c>
      <c r="EL315">
        <v>0</v>
      </c>
      <c r="EM315">
        <v>0</v>
      </c>
      <c r="EN315">
        <v>0</v>
      </c>
      <c r="EO315">
        <v>0</v>
      </c>
      <c r="EP315">
        <v>0</v>
      </c>
      <c r="EQ315">
        <v>0</v>
      </c>
      <c r="ER315">
        <v>0</v>
      </c>
      <c r="ES315">
        <v>0</v>
      </c>
      <c r="ET315">
        <v>0</v>
      </c>
      <c r="EU315">
        <v>0</v>
      </c>
      <c r="EV315">
        <v>0</v>
      </c>
      <c r="EW315">
        <v>0</v>
      </c>
      <c r="EX315">
        <v>0</v>
      </c>
      <c r="EY315">
        <v>0</v>
      </c>
      <c r="EZ315">
        <v>0</v>
      </c>
      <c r="FA315">
        <v>0</v>
      </c>
      <c r="FB315">
        <v>0</v>
      </c>
      <c r="FC315">
        <v>0</v>
      </c>
      <c r="FD315">
        <v>0</v>
      </c>
      <c r="FE315">
        <v>0</v>
      </c>
      <c r="FF315">
        <v>0</v>
      </c>
      <c r="FG315">
        <v>0</v>
      </c>
      <c r="FH315">
        <v>0</v>
      </c>
      <c r="FI315">
        <v>0</v>
      </c>
      <c r="FJ315">
        <v>0</v>
      </c>
      <c r="FK315">
        <v>0</v>
      </c>
      <c r="FL315">
        <v>0</v>
      </c>
      <c r="FM315">
        <v>0</v>
      </c>
      <c r="FN315">
        <v>0</v>
      </c>
      <c r="FO315">
        <v>0</v>
      </c>
      <c r="FP315">
        <v>0</v>
      </c>
      <c r="FQ315">
        <v>0</v>
      </c>
      <c r="FR315">
        <v>0</v>
      </c>
      <c r="FS315">
        <v>1</v>
      </c>
      <c r="FT315">
        <v>1</v>
      </c>
      <c r="FU315">
        <v>0</v>
      </c>
    </row>
    <row r="316" spans="1:177" x14ac:dyDescent="0.2">
      <c r="A316" t="s">
        <v>192</v>
      </c>
      <c r="B316" t="s">
        <v>225</v>
      </c>
      <c r="C316" t="s">
        <v>1</v>
      </c>
      <c r="D316" t="s">
        <v>256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0</v>
      </c>
      <c r="DS316">
        <v>0</v>
      </c>
      <c r="DT316">
        <v>0</v>
      </c>
      <c r="DU316">
        <v>0</v>
      </c>
      <c r="DV316">
        <v>0</v>
      </c>
      <c r="DW316">
        <v>0</v>
      </c>
      <c r="DX316">
        <v>0</v>
      </c>
      <c r="DY316">
        <v>0</v>
      </c>
      <c r="DZ316">
        <v>0</v>
      </c>
      <c r="EA316">
        <v>0</v>
      </c>
      <c r="EB316">
        <v>0</v>
      </c>
      <c r="EC316">
        <v>0</v>
      </c>
      <c r="ED316">
        <v>0</v>
      </c>
      <c r="EE316">
        <v>0</v>
      </c>
      <c r="EF316">
        <v>0</v>
      </c>
      <c r="EG316">
        <v>0</v>
      </c>
      <c r="EH316">
        <v>0</v>
      </c>
      <c r="EI316">
        <v>0</v>
      </c>
      <c r="EJ316">
        <v>0</v>
      </c>
      <c r="EK316">
        <v>0</v>
      </c>
      <c r="EL316">
        <v>0</v>
      </c>
      <c r="EM316">
        <v>0</v>
      </c>
      <c r="EN316">
        <v>0</v>
      </c>
      <c r="EO316">
        <v>0</v>
      </c>
      <c r="EP316">
        <v>0</v>
      </c>
      <c r="EQ316">
        <v>0</v>
      </c>
      <c r="ER316">
        <v>0</v>
      </c>
      <c r="ES316">
        <v>0</v>
      </c>
      <c r="ET316">
        <v>0</v>
      </c>
      <c r="EU316">
        <v>0</v>
      </c>
      <c r="EV316">
        <v>0</v>
      </c>
      <c r="EW316">
        <v>0</v>
      </c>
      <c r="EX316">
        <v>0</v>
      </c>
      <c r="EY316">
        <v>0</v>
      </c>
      <c r="EZ316">
        <v>0</v>
      </c>
      <c r="FA316">
        <v>0</v>
      </c>
      <c r="FB316">
        <v>0</v>
      </c>
      <c r="FC316">
        <v>0</v>
      </c>
      <c r="FD316">
        <v>0</v>
      </c>
      <c r="FE316">
        <v>0</v>
      </c>
      <c r="FF316">
        <v>0</v>
      </c>
      <c r="FG316">
        <v>0</v>
      </c>
      <c r="FH316">
        <v>0</v>
      </c>
      <c r="FI316">
        <v>0</v>
      </c>
      <c r="FJ316">
        <v>0</v>
      </c>
      <c r="FK316">
        <v>0</v>
      </c>
      <c r="FL316">
        <v>0</v>
      </c>
      <c r="FM316">
        <v>0</v>
      </c>
      <c r="FN316">
        <v>0</v>
      </c>
      <c r="FO316">
        <v>0</v>
      </c>
      <c r="FP316">
        <v>0</v>
      </c>
      <c r="FQ316">
        <v>0</v>
      </c>
      <c r="FR316">
        <v>0</v>
      </c>
      <c r="FS316">
        <v>0</v>
      </c>
      <c r="FU316">
        <v>0</v>
      </c>
    </row>
    <row r="317" spans="1:177" x14ac:dyDescent="0.2">
      <c r="A317" t="s">
        <v>192</v>
      </c>
      <c r="B317" t="s">
        <v>225</v>
      </c>
      <c r="C317" t="s">
        <v>1</v>
      </c>
      <c r="D317" t="s">
        <v>257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  <c r="DG317">
        <v>0</v>
      </c>
      <c r="DH317">
        <v>0</v>
      </c>
      <c r="DI317">
        <v>0</v>
      </c>
      <c r="DJ317">
        <v>0</v>
      </c>
      <c r="DK317">
        <v>0</v>
      </c>
      <c r="DL317">
        <v>0</v>
      </c>
      <c r="DM317">
        <v>0</v>
      </c>
      <c r="DN317">
        <v>0</v>
      </c>
      <c r="DO317">
        <v>0</v>
      </c>
      <c r="DP317">
        <v>0</v>
      </c>
      <c r="DQ317">
        <v>0</v>
      </c>
      <c r="DR317">
        <v>0</v>
      </c>
      <c r="DS317">
        <v>0</v>
      </c>
      <c r="DT317">
        <v>0</v>
      </c>
      <c r="DU317">
        <v>0</v>
      </c>
      <c r="DV317">
        <v>0</v>
      </c>
      <c r="DW317">
        <v>0</v>
      </c>
      <c r="DX317">
        <v>0</v>
      </c>
      <c r="DY317">
        <v>0</v>
      </c>
      <c r="DZ317">
        <v>0</v>
      </c>
      <c r="EA317">
        <v>0</v>
      </c>
      <c r="EB317">
        <v>0</v>
      </c>
      <c r="EC317">
        <v>0</v>
      </c>
      <c r="ED317">
        <v>0</v>
      </c>
      <c r="EE317">
        <v>0</v>
      </c>
      <c r="EF317">
        <v>0</v>
      </c>
      <c r="EG317">
        <v>0</v>
      </c>
      <c r="EH317">
        <v>0</v>
      </c>
      <c r="EI317">
        <v>0</v>
      </c>
      <c r="EJ317">
        <v>0</v>
      </c>
      <c r="EK317">
        <v>0</v>
      </c>
      <c r="EL317">
        <v>0</v>
      </c>
      <c r="EM317">
        <v>0</v>
      </c>
      <c r="EN317">
        <v>0</v>
      </c>
      <c r="EO317">
        <v>0</v>
      </c>
      <c r="EP317">
        <v>0</v>
      </c>
      <c r="EQ317">
        <v>0</v>
      </c>
      <c r="ER317">
        <v>0</v>
      </c>
      <c r="ES317">
        <v>0</v>
      </c>
      <c r="ET317">
        <v>0</v>
      </c>
      <c r="EU317">
        <v>0</v>
      </c>
      <c r="EV317">
        <v>0</v>
      </c>
      <c r="EW317">
        <v>0</v>
      </c>
      <c r="EX317">
        <v>0</v>
      </c>
      <c r="EY317">
        <v>0</v>
      </c>
      <c r="EZ317">
        <v>0</v>
      </c>
      <c r="FA317">
        <v>0</v>
      </c>
      <c r="FB317">
        <v>0</v>
      </c>
      <c r="FC317">
        <v>0</v>
      </c>
      <c r="FD317">
        <v>0</v>
      </c>
      <c r="FE317">
        <v>0</v>
      </c>
      <c r="FF317">
        <v>0</v>
      </c>
      <c r="FG317">
        <v>0</v>
      </c>
      <c r="FH317">
        <v>0</v>
      </c>
      <c r="FI317">
        <v>0</v>
      </c>
      <c r="FJ317">
        <v>0</v>
      </c>
      <c r="FK317">
        <v>0</v>
      </c>
      <c r="FL317">
        <v>0</v>
      </c>
      <c r="FM317">
        <v>0</v>
      </c>
      <c r="FN317">
        <v>0</v>
      </c>
      <c r="FO317">
        <v>0</v>
      </c>
      <c r="FP317">
        <v>0</v>
      </c>
      <c r="FQ317">
        <v>0</v>
      </c>
      <c r="FR317">
        <v>0</v>
      </c>
      <c r="FS317">
        <v>5</v>
      </c>
      <c r="FT317">
        <v>0.54523491859436035</v>
      </c>
      <c r="FU317">
        <v>0</v>
      </c>
    </row>
    <row r="318" spans="1:177" x14ac:dyDescent="0.2">
      <c r="A318" t="s">
        <v>192</v>
      </c>
      <c r="B318" t="s">
        <v>225</v>
      </c>
      <c r="C318" t="s">
        <v>1</v>
      </c>
      <c r="D318" t="s">
        <v>258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  <c r="DG318">
        <v>0</v>
      </c>
      <c r="DH318">
        <v>0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0</v>
      </c>
      <c r="DX318">
        <v>0</v>
      </c>
      <c r="DY318">
        <v>0</v>
      </c>
      <c r="DZ318">
        <v>0</v>
      </c>
      <c r="EA318">
        <v>0</v>
      </c>
      <c r="EB318">
        <v>0</v>
      </c>
      <c r="EC318">
        <v>0</v>
      </c>
      <c r="ED318">
        <v>0</v>
      </c>
      <c r="EE318">
        <v>0</v>
      </c>
      <c r="EF318">
        <v>0</v>
      </c>
      <c r="EG318">
        <v>0</v>
      </c>
      <c r="EH318">
        <v>0</v>
      </c>
      <c r="EI318">
        <v>0</v>
      </c>
      <c r="EJ318">
        <v>0</v>
      </c>
      <c r="EK318">
        <v>0</v>
      </c>
      <c r="EL318">
        <v>0</v>
      </c>
      <c r="EM318">
        <v>0</v>
      </c>
      <c r="EN318">
        <v>0</v>
      </c>
      <c r="EO318">
        <v>0</v>
      </c>
      <c r="EP318">
        <v>0</v>
      </c>
      <c r="EQ318">
        <v>0</v>
      </c>
      <c r="ER318">
        <v>0</v>
      </c>
      <c r="ES318">
        <v>0</v>
      </c>
      <c r="ET318">
        <v>0</v>
      </c>
      <c r="EU318">
        <v>0</v>
      </c>
      <c r="EV318">
        <v>0</v>
      </c>
      <c r="EW318">
        <v>0</v>
      </c>
      <c r="EX318">
        <v>0</v>
      </c>
      <c r="EY318">
        <v>0</v>
      </c>
      <c r="EZ318">
        <v>0</v>
      </c>
      <c r="FA318">
        <v>0</v>
      </c>
      <c r="FB318">
        <v>0</v>
      </c>
      <c r="FC318">
        <v>0</v>
      </c>
      <c r="FD318">
        <v>0</v>
      </c>
      <c r="FE318">
        <v>0</v>
      </c>
      <c r="FF318">
        <v>0</v>
      </c>
      <c r="FG318">
        <v>0</v>
      </c>
      <c r="FH318">
        <v>0</v>
      </c>
      <c r="FI318">
        <v>0</v>
      </c>
      <c r="FJ318">
        <v>0</v>
      </c>
      <c r="FK318">
        <v>0</v>
      </c>
      <c r="FL318">
        <v>0</v>
      </c>
      <c r="FM318">
        <v>0</v>
      </c>
      <c r="FN318">
        <v>0</v>
      </c>
      <c r="FO318">
        <v>0</v>
      </c>
      <c r="FP318">
        <v>0</v>
      </c>
      <c r="FQ318">
        <v>0</v>
      </c>
      <c r="FR318">
        <v>0</v>
      </c>
      <c r="FS318">
        <v>0</v>
      </c>
      <c r="FU318">
        <v>0</v>
      </c>
    </row>
    <row r="319" spans="1:177" x14ac:dyDescent="0.2">
      <c r="A319" t="s">
        <v>192</v>
      </c>
      <c r="B319" t="s">
        <v>225</v>
      </c>
      <c r="C319" t="s">
        <v>1</v>
      </c>
      <c r="D319" t="s">
        <v>259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  <c r="DJ319">
        <v>0</v>
      </c>
      <c r="DK319">
        <v>0</v>
      </c>
      <c r="DL319">
        <v>0</v>
      </c>
      <c r="DM319">
        <v>0</v>
      </c>
      <c r="DN319">
        <v>0</v>
      </c>
      <c r="DO319">
        <v>0</v>
      </c>
      <c r="DP319">
        <v>0</v>
      </c>
      <c r="DQ319">
        <v>0</v>
      </c>
      <c r="DR319">
        <v>0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  <c r="DY319">
        <v>0</v>
      </c>
      <c r="DZ319">
        <v>0</v>
      </c>
      <c r="EA319">
        <v>0</v>
      </c>
      <c r="EB319">
        <v>0</v>
      </c>
      <c r="EC319">
        <v>0</v>
      </c>
      <c r="ED319">
        <v>0</v>
      </c>
      <c r="EE319">
        <v>0</v>
      </c>
      <c r="EF319">
        <v>0</v>
      </c>
      <c r="EG319">
        <v>0</v>
      </c>
      <c r="EH319">
        <v>0</v>
      </c>
      <c r="EI319">
        <v>0</v>
      </c>
      <c r="EJ319">
        <v>0</v>
      </c>
      <c r="EK319">
        <v>0</v>
      </c>
      <c r="EL319">
        <v>0</v>
      </c>
      <c r="EM319">
        <v>0</v>
      </c>
      <c r="EN319">
        <v>0</v>
      </c>
      <c r="EO319">
        <v>0</v>
      </c>
      <c r="EP319">
        <v>0</v>
      </c>
      <c r="EQ319">
        <v>0</v>
      </c>
      <c r="ER319">
        <v>0</v>
      </c>
      <c r="ES319">
        <v>0</v>
      </c>
      <c r="ET319">
        <v>0</v>
      </c>
      <c r="EU319">
        <v>0</v>
      </c>
      <c r="EV319">
        <v>0</v>
      </c>
      <c r="EW319">
        <v>0</v>
      </c>
      <c r="EX319">
        <v>0</v>
      </c>
      <c r="EY319">
        <v>0</v>
      </c>
      <c r="EZ319">
        <v>0</v>
      </c>
      <c r="FA319">
        <v>0</v>
      </c>
      <c r="FB319">
        <v>0</v>
      </c>
      <c r="FC319">
        <v>0</v>
      </c>
      <c r="FD319">
        <v>0</v>
      </c>
      <c r="FE319">
        <v>0</v>
      </c>
      <c r="FF319">
        <v>0</v>
      </c>
      <c r="FG319">
        <v>0</v>
      </c>
      <c r="FH319">
        <v>0</v>
      </c>
      <c r="FI319">
        <v>0</v>
      </c>
      <c r="FJ319">
        <v>0</v>
      </c>
      <c r="FK319">
        <v>0</v>
      </c>
      <c r="FL319">
        <v>0</v>
      </c>
      <c r="FM319">
        <v>0</v>
      </c>
      <c r="FN319">
        <v>0</v>
      </c>
      <c r="FO319">
        <v>0</v>
      </c>
      <c r="FP319">
        <v>0</v>
      </c>
      <c r="FQ319">
        <v>0</v>
      </c>
      <c r="FR319">
        <v>0</v>
      </c>
      <c r="FS319">
        <v>0</v>
      </c>
      <c r="FU319">
        <v>0</v>
      </c>
    </row>
    <row r="320" spans="1:177" x14ac:dyDescent="0.2">
      <c r="A320" t="s">
        <v>192</v>
      </c>
      <c r="B320" t="s">
        <v>225</v>
      </c>
      <c r="C320" t="s">
        <v>1</v>
      </c>
      <c r="D320" t="s">
        <v>260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0</v>
      </c>
      <c r="CA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  <c r="DG320">
        <v>0</v>
      </c>
      <c r="DH320">
        <v>0</v>
      </c>
      <c r="DI320">
        <v>0</v>
      </c>
      <c r="DJ320">
        <v>0</v>
      </c>
      <c r="DK320">
        <v>0</v>
      </c>
      <c r="DL320">
        <v>0</v>
      </c>
      <c r="DM320">
        <v>0</v>
      </c>
      <c r="DN320">
        <v>0</v>
      </c>
      <c r="DO320">
        <v>0</v>
      </c>
      <c r="DP320">
        <v>0</v>
      </c>
      <c r="DQ320">
        <v>0</v>
      </c>
      <c r="DR320">
        <v>0</v>
      </c>
      <c r="DS320">
        <v>0</v>
      </c>
      <c r="DT320">
        <v>0</v>
      </c>
      <c r="DU320">
        <v>0</v>
      </c>
      <c r="DV320">
        <v>0</v>
      </c>
      <c r="DW320">
        <v>0</v>
      </c>
      <c r="DX320">
        <v>0</v>
      </c>
      <c r="DY320">
        <v>0</v>
      </c>
      <c r="DZ320">
        <v>0</v>
      </c>
      <c r="EA320">
        <v>0</v>
      </c>
      <c r="EB320">
        <v>0</v>
      </c>
      <c r="EC320">
        <v>0</v>
      </c>
      <c r="ED320">
        <v>0</v>
      </c>
      <c r="EE320">
        <v>0</v>
      </c>
      <c r="EF320">
        <v>0</v>
      </c>
      <c r="EG320">
        <v>0</v>
      </c>
      <c r="EH320">
        <v>0</v>
      </c>
      <c r="EI320">
        <v>0</v>
      </c>
      <c r="EJ320">
        <v>0</v>
      </c>
      <c r="EK320">
        <v>0</v>
      </c>
      <c r="EL320">
        <v>0</v>
      </c>
      <c r="EM320">
        <v>0</v>
      </c>
      <c r="EN320">
        <v>0</v>
      </c>
      <c r="EO320">
        <v>0</v>
      </c>
      <c r="EP320">
        <v>0</v>
      </c>
      <c r="EQ320">
        <v>0</v>
      </c>
      <c r="ER320">
        <v>0</v>
      </c>
      <c r="ES320">
        <v>0</v>
      </c>
      <c r="ET320">
        <v>0</v>
      </c>
      <c r="EU320">
        <v>0</v>
      </c>
      <c r="EV320">
        <v>0</v>
      </c>
      <c r="EW320">
        <v>0</v>
      </c>
      <c r="EX320">
        <v>0</v>
      </c>
      <c r="EY320">
        <v>0</v>
      </c>
      <c r="EZ320">
        <v>0</v>
      </c>
      <c r="FA320">
        <v>0</v>
      </c>
      <c r="FB320">
        <v>0</v>
      </c>
      <c r="FC320">
        <v>0</v>
      </c>
      <c r="FD320">
        <v>0</v>
      </c>
      <c r="FE320">
        <v>0</v>
      </c>
      <c r="FF320">
        <v>0</v>
      </c>
      <c r="FG320">
        <v>0</v>
      </c>
      <c r="FH320">
        <v>0</v>
      </c>
      <c r="FI320">
        <v>0</v>
      </c>
      <c r="FJ320">
        <v>0</v>
      </c>
      <c r="FK320">
        <v>0</v>
      </c>
      <c r="FL320">
        <v>0</v>
      </c>
      <c r="FM320">
        <v>0</v>
      </c>
      <c r="FN320">
        <v>0</v>
      </c>
      <c r="FO320">
        <v>0</v>
      </c>
      <c r="FP320">
        <v>0</v>
      </c>
      <c r="FQ320">
        <v>0</v>
      </c>
      <c r="FR320">
        <v>0</v>
      </c>
      <c r="FS320">
        <v>0</v>
      </c>
      <c r="FU320">
        <v>0</v>
      </c>
    </row>
    <row r="321" spans="1:177" x14ac:dyDescent="0.2">
      <c r="A321" t="s">
        <v>192</v>
      </c>
      <c r="B321" t="s">
        <v>225</v>
      </c>
      <c r="C321" t="s">
        <v>1</v>
      </c>
      <c r="D321" t="s">
        <v>2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  <c r="DG321">
        <v>0</v>
      </c>
      <c r="DH321">
        <v>0</v>
      </c>
      <c r="DI321">
        <v>0</v>
      </c>
      <c r="DJ321">
        <v>0</v>
      </c>
      <c r="DK321">
        <v>0</v>
      </c>
      <c r="DL321">
        <v>0</v>
      </c>
      <c r="DM321">
        <v>0</v>
      </c>
      <c r="DN321">
        <v>0</v>
      </c>
      <c r="DO321">
        <v>0</v>
      </c>
      <c r="DP321">
        <v>0</v>
      </c>
      <c r="DQ321">
        <v>0</v>
      </c>
      <c r="DR321">
        <v>0</v>
      </c>
      <c r="DS321">
        <v>0</v>
      </c>
      <c r="DT321">
        <v>0</v>
      </c>
      <c r="DU321">
        <v>0</v>
      </c>
      <c r="DV321">
        <v>0</v>
      </c>
      <c r="DW321">
        <v>0</v>
      </c>
      <c r="DX321">
        <v>0</v>
      </c>
      <c r="DY321">
        <v>0</v>
      </c>
      <c r="DZ321">
        <v>0</v>
      </c>
      <c r="EA321">
        <v>0</v>
      </c>
      <c r="EB321">
        <v>0</v>
      </c>
      <c r="EC321">
        <v>0</v>
      </c>
      <c r="ED321">
        <v>0</v>
      </c>
      <c r="EE321">
        <v>0</v>
      </c>
      <c r="EF321">
        <v>0</v>
      </c>
      <c r="EG321">
        <v>0</v>
      </c>
      <c r="EH321">
        <v>0</v>
      </c>
      <c r="EI321">
        <v>0</v>
      </c>
      <c r="EJ321">
        <v>0</v>
      </c>
      <c r="EK321">
        <v>0</v>
      </c>
      <c r="EL321">
        <v>0</v>
      </c>
      <c r="EM321">
        <v>0</v>
      </c>
      <c r="EN321">
        <v>0</v>
      </c>
      <c r="EO321">
        <v>0</v>
      </c>
      <c r="EP321">
        <v>0</v>
      </c>
      <c r="EQ321">
        <v>0</v>
      </c>
      <c r="ER321">
        <v>0</v>
      </c>
      <c r="ES321">
        <v>0</v>
      </c>
      <c r="ET321">
        <v>0</v>
      </c>
      <c r="EU321">
        <v>0</v>
      </c>
      <c r="EV321">
        <v>0</v>
      </c>
      <c r="EW321">
        <v>0</v>
      </c>
      <c r="EX321">
        <v>0</v>
      </c>
      <c r="EY321">
        <v>0</v>
      </c>
      <c r="EZ321">
        <v>0</v>
      </c>
      <c r="FA321">
        <v>0</v>
      </c>
      <c r="FB321">
        <v>0</v>
      </c>
      <c r="FC321">
        <v>0</v>
      </c>
      <c r="FD321">
        <v>0</v>
      </c>
      <c r="FE321">
        <v>0</v>
      </c>
      <c r="FF321">
        <v>0</v>
      </c>
      <c r="FG321">
        <v>0</v>
      </c>
      <c r="FH321">
        <v>0</v>
      </c>
      <c r="FI321">
        <v>0</v>
      </c>
      <c r="FJ321">
        <v>0</v>
      </c>
      <c r="FK321">
        <v>0</v>
      </c>
      <c r="FL321">
        <v>0</v>
      </c>
      <c r="FM321">
        <v>0</v>
      </c>
      <c r="FN321">
        <v>0</v>
      </c>
      <c r="FO321">
        <v>0</v>
      </c>
      <c r="FP321">
        <v>0</v>
      </c>
      <c r="FQ321">
        <v>0</v>
      </c>
      <c r="FR321">
        <v>0</v>
      </c>
      <c r="FS321">
        <v>5.333333333333333</v>
      </c>
      <c r="FT321">
        <v>0.52439236640930176</v>
      </c>
      <c r="FU321">
        <v>0</v>
      </c>
    </row>
    <row r="322" spans="1:177" x14ac:dyDescent="0.2">
      <c r="A322" t="s">
        <v>192</v>
      </c>
      <c r="B322" t="s">
        <v>226</v>
      </c>
      <c r="C322" t="s">
        <v>1</v>
      </c>
      <c r="D322" t="s">
        <v>246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  <c r="DY322">
        <v>0</v>
      </c>
      <c r="DZ322">
        <v>0</v>
      </c>
      <c r="EA322">
        <v>0</v>
      </c>
      <c r="EB322">
        <v>0</v>
      </c>
      <c r="EC322">
        <v>0</v>
      </c>
      <c r="ED322">
        <v>0</v>
      </c>
      <c r="EE322">
        <v>0</v>
      </c>
      <c r="EF322">
        <v>0</v>
      </c>
      <c r="EG322">
        <v>0</v>
      </c>
      <c r="EH322">
        <v>0</v>
      </c>
      <c r="EI322">
        <v>0</v>
      </c>
      <c r="EJ322">
        <v>0</v>
      </c>
      <c r="EK322">
        <v>0</v>
      </c>
      <c r="EL322">
        <v>0</v>
      </c>
      <c r="EM322">
        <v>0</v>
      </c>
      <c r="EN322">
        <v>0</v>
      </c>
      <c r="EO322">
        <v>0</v>
      </c>
      <c r="EP322">
        <v>0</v>
      </c>
      <c r="EQ322">
        <v>0</v>
      </c>
      <c r="ER322">
        <v>0</v>
      </c>
      <c r="ES322">
        <v>0</v>
      </c>
      <c r="ET322">
        <v>0</v>
      </c>
      <c r="EU322">
        <v>0</v>
      </c>
      <c r="EV322">
        <v>0</v>
      </c>
      <c r="EW322">
        <v>0</v>
      </c>
      <c r="EX322">
        <v>0</v>
      </c>
      <c r="EY322">
        <v>0</v>
      </c>
      <c r="EZ322">
        <v>0</v>
      </c>
      <c r="FA322">
        <v>0</v>
      </c>
      <c r="FB322">
        <v>0</v>
      </c>
      <c r="FC322">
        <v>0</v>
      </c>
      <c r="FD322">
        <v>0</v>
      </c>
      <c r="FE322">
        <v>0</v>
      </c>
      <c r="FF322">
        <v>0</v>
      </c>
      <c r="FG322">
        <v>0</v>
      </c>
      <c r="FH322">
        <v>0</v>
      </c>
      <c r="FI322">
        <v>0</v>
      </c>
      <c r="FJ322">
        <v>0</v>
      </c>
      <c r="FK322">
        <v>0</v>
      </c>
      <c r="FL322">
        <v>0</v>
      </c>
      <c r="FM322">
        <v>0</v>
      </c>
      <c r="FN322">
        <v>0</v>
      </c>
      <c r="FO322">
        <v>0</v>
      </c>
      <c r="FP322">
        <v>0</v>
      </c>
      <c r="FQ322">
        <v>0</v>
      </c>
      <c r="FR322">
        <v>0</v>
      </c>
      <c r="FS322">
        <v>0</v>
      </c>
      <c r="FU322">
        <v>0</v>
      </c>
    </row>
    <row r="323" spans="1:177" x14ac:dyDescent="0.2">
      <c r="A323" t="s">
        <v>192</v>
      </c>
      <c r="B323" t="s">
        <v>226</v>
      </c>
      <c r="C323" t="s">
        <v>1</v>
      </c>
      <c r="D323" t="s">
        <v>247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  <c r="DJ323">
        <v>0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0</v>
      </c>
      <c r="DT323">
        <v>0</v>
      </c>
      <c r="DU323">
        <v>0</v>
      </c>
      <c r="DV323">
        <v>0</v>
      </c>
      <c r="DW323">
        <v>0</v>
      </c>
      <c r="DX323">
        <v>0</v>
      </c>
      <c r="DY323">
        <v>0</v>
      </c>
      <c r="DZ323">
        <v>0</v>
      </c>
      <c r="EA323">
        <v>0</v>
      </c>
      <c r="EB323">
        <v>0</v>
      </c>
      <c r="EC323">
        <v>0</v>
      </c>
      <c r="ED323">
        <v>0</v>
      </c>
      <c r="EE323">
        <v>0</v>
      </c>
      <c r="EF323">
        <v>0</v>
      </c>
      <c r="EG323">
        <v>0</v>
      </c>
      <c r="EH323">
        <v>0</v>
      </c>
      <c r="EI323">
        <v>0</v>
      </c>
      <c r="EJ323">
        <v>0</v>
      </c>
      <c r="EK323">
        <v>0</v>
      </c>
      <c r="EL323">
        <v>0</v>
      </c>
      <c r="EM323">
        <v>0</v>
      </c>
      <c r="EN323">
        <v>0</v>
      </c>
      <c r="EO323">
        <v>0</v>
      </c>
      <c r="EP323">
        <v>0</v>
      </c>
      <c r="EQ323">
        <v>0</v>
      </c>
      <c r="ER323">
        <v>0</v>
      </c>
      <c r="ES323">
        <v>0</v>
      </c>
      <c r="ET323">
        <v>0</v>
      </c>
      <c r="EU323">
        <v>0</v>
      </c>
      <c r="EV323">
        <v>0</v>
      </c>
      <c r="EW323">
        <v>0</v>
      </c>
      <c r="EX323">
        <v>0</v>
      </c>
      <c r="EY323">
        <v>0</v>
      </c>
      <c r="EZ323">
        <v>0</v>
      </c>
      <c r="FA323">
        <v>0</v>
      </c>
      <c r="FB323">
        <v>0</v>
      </c>
      <c r="FC323">
        <v>0</v>
      </c>
      <c r="FD323">
        <v>0</v>
      </c>
      <c r="FE323">
        <v>0</v>
      </c>
      <c r="FF323">
        <v>0</v>
      </c>
      <c r="FG323">
        <v>0</v>
      </c>
      <c r="FH323">
        <v>0</v>
      </c>
      <c r="FI323">
        <v>0</v>
      </c>
      <c r="FJ323">
        <v>0</v>
      </c>
      <c r="FK323">
        <v>0</v>
      </c>
      <c r="FL323">
        <v>0</v>
      </c>
      <c r="FM323">
        <v>0</v>
      </c>
      <c r="FN323">
        <v>0</v>
      </c>
      <c r="FO323">
        <v>0</v>
      </c>
      <c r="FP323">
        <v>0</v>
      </c>
      <c r="FQ323">
        <v>0</v>
      </c>
      <c r="FR323">
        <v>0</v>
      </c>
      <c r="FS323">
        <v>0</v>
      </c>
      <c r="FU323">
        <v>0</v>
      </c>
    </row>
    <row r="324" spans="1:177" x14ac:dyDescent="0.2">
      <c r="A324" t="s">
        <v>192</v>
      </c>
      <c r="B324" t="s">
        <v>226</v>
      </c>
      <c r="C324" t="s">
        <v>1</v>
      </c>
      <c r="D324" t="s">
        <v>248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  <c r="DJ324">
        <v>0</v>
      </c>
      <c r="DK324">
        <v>0</v>
      </c>
      <c r="DL324">
        <v>0</v>
      </c>
      <c r="DM324">
        <v>0</v>
      </c>
      <c r="DN324">
        <v>0</v>
      </c>
      <c r="DO324">
        <v>0</v>
      </c>
      <c r="DP324">
        <v>0</v>
      </c>
      <c r="DQ324">
        <v>0</v>
      </c>
      <c r="DR324">
        <v>0</v>
      </c>
      <c r="DS324">
        <v>0</v>
      </c>
      <c r="DT324">
        <v>0</v>
      </c>
      <c r="DU324">
        <v>0</v>
      </c>
      <c r="DV324">
        <v>0</v>
      </c>
      <c r="DW324">
        <v>0</v>
      </c>
      <c r="DX324">
        <v>0</v>
      </c>
      <c r="DY324">
        <v>0</v>
      </c>
      <c r="DZ324">
        <v>0</v>
      </c>
      <c r="EA324">
        <v>0</v>
      </c>
      <c r="EB324">
        <v>0</v>
      </c>
      <c r="EC324">
        <v>0</v>
      </c>
      <c r="ED324">
        <v>0</v>
      </c>
      <c r="EE324">
        <v>0</v>
      </c>
      <c r="EF324">
        <v>0</v>
      </c>
      <c r="EG324">
        <v>0</v>
      </c>
      <c r="EH324">
        <v>0</v>
      </c>
      <c r="EI324">
        <v>0</v>
      </c>
      <c r="EJ324">
        <v>0</v>
      </c>
      <c r="EK324">
        <v>0</v>
      </c>
      <c r="EL324">
        <v>0</v>
      </c>
      <c r="EM324">
        <v>0</v>
      </c>
      <c r="EN324">
        <v>0</v>
      </c>
      <c r="EO324">
        <v>0</v>
      </c>
      <c r="EP324">
        <v>0</v>
      </c>
      <c r="EQ324">
        <v>0</v>
      </c>
      <c r="ER324">
        <v>0</v>
      </c>
      <c r="ES324">
        <v>0</v>
      </c>
      <c r="ET324">
        <v>0</v>
      </c>
      <c r="EU324">
        <v>0</v>
      </c>
      <c r="EV324">
        <v>0</v>
      </c>
      <c r="EW324">
        <v>0</v>
      </c>
      <c r="EX324">
        <v>0</v>
      </c>
      <c r="EY324">
        <v>0</v>
      </c>
      <c r="EZ324">
        <v>0</v>
      </c>
      <c r="FA324">
        <v>0</v>
      </c>
      <c r="FB324">
        <v>0</v>
      </c>
      <c r="FC324">
        <v>0</v>
      </c>
      <c r="FD324">
        <v>0</v>
      </c>
      <c r="FE324">
        <v>0</v>
      </c>
      <c r="FF324">
        <v>0</v>
      </c>
      <c r="FG324">
        <v>0</v>
      </c>
      <c r="FH324">
        <v>0</v>
      </c>
      <c r="FI324">
        <v>0</v>
      </c>
      <c r="FJ324">
        <v>0</v>
      </c>
      <c r="FK324">
        <v>0</v>
      </c>
      <c r="FL324">
        <v>0</v>
      </c>
      <c r="FM324">
        <v>0</v>
      </c>
      <c r="FN324">
        <v>0</v>
      </c>
      <c r="FO324">
        <v>0</v>
      </c>
      <c r="FP324">
        <v>0</v>
      </c>
      <c r="FQ324">
        <v>0</v>
      </c>
      <c r="FR324">
        <v>0</v>
      </c>
      <c r="FS324">
        <v>0</v>
      </c>
      <c r="FU324">
        <v>0</v>
      </c>
    </row>
    <row r="325" spans="1:177" x14ac:dyDescent="0.2">
      <c r="A325" t="s">
        <v>192</v>
      </c>
      <c r="B325" t="s">
        <v>226</v>
      </c>
      <c r="C325" t="s">
        <v>1</v>
      </c>
      <c r="D325" t="s">
        <v>249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  <c r="DJ325">
        <v>0</v>
      </c>
      <c r="DK325">
        <v>0</v>
      </c>
      <c r="DL325">
        <v>0</v>
      </c>
      <c r="DM325">
        <v>0</v>
      </c>
      <c r="DN325">
        <v>0</v>
      </c>
      <c r="DO325">
        <v>0</v>
      </c>
      <c r="DP325">
        <v>0</v>
      </c>
      <c r="DQ325">
        <v>0</v>
      </c>
      <c r="DR325">
        <v>0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  <c r="DY325">
        <v>0</v>
      </c>
      <c r="DZ325">
        <v>0</v>
      </c>
      <c r="EA325">
        <v>0</v>
      </c>
      <c r="EB325">
        <v>0</v>
      </c>
      <c r="EC325">
        <v>0</v>
      </c>
      <c r="ED325">
        <v>0</v>
      </c>
      <c r="EE325">
        <v>0</v>
      </c>
      <c r="EF325">
        <v>0</v>
      </c>
      <c r="EG325">
        <v>0</v>
      </c>
      <c r="EH325">
        <v>0</v>
      </c>
      <c r="EI325">
        <v>0</v>
      </c>
      <c r="EJ325">
        <v>0</v>
      </c>
      <c r="EK325">
        <v>0</v>
      </c>
      <c r="EL325">
        <v>0</v>
      </c>
      <c r="EM325">
        <v>0</v>
      </c>
      <c r="EN325">
        <v>0</v>
      </c>
      <c r="EO325">
        <v>0</v>
      </c>
      <c r="EP325">
        <v>0</v>
      </c>
      <c r="EQ325">
        <v>0</v>
      </c>
      <c r="ER325">
        <v>0</v>
      </c>
      <c r="ES325">
        <v>0</v>
      </c>
      <c r="ET325">
        <v>0</v>
      </c>
      <c r="EU325">
        <v>0</v>
      </c>
      <c r="EV325">
        <v>0</v>
      </c>
      <c r="EW325">
        <v>0</v>
      </c>
      <c r="EX325">
        <v>0</v>
      </c>
      <c r="EY325">
        <v>0</v>
      </c>
      <c r="EZ325">
        <v>0</v>
      </c>
      <c r="FA325">
        <v>0</v>
      </c>
      <c r="FB325">
        <v>0</v>
      </c>
      <c r="FC325">
        <v>0</v>
      </c>
      <c r="FD325">
        <v>0</v>
      </c>
      <c r="FE325">
        <v>0</v>
      </c>
      <c r="FF325">
        <v>0</v>
      </c>
      <c r="FG325">
        <v>0</v>
      </c>
      <c r="FH325">
        <v>0</v>
      </c>
      <c r="FI325">
        <v>0</v>
      </c>
      <c r="FJ325">
        <v>0</v>
      </c>
      <c r="FK325">
        <v>0</v>
      </c>
      <c r="FL325">
        <v>0</v>
      </c>
      <c r="FM325">
        <v>0</v>
      </c>
      <c r="FN325">
        <v>0</v>
      </c>
      <c r="FO325">
        <v>0</v>
      </c>
      <c r="FP325">
        <v>0</v>
      </c>
      <c r="FQ325">
        <v>0</v>
      </c>
      <c r="FR325">
        <v>0</v>
      </c>
      <c r="FS325">
        <v>0</v>
      </c>
      <c r="FU325">
        <v>0</v>
      </c>
    </row>
    <row r="326" spans="1:177" x14ac:dyDescent="0.2">
      <c r="A326" t="s">
        <v>192</v>
      </c>
      <c r="B326" t="s">
        <v>226</v>
      </c>
      <c r="C326" t="s">
        <v>1</v>
      </c>
      <c r="D326" t="s">
        <v>250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0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  <c r="DY326">
        <v>0</v>
      </c>
      <c r="DZ326">
        <v>0</v>
      </c>
      <c r="EA326">
        <v>0</v>
      </c>
      <c r="EB326">
        <v>0</v>
      </c>
      <c r="EC326">
        <v>0</v>
      </c>
      <c r="ED326">
        <v>0</v>
      </c>
      <c r="EE326">
        <v>0</v>
      </c>
      <c r="EF326">
        <v>0</v>
      </c>
      <c r="EG326">
        <v>0</v>
      </c>
      <c r="EH326">
        <v>0</v>
      </c>
      <c r="EI326">
        <v>0</v>
      </c>
      <c r="EJ326">
        <v>0</v>
      </c>
      <c r="EK326">
        <v>0</v>
      </c>
      <c r="EL326">
        <v>0</v>
      </c>
      <c r="EM326">
        <v>0</v>
      </c>
      <c r="EN326">
        <v>0</v>
      </c>
      <c r="EO326">
        <v>0</v>
      </c>
      <c r="EP326">
        <v>0</v>
      </c>
      <c r="EQ326">
        <v>0</v>
      </c>
      <c r="ER326">
        <v>0</v>
      </c>
      <c r="ES326">
        <v>0</v>
      </c>
      <c r="ET326">
        <v>0</v>
      </c>
      <c r="EU326">
        <v>0</v>
      </c>
      <c r="EV326">
        <v>0</v>
      </c>
      <c r="EW326">
        <v>0</v>
      </c>
      <c r="EX326">
        <v>0</v>
      </c>
      <c r="EY326">
        <v>0</v>
      </c>
      <c r="EZ326">
        <v>0</v>
      </c>
      <c r="FA326">
        <v>0</v>
      </c>
      <c r="FB326">
        <v>0</v>
      </c>
      <c r="FC326">
        <v>0</v>
      </c>
      <c r="FD326">
        <v>0</v>
      </c>
      <c r="FE326">
        <v>0</v>
      </c>
      <c r="FF326">
        <v>0</v>
      </c>
      <c r="FG326">
        <v>0</v>
      </c>
      <c r="FH326">
        <v>0</v>
      </c>
      <c r="FI326">
        <v>0</v>
      </c>
      <c r="FJ326">
        <v>0</v>
      </c>
      <c r="FK326">
        <v>0</v>
      </c>
      <c r="FL326">
        <v>0</v>
      </c>
      <c r="FM326">
        <v>0</v>
      </c>
      <c r="FN326">
        <v>0</v>
      </c>
      <c r="FO326">
        <v>0</v>
      </c>
      <c r="FP326">
        <v>0</v>
      </c>
      <c r="FQ326">
        <v>0</v>
      </c>
      <c r="FR326">
        <v>0</v>
      </c>
      <c r="FS326">
        <v>0</v>
      </c>
      <c r="FU326">
        <v>0</v>
      </c>
    </row>
    <row r="327" spans="1:177" x14ac:dyDescent="0.2">
      <c r="A327" t="s">
        <v>192</v>
      </c>
      <c r="B327" t="s">
        <v>226</v>
      </c>
      <c r="C327" t="s">
        <v>1</v>
      </c>
      <c r="D327" t="s">
        <v>251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  <c r="DJ327">
        <v>0</v>
      </c>
      <c r="DK327">
        <v>0</v>
      </c>
      <c r="DL327">
        <v>0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0</v>
      </c>
      <c r="DW327">
        <v>0</v>
      </c>
      <c r="DX327">
        <v>0</v>
      </c>
      <c r="DY327">
        <v>0</v>
      </c>
      <c r="DZ327">
        <v>0</v>
      </c>
      <c r="EA327">
        <v>0</v>
      </c>
      <c r="EB327">
        <v>0</v>
      </c>
      <c r="EC327">
        <v>0</v>
      </c>
      <c r="ED327">
        <v>0</v>
      </c>
      <c r="EE327">
        <v>0</v>
      </c>
      <c r="EF327">
        <v>0</v>
      </c>
      <c r="EG327">
        <v>0</v>
      </c>
      <c r="EH327">
        <v>0</v>
      </c>
      <c r="EI327">
        <v>0</v>
      </c>
      <c r="EJ327">
        <v>0</v>
      </c>
      <c r="EK327">
        <v>0</v>
      </c>
      <c r="EL327">
        <v>0</v>
      </c>
      <c r="EM327">
        <v>0</v>
      </c>
      <c r="EN327">
        <v>0</v>
      </c>
      <c r="EO327">
        <v>0</v>
      </c>
      <c r="EP327">
        <v>0</v>
      </c>
      <c r="EQ327">
        <v>0</v>
      </c>
      <c r="ER327">
        <v>0</v>
      </c>
      <c r="ES327">
        <v>0</v>
      </c>
      <c r="ET327">
        <v>0</v>
      </c>
      <c r="EU327">
        <v>0</v>
      </c>
      <c r="EV327">
        <v>0</v>
      </c>
      <c r="EW327">
        <v>0</v>
      </c>
      <c r="EX327">
        <v>0</v>
      </c>
      <c r="EY327">
        <v>0</v>
      </c>
      <c r="EZ327">
        <v>0</v>
      </c>
      <c r="FA327">
        <v>0</v>
      </c>
      <c r="FB327">
        <v>0</v>
      </c>
      <c r="FC327">
        <v>0</v>
      </c>
      <c r="FD327">
        <v>0</v>
      </c>
      <c r="FE327">
        <v>0</v>
      </c>
      <c r="FF327">
        <v>0</v>
      </c>
      <c r="FG327">
        <v>0</v>
      </c>
      <c r="FH327">
        <v>0</v>
      </c>
      <c r="FI327">
        <v>0</v>
      </c>
      <c r="FJ327">
        <v>0</v>
      </c>
      <c r="FK327">
        <v>0</v>
      </c>
      <c r="FL327">
        <v>0</v>
      </c>
      <c r="FM327">
        <v>0</v>
      </c>
      <c r="FN327">
        <v>0</v>
      </c>
      <c r="FO327">
        <v>0</v>
      </c>
      <c r="FP327">
        <v>0</v>
      </c>
      <c r="FQ327">
        <v>0</v>
      </c>
      <c r="FR327">
        <v>0</v>
      </c>
      <c r="FS327">
        <v>0</v>
      </c>
      <c r="FU327">
        <v>0</v>
      </c>
    </row>
    <row r="328" spans="1:177" x14ac:dyDescent="0.2">
      <c r="A328" t="s">
        <v>192</v>
      </c>
      <c r="B328" t="s">
        <v>226</v>
      </c>
      <c r="C328" t="s">
        <v>1</v>
      </c>
      <c r="D328" t="s">
        <v>252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0</v>
      </c>
      <c r="DR328">
        <v>0</v>
      </c>
      <c r="DS328">
        <v>0</v>
      </c>
      <c r="DT328">
        <v>0</v>
      </c>
      <c r="DU328">
        <v>0</v>
      </c>
      <c r="DV328">
        <v>0</v>
      </c>
      <c r="DW328">
        <v>0</v>
      </c>
      <c r="DX328">
        <v>0</v>
      </c>
      <c r="DY328">
        <v>0</v>
      </c>
      <c r="DZ328">
        <v>0</v>
      </c>
      <c r="EA328">
        <v>0</v>
      </c>
      <c r="EB328">
        <v>0</v>
      </c>
      <c r="EC328">
        <v>0</v>
      </c>
      <c r="ED328">
        <v>0</v>
      </c>
      <c r="EE328">
        <v>0</v>
      </c>
      <c r="EF328">
        <v>0</v>
      </c>
      <c r="EG328">
        <v>0</v>
      </c>
      <c r="EH328">
        <v>0</v>
      </c>
      <c r="EI328">
        <v>0</v>
      </c>
      <c r="EJ328">
        <v>0</v>
      </c>
      <c r="EK328">
        <v>0</v>
      </c>
      <c r="EL328">
        <v>0</v>
      </c>
      <c r="EM328">
        <v>0</v>
      </c>
      <c r="EN328">
        <v>0</v>
      </c>
      <c r="EO328">
        <v>0</v>
      </c>
      <c r="EP328">
        <v>0</v>
      </c>
      <c r="EQ328">
        <v>0</v>
      </c>
      <c r="ER328">
        <v>0</v>
      </c>
      <c r="ES328">
        <v>0</v>
      </c>
      <c r="ET328">
        <v>0</v>
      </c>
      <c r="EU328">
        <v>0</v>
      </c>
      <c r="EV328">
        <v>0</v>
      </c>
      <c r="EW328">
        <v>0</v>
      </c>
      <c r="EX328">
        <v>0</v>
      </c>
      <c r="EY328">
        <v>0</v>
      </c>
      <c r="EZ328">
        <v>0</v>
      </c>
      <c r="FA328">
        <v>0</v>
      </c>
      <c r="FB328">
        <v>0</v>
      </c>
      <c r="FC328">
        <v>0</v>
      </c>
      <c r="FD328">
        <v>0</v>
      </c>
      <c r="FE328">
        <v>0</v>
      </c>
      <c r="FF328">
        <v>0</v>
      </c>
      <c r="FG328">
        <v>0</v>
      </c>
      <c r="FH328">
        <v>0</v>
      </c>
      <c r="FI328">
        <v>0</v>
      </c>
      <c r="FJ328">
        <v>0</v>
      </c>
      <c r="FK328">
        <v>0</v>
      </c>
      <c r="FL328">
        <v>0</v>
      </c>
      <c r="FM328">
        <v>0</v>
      </c>
      <c r="FN328">
        <v>0</v>
      </c>
      <c r="FO328">
        <v>0</v>
      </c>
      <c r="FP328">
        <v>0</v>
      </c>
      <c r="FQ328">
        <v>0</v>
      </c>
      <c r="FR328">
        <v>0</v>
      </c>
      <c r="FS328">
        <v>0</v>
      </c>
      <c r="FU328">
        <v>0</v>
      </c>
    </row>
    <row r="329" spans="1:177" x14ac:dyDescent="0.2">
      <c r="A329" t="s">
        <v>192</v>
      </c>
      <c r="B329" t="s">
        <v>226</v>
      </c>
      <c r="C329" t="s">
        <v>1</v>
      </c>
      <c r="D329" t="s">
        <v>253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0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  <c r="DG329">
        <v>0</v>
      </c>
      <c r="DH329">
        <v>0</v>
      </c>
      <c r="DI329">
        <v>0</v>
      </c>
      <c r="DJ329">
        <v>0</v>
      </c>
      <c r="DK329">
        <v>0</v>
      </c>
      <c r="DL329">
        <v>0</v>
      </c>
      <c r="DM329">
        <v>0</v>
      </c>
      <c r="DN329">
        <v>0</v>
      </c>
      <c r="DO329">
        <v>0</v>
      </c>
      <c r="DP329">
        <v>0</v>
      </c>
      <c r="DQ329">
        <v>0</v>
      </c>
      <c r="DR329">
        <v>0</v>
      </c>
      <c r="DS329">
        <v>0</v>
      </c>
      <c r="DT329">
        <v>0</v>
      </c>
      <c r="DU329">
        <v>0</v>
      </c>
      <c r="DV329">
        <v>0</v>
      </c>
      <c r="DW329">
        <v>0</v>
      </c>
      <c r="DX329">
        <v>0</v>
      </c>
      <c r="DY329">
        <v>0</v>
      </c>
      <c r="DZ329">
        <v>0</v>
      </c>
      <c r="EA329">
        <v>0</v>
      </c>
      <c r="EB329">
        <v>0</v>
      </c>
      <c r="EC329">
        <v>0</v>
      </c>
      <c r="ED329">
        <v>0</v>
      </c>
      <c r="EE329">
        <v>0</v>
      </c>
      <c r="EF329">
        <v>0</v>
      </c>
      <c r="EG329">
        <v>0</v>
      </c>
      <c r="EH329">
        <v>0</v>
      </c>
      <c r="EI329">
        <v>0</v>
      </c>
      <c r="EJ329">
        <v>0</v>
      </c>
      <c r="EK329">
        <v>0</v>
      </c>
      <c r="EL329">
        <v>0</v>
      </c>
      <c r="EM329">
        <v>0</v>
      </c>
      <c r="EN329">
        <v>0</v>
      </c>
      <c r="EO329">
        <v>0</v>
      </c>
      <c r="EP329">
        <v>0</v>
      </c>
      <c r="EQ329">
        <v>0</v>
      </c>
      <c r="ER329">
        <v>0</v>
      </c>
      <c r="ES329">
        <v>0</v>
      </c>
      <c r="ET329">
        <v>0</v>
      </c>
      <c r="EU329">
        <v>0</v>
      </c>
      <c r="EV329">
        <v>0</v>
      </c>
      <c r="EW329">
        <v>0</v>
      </c>
      <c r="EX329">
        <v>0</v>
      </c>
      <c r="EY329">
        <v>0</v>
      </c>
      <c r="EZ329">
        <v>0</v>
      </c>
      <c r="FA329">
        <v>0</v>
      </c>
      <c r="FB329">
        <v>0</v>
      </c>
      <c r="FC329">
        <v>0</v>
      </c>
      <c r="FD329">
        <v>0</v>
      </c>
      <c r="FE329">
        <v>0</v>
      </c>
      <c r="FF329">
        <v>0</v>
      </c>
      <c r="FG329">
        <v>0</v>
      </c>
      <c r="FH329">
        <v>0</v>
      </c>
      <c r="FI329">
        <v>0</v>
      </c>
      <c r="FJ329">
        <v>0</v>
      </c>
      <c r="FK329">
        <v>0</v>
      </c>
      <c r="FL329">
        <v>0</v>
      </c>
      <c r="FM329">
        <v>0</v>
      </c>
      <c r="FN329">
        <v>0</v>
      </c>
      <c r="FO329">
        <v>0</v>
      </c>
      <c r="FP329">
        <v>0</v>
      </c>
      <c r="FQ329">
        <v>0</v>
      </c>
      <c r="FR329">
        <v>0</v>
      </c>
      <c r="FS329">
        <v>0</v>
      </c>
      <c r="FU329">
        <v>0</v>
      </c>
    </row>
    <row r="330" spans="1:177" x14ac:dyDescent="0.2">
      <c r="A330" t="s">
        <v>192</v>
      </c>
      <c r="B330" t="s">
        <v>226</v>
      </c>
      <c r="C330" t="s">
        <v>1</v>
      </c>
      <c r="D330" t="s">
        <v>254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  <c r="DG330">
        <v>0</v>
      </c>
      <c r="DH330">
        <v>0</v>
      </c>
      <c r="DI330">
        <v>0</v>
      </c>
      <c r="DJ330">
        <v>0</v>
      </c>
      <c r="DK330">
        <v>0</v>
      </c>
      <c r="DL330">
        <v>0</v>
      </c>
      <c r="DM330">
        <v>0</v>
      </c>
      <c r="DN330">
        <v>0</v>
      </c>
      <c r="DO330">
        <v>0</v>
      </c>
      <c r="DP330">
        <v>0</v>
      </c>
      <c r="DQ330">
        <v>0</v>
      </c>
      <c r="DR330">
        <v>0</v>
      </c>
      <c r="DS330">
        <v>0</v>
      </c>
      <c r="DT330">
        <v>0</v>
      </c>
      <c r="DU330">
        <v>0</v>
      </c>
      <c r="DV330">
        <v>0</v>
      </c>
      <c r="DW330">
        <v>0</v>
      </c>
      <c r="DX330">
        <v>0</v>
      </c>
      <c r="DY330">
        <v>0</v>
      </c>
      <c r="DZ330">
        <v>0</v>
      </c>
      <c r="EA330">
        <v>0</v>
      </c>
      <c r="EB330">
        <v>0</v>
      </c>
      <c r="EC330">
        <v>0</v>
      </c>
      <c r="ED330">
        <v>0</v>
      </c>
      <c r="EE330">
        <v>0</v>
      </c>
      <c r="EF330">
        <v>0</v>
      </c>
      <c r="EG330">
        <v>0</v>
      </c>
      <c r="EH330">
        <v>0</v>
      </c>
      <c r="EI330">
        <v>0</v>
      </c>
      <c r="EJ330">
        <v>0</v>
      </c>
      <c r="EK330">
        <v>0</v>
      </c>
      <c r="EL330">
        <v>0</v>
      </c>
      <c r="EM330">
        <v>0</v>
      </c>
      <c r="EN330">
        <v>0</v>
      </c>
      <c r="EO330">
        <v>0</v>
      </c>
      <c r="EP330">
        <v>0</v>
      </c>
      <c r="EQ330">
        <v>0</v>
      </c>
      <c r="ER330">
        <v>0</v>
      </c>
      <c r="ES330">
        <v>0</v>
      </c>
      <c r="ET330">
        <v>0</v>
      </c>
      <c r="EU330">
        <v>0</v>
      </c>
      <c r="EV330">
        <v>0</v>
      </c>
      <c r="EW330">
        <v>0</v>
      </c>
      <c r="EX330">
        <v>0</v>
      </c>
      <c r="EY330">
        <v>0</v>
      </c>
      <c r="EZ330">
        <v>0</v>
      </c>
      <c r="FA330">
        <v>0</v>
      </c>
      <c r="FB330">
        <v>0</v>
      </c>
      <c r="FC330">
        <v>0</v>
      </c>
      <c r="FD330">
        <v>0</v>
      </c>
      <c r="FE330">
        <v>0</v>
      </c>
      <c r="FF330">
        <v>0</v>
      </c>
      <c r="FG330">
        <v>0</v>
      </c>
      <c r="FH330">
        <v>0</v>
      </c>
      <c r="FI330">
        <v>0</v>
      </c>
      <c r="FJ330">
        <v>0</v>
      </c>
      <c r="FK330">
        <v>0</v>
      </c>
      <c r="FL330">
        <v>0</v>
      </c>
      <c r="FM330">
        <v>0</v>
      </c>
      <c r="FN330">
        <v>0</v>
      </c>
      <c r="FO330">
        <v>0</v>
      </c>
      <c r="FP330">
        <v>0</v>
      </c>
      <c r="FQ330">
        <v>0</v>
      </c>
      <c r="FR330">
        <v>0</v>
      </c>
      <c r="FS330">
        <v>0</v>
      </c>
      <c r="FU330">
        <v>0</v>
      </c>
    </row>
    <row r="331" spans="1:177" x14ac:dyDescent="0.2">
      <c r="A331" t="s">
        <v>192</v>
      </c>
      <c r="B331" t="s">
        <v>226</v>
      </c>
      <c r="C331" t="s">
        <v>1</v>
      </c>
      <c r="D331" t="s">
        <v>255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  <c r="DG331">
        <v>0</v>
      </c>
      <c r="DH331">
        <v>0</v>
      </c>
      <c r="DI331">
        <v>0</v>
      </c>
      <c r="DJ331">
        <v>0</v>
      </c>
      <c r="DK331">
        <v>0</v>
      </c>
      <c r="DL331">
        <v>0</v>
      </c>
      <c r="DM331">
        <v>0</v>
      </c>
      <c r="DN331">
        <v>0</v>
      </c>
      <c r="DO331">
        <v>0</v>
      </c>
      <c r="DP331">
        <v>0</v>
      </c>
      <c r="DQ331">
        <v>0</v>
      </c>
      <c r="DR331">
        <v>0</v>
      </c>
      <c r="DS331">
        <v>0</v>
      </c>
      <c r="DT331">
        <v>0</v>
      </c>
      <c r="DU331">
        <v>0</v>
      </c>
      <c r="DV331">
        <v>0</v>
      </c>
      <c r="DW331">
        <v>0</v>
      </c>
      <c r="DX331">
        <v>0</v>
      </c>
      <c r="DY331">
        <v>0</v>
      </c>
      <c r="DZ331">
        <v>0</v>
      </c>
      <c r="EA331">
        <v>0</v>
      </c>
      <c r="EB331">
        <v>0</v>
      </c>
      <c r="EC331">
        <v>0</v>
      </c>
      <c r="ED331">
        <v>0</v>
      </c>
      <c r="EE331">
        <v>0</v>
      </c>
      <c r="EF331">
        <v>0</v>
      </c>
      <c r="EG331">
        <v>0</v>
      </c>
      <c r="EH331">
        <v>0</v>
      </c>
      <c r="EI331">
        <v>0</v>
      </c>
      <c r="EJ331">
        <v>0</v>
      </c>
      <c r="EK331">
        <v>0</v>
      </c>
      <c r="EL331">
        <v>0</v>
      </c>
      <c r="EM331">
        <v>0</v>
      </c>
      <c r="EN331">
        <v>0</v>
      </c>
      <c r="EO331">
        <v>0</v>
      </c>
      <c r="EP331">
        <v>0</v>
      </c>
      <c r="EQ331">
        <v>0</v>
      </c>
      <c r="ER331">
        <v>0</v>
      </c>
      <c r="ES331">
        <v>0</v>
      </c>
      <c r="ET331">
        <v>0</v>
      </c>
      <c r="EU331">
        <v>0</v>
      </c>
      <c r="EV331">
        <v>0</v>
      </c>
      <c r="EW331">
        <v>0</v>
      </c>
      <c r="EX331">
        <v>0</v>
      </c>
      <c r="EY331">
        <v>0</v>
      </c>
      <c r="EZ331">
        <v>0</v>
      </c>
      <c r="FA331">
        <v>0</v>
      </c>
      <c r="FB331">
        <v>0</v>
      </c>
      <c r="FC331">
        <v>0</v>
      </c>
      <c r="FD331">
        <v>0</v>
      </c>
      <c r="FE331">
        <v>0</v>
      </c>
      <c r="FF331">
        <v>0</v>
      </c>
      <c r="FG331">
        <v>0</v>
      </c>
      <c r="FH331">
        <v>0</v>
      </c>
      <c r="FI331">
        <v>0</v>
      </c>
      <c r="FJ331">
        <v>0</v>
      </c>
      <c r="FK331">
        <v>0</v>
      </c>
      <c r="FL331">
        <v>0</v>
      </c>
      <c r="FM331">
        <v>0</v>
      </c>
      <c r="FN331">
        <v>0</v>
      </c>
      <c r="FO331">
        <v>0</v>
      </c>
      <c r="FP331">
        <v>0</v>
      </c>
      <c r="FQ331">
        <v>0</v>
      </c>
      <c r="FR331">
        <v>0</v>
      </c>
      <c r="FS331">
        <v>0</v>
      </c>
      <c r="FU331">
        <v>0</v>
      </c>
    </row>
    <row r="332" spans="1:177" x14ac:dyDescent="0.2">
      <c r="A332" t="s">
        <v>192</v>
      </c>
      <c r="B332" t="s">
        <v>226</v>
      </c>
      <c r="C332" t="s">
        <v>1</v>
      </c>
      <c r="D332" t="s">
        <v>256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  <c r="DY332">
        <v>0</v>
      </c>
      <c r="DZ332">
        <v>0</v>
      </c>
      <c r="EA332">
        <v>0</v>
      </c>
      <c r="EB332">
        <v>0</v>
      </c>
      <c r="EC332">
        <v>0</v>
      </c>
      <c r="ED332">
        <v>0</v>
      </c>
      <c r="EE332">
        <v>0</v>
      </c>
      <c r="EF332">
        <v>0</v>
      </c>
      <c r="EG332">
        <v>0</v>
      </c>
      <c r="EH332">
        <v>0</v>
      </c>
      <c r="EI332">
        <v>0</v>
      </c>
      <c r="EJ332">
        <v>0</v>
      </c>
      <c r="EK332">
        <v>0</v>
      </c>
      <c r="EL332">
        <v>0</v>
      </c>
      <c r="EM332">
        <v>0</v>
      </c>
      <c r="EN332">
        <v>0</v>
      </c>
      <c r="EO332">
        <v>0</v>
      </c>
      <c r="EP332">
        <v>0</v>
      </c>
      <c r="EQ332">
        <v>0</v>
      </c>
      <c r="ER332">
        <v>0</v>
      </c>
      <c r="ES332">
        <v>0</v>
      </c>
      <c r="ET332">
        <v>0</v>
      </c>
      <c r="EU332">
        <v>0</v>
      </c>
      <c r="EV332">
        <v>0</v>
      </c>
      <c r="EW332">
        <v>0</v>
      </c>
      <c r="EX332">
        <v>0</v>
      </c>
      <c r="EY332">
        <v>0</v>
      </c>
      <c r="EZ332">
        <v>0</v>
      </c>
      <c r="FA332">
        <v>0</v>
      </c>
      <c r="FB332">
        <v>0</v>
      </c>
      <c r="FC332">
        <v>0</v>
      </c>
      <c r="FD332">
        <v>0</v>
      </c>
      <c r="FE332">
        <v>0</v>
      </c>
      <c r="FF332">
        <v>0</v>
      </c>
      <c r="FG332">
        <v>0</v>
      </c>
      <c r="FH332">
        <v>0</v>
      </c>
      <c r="FI332">
        <v>0</v>
      </c>
      <c r="FJ332">
        <v>0</v>
      </c>
      <c r="FK332">
        <v>0</v>
      </c>
      <c r="FL332">
        <v>0</v>
      </c>
      <c r="FM332">
        <v>0</v>
      </c>
      <c r="FN332">
        <v>0</v>
      </c>
      <c r="FO332">
        <v>0</v>
      </c>
      <c r="FP332">
        <v>0</v>
      </c>
      <c r="FQ332">
        <v>0</v>
      </c>
      <c r="FR332">
        <v>0</v>
      </c>
      <c r="FS332">
        <v>0</v>
      </c>
      <c r="FU332">
        <v>0</v>
      </c>
    </row>
    <row r="333" spans="1:177" x14ac:dyDescent="0.2">
      <c r="A333" t="s">
        <v>192</v>
      </c>
      <c r="B333" t="s">
        <v>226</v>
      </c>
      <c r="C333" t="s">
        <v>1</v>
      </c>
      <c r="D333" t="s">
        <v>257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0</v>
      </c>
      <c r="BY333">
        <v>0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  <c r="DG333">
        <v>0</v>
      </c>
      <c r="DH333">
        <v>0</v>
      </c>
      <c r="DI333">
        <v>0</v>
      </c>
      <c r="DJ333">
        <v>0</v>
      </c>
      <c r="DK333">
        <v>0</v>
      </c>
      <c r="DL333">
        <v>0</v>
      </c>
      <c r="DM333">
        <v>0</v>
      </c>
      <c r="DN333">
        <v>0</v>
      </c>
      <c r="DO333">
        <v>0</v>
      </c>
      <c r="DP333">
        <v>0</v>
      </c>
      <c r="DQ333">
        <v>0</v>
      </c>
      <c r="DR333">
        <v>0</v>
      </c>
      <c r="DS333">
        <v>0</v>
      </c>
      <c r="DT333">
        <v>0</v>
      </c>
      <c r="DU333">
        <v>0</v>
      </c>
      <c r="DV333">
        <v>0</v>
      </c>
      <c r="DW333">
        <v>0</v>
      </c>
      <c r="DX333">
        <v>0</v>
      </c>
      <c r="DY333">
        <v>0</v>
      </c>
      <c r="DZ333">
        <v>0</v>
      </c>
      <c r="EA333">
        <v>0</v>
      </c>
      <c r="EB333">
        <v>0</v>
      </c>
      <c r="EC333">
        <v>0</v>
      </c>
      <c r="ED333">
        <v>0</v>
      </c>
      <c r="EE333">
        <v>0</v>
      </c>
      <c r="EF333">
        <v>0</v>
      </c>
      <c r="EG333">
        <v>0</v>
      </c>
      <c r="EH333">
        <v>0</v>
      </c>
      <c r="EI333">
        <v>0</v>
      </c>
      <c r="EJ333">
        <v>0</v>
      </c>
      <c r="EK333">
        <v>0</v>
      </c>
      <c r="EL333">
        <v>0</v>
      </c>
      <c r="EM333">
        <v>0</v>
      </c>
      <c r="EN333">
        <v>0</v>
      </c>
      <c r="EO333">
        <v>0</v>
      </c>
      <c r="EP333">
        <v>0</v>
      </c>
      <c r="EQ333">
        <v>0</v>
      </c>
      <c r="ER333">
        <v>0</v>
      </c>
      <c r="ES333">
        <v>0</v>
      </c>
      <c r="ET333">
        <v>0</v>
      </c>
      <c r="EU333">
        <v>0</v>
      </c>
      <c r="EV333">
        <v>0</v>
      </c>
      <c r="EW333">
        <v>0</v>
      </c>
      <c r="EX333">
        <v>0</v>
      </c>
      <c r="EY333">
        <v>0</v>
      </c>
      <c r="EZ333">
        <v>0</v>
      </c>
      <c r="FA333">
        <v>0</v>
      </c>
      <c r="FB333">
        <v>0</v>
      </c>
      <c r="FC333">
        <v>0</v>
      </c>
      <c r="FD333">
        <v>0</v>
      </c>
      <c r="FE333">
        <v>0</v>
      </c>
      <c r="FF333">
        <v>0</v>
      </c>
      <c r="FG333">
        <v>0</v>
      </c>
      <c r="FH333">
        <v>0</v>
      </c>
      <c r="FI333">
        <v>0</v>
      </c>
      <c r="FJ333">
        <v>0</v>
      </c>
      <c r="FK333">
        <v>0</v>
      </c>
      <c r="FL333">
        <v>0</v>
      </c>
      <c r="FM333">
        <v>0</v>
      </c>
      <c r="FN333">
        <v>0</v>
      </c>
      <c r="FO333">
        <v>0</v>
      </c>
      <c r="FP333">
        <v>0</v>
      </c>
      <c r="FQ333">
        <v>0</v>
      </c>
      <c r="FR333">
        <v>0</v>
      </c>
      <c r="FS333">
        <v>0</v>
      </c>
      <c r="FU333">
        <v>0</v>
      </c>
    </row>
    <row r="334" spans="1:177" x14ac:dyDescent="0.2">
      <c r="A334" t="s">
        <v>192</v>
      </c>
      <c r="B334" t="s">
        <v>226</v>
      </c>
      <c r="C334" t="s">
        <v>1</v>
      </c>
      <c r="D334" t="s">
        <v>258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  <c r="DJ334">
        <v>0</v>
      </c>
      <c r="DK334">
        <v>0</v>
      </c>
      <c r="DL334">
        <v>0</v>
      </c>
      <c r="DM334">
        <v>0</v>
      </c>
      <c r="DN334">
        <v>0</v>
      </c>
      <c r="DO334">
        <v>0</v>
      </c>
      <c r="DP334">
        <v>0</v>
      </c>
      <c r="DQ334">
        <v>0</v>
      </c>
      <c r="DR334">
        <v>0</v>
      </c>
      <c r="DS334">
        <v>0</v>
      </c>
      <c r="DT334">
        <v>0</v>
      </c>
      <c r="DU334">
        <v>0</v>
      </c>
      <c r="DV334">
        <v>0</v>
      </c>
      <c r="DW334">
        <v>0</v>
      </c>
      <c r="DX334">
        <v>0</v>
      </c>
      <c r="DY334">
        <v>0</v>
      </c>
      <c r="DZ334">
        <v>0</v>
      </c>
      <c r="EA334">
        <v>0</v>
      </c>
      <c r="EB334">
        <v>0</v>
      </c>
      <c r="EC334">
        <v>0</v>
      </c>
      <c r="ED334">
        <v>0</v>
      </c>
      <c r="EE334">
        <v>0</v>
      </c>
      <c r="EF334">
        <v>0</v>
      </c>
      <c r="EG334">
        <v>0</v>
      </c>
      <c r="EH334">
        <v>0</v>
      </c>
      <c r="EI334">
        <v>0</v>
      </c>
      <c r="EJ334">
        <v>0</v>
      </c>
      <c r="EK334">
        <v>0</v>
      </c>
      <c r="EL334">
        <v>0</v>
      </c>
      <c r="EM334">
        <v>0</v>
      </c>
      <c r="EN334">
        <v>0</v>
      </c>
      <c r="EO334">
        <v>0</v>
      </c>
      <c r="EP334">
        <v>0</v>
      </c>
      <c r="EQ334">
        <v>0</v>
      </c>
      <c r="ER334">
        <v>0</v>
      </c>
      <c r="ES334">
        <v>0</v>
      </c>
      <c r="ET334">
        <v>0</v>
      </c>
      <c r="EU334">
        <v>0</v>
      </c>
      <c r="EV334">
        <v>0</v>
      </c>
      <c r="EW334">
        <v>0</v>
      </c>
      <c r="EX334">
        <v>0</v>
      </c>
      <c r="EY334">
        <v>0</v>
      </c>
      <c r="EZ334">
        <v>0</v>
      </c>
      <c r="FA334">
        <v>0</v>
      </c>
      <c r="FB334">
        <v>0</v>
      </c>
      <c r="FC334">
        <v>0</v>
      </c>
      <c r="FD334">
        <v>0</v>
      </c>
      <c r="FE334">
        <v>0</v>
      </c>
      <c r="FF334">
        <v>0</v>
      </c>
      <c r="FG334">
        <v>0</v>
      </c>
      <c r="FH334">
        <v>0</v>
      </c>
      <c r="FI334">
        <v>0</v>
      </c>
      <c r="FJ334">
        <v>0</v>
      </c>
      <c r="FK334">
        <v>0</v>
      </c>
      <c r="FL334">
        <v>0</v>
      </c>
      <c r="FM334">
        <v>0</v>
      </c>
      <c r="FN334">
        <v>0</v>
      </c>
      <c r="FO334">
        <v>0</v>
      </c>
      <c r="FP334">
        <v>0</v>
      </c>
      <c r="FQ334">
        <v>0</v>
      </c>
      <c r="FR334">
        <v>0</v>
      </c>
      <c r="FS334">
        <v>0</v>
      </c>
      <c r="FU334">
        <v>0</v>
      </c>
    </row>
    <row r="335" spans="1:177" x14ac:dyDescent="0.2">
      <c r="A335" t="s">
        <v>192</v>
      </c>
      <c r="B335" t="s">
        <v>226</v>
      </c>
      <c r="C335" t="s">
        <v>1</v>
      </c>
      <c r="D335" t="s">
        <v>259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0</v>
      </c>
      <c r="DK335">
        <v>0</v>
      </c>
      <c r="DL335">
        <v>0</v>
      </c>
      <c r="DM335">
        <v>0</v>
      </c>
      <c r="DN335">
        <v>0</v>
      </c>
      <c r="DO335">
        <v>0</v>
      </c>
      <c r="DP335">
        <v>0</v>
      </c>
      <c r="DQ335">
        <v>0</v>
      </c>
      <c r="DR335">
        <v>0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  <c r="DY335">
        <v>0</v>
      </c>
      <c r="DZ335">
        <v>0</v>
      </c>
      <c r="EA335">
        <v>0</v>
      </c>
      <c r="EB335">
        <v>0</v>
      </c>
      <c r="EC335">
        <v>0</v>
      </c>
      <c r="ED335">
        <v>0</v>
      </c>
      <c r="EE335">
        <v>0</v>
      </c>
      <c r="EF335">
        <v>0</v>
      </c>
      <c r="EG335">
        <v>0</v>
      </c>
      <c r="EH335">
        <v>0</v>
      </c>
      <c r="EI335">
        <v>0</v>
      </c>
      <c r="EJ335">
        <v>0</v>
      </c>
      <c r="EK335">
        <v>0</v>
      </c>
      <c r="EL335">
        <v>0</v>
      </c>
      <c r="EM335">
        <v>0</v>
      </c>
      <c r="EN335">
        <v>0</v>
      </c>
      <c r="EO335">
        <v>0</v>
      </c>
      <c r="EP335">
        <v>0</v>
      </c>
      <c r="EQ335">
        <v>0</v>
      </c>
      <c r="ER335">
        <v>0</v>
      </c>
      <c r="ES335">
        <v>0</v>
      </c>
      <c r="ET335">
        <v>0</v>
      </c>
      <c r="EU335">
        <v>0</v>
      </c>
      <c r="EV335">
        <v>0</v>
      </c>
      <c r="EW335">
        <v>0</v>
      </c>
      <c r="EX335">
        <v>0</v>
      </c>
      <c r="EY335">
        <v>0</v>
      </c>
      <c r="EZ335">
        <v>0</v>
      </c>
      <c r="FA335">
        <v>0</v>
      </c>
      <c r="FB335">
        <v>0</v>
      </c>
      <c r="FC335">
        <v>0</v>
      </c>
      <c r="FD335">
        <v>0</v>
      </c>
      <c r="FE335">
        <v>0</v>
      </c>
      <c r="FF335">
        <v>0</v>
      </c>
      <c r="FG335">
        <v>0</v>
      </c>
      <c r="FH335">
        <v>0</v>
      </c>
      <c r="FI335">
        <v>0</v>
      </c>
      <c r="FJ335">
        <v>0</v>
      </c>
      <c r="FK335">
        <v>0</v>
      </c>
      <c r="FL335">
        <v>0</v>
      </c>
      <c r="FM335">
        <v>0</v>
      </c>
      <c r="FN335">
        <v>0</v>
      </c>
      <c r="FO335">
        <v>0</v>
      </c>
      <c r="FP335">
        <v>0</v>
      </c>
      <c r="FQ335">
        <v>0</v>
      </c>
      <c r="FR335">
        <v>0</v>
      </c>
      <c r="FS335">
        <v>0</v>
      </c>
      <c r="FU335">
        <v>0</v>
      </c>
    </row>
    <row r="336" spans="1:177" x14ac:dyDescent="0.2">
      <c r="A336" t="s">
        <v>192</v>
      </c>
      <c r="B336" t="s">
        <v>226</v>
      </c>
      <c r="C336" t="s">
        <v>1</v>
      </c>
      <c r="D336" t="s">
        <v>260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  <c r="DG336">
        <v>0</v>
      </c>
      <c r="DH336">
        <v>0</v>
      </c>
      <c r="DI336">
        <v>0</v>
      </c>
      <c r="DJ336">
        <v>0</v>
      </c>
      <c r="DK336">
        <v>0</v>
      </c>
      <c r="DL336">
        <v>0</v>
      </c>
      <c r="DM336">
        <v>0</v>
      </c>
      <c r="DN336">
        <v>0</v>
      </c>
      <c r="DO336">
        <v>0</v>
      </c>
      <c r="DP336">
        <v>0</v>
      </c>
      <c r="DQ336">
        <v>0</v>
      </c>
      <c r="DR336">
        <v>0</v>
      </c>
      <c r="DS336">
        <v>0</v>
      </c>
      <c r="DT336">
        <v>0</v>
      </c>
      <c r="DU336">
        <v>0</v>
      </c>
      <c r="DV336">
        <v>0</v>
      </c>
      <c r="DW336">
        <v>0</v>
      </c>
      <c r="DX336">
        <v>0</v>
      </c>
      <c r="DY336">
        <v>0</v>
      </c>
      <c r="DZ336">
        <v>0</v>
      </c>
      <c r="EA336">
        <v>0</v>
      </c>
      <c r="EB336">
        <v>0</v>
      </c>
      <c r="EC336">
        <v>0</v>
      </c>
      <c r="ED336">
        <v>0</v>
      </c>
      <c r="EE336">
        <v>0</v>
      </c>
      <c r="EF336">
        <v>0</v>
      </c>
      <c r="EG336">
        <v>0</v>
      </c>
      <c r="EH336">
        <v>0</v>
      </c>
      <c r="EI336">
        <v>0</v>
      </c>
      <c r="EJ336">
        <v>0</v>
      </c>
      <c r="EK336">
        <v>0</v>
      </c>
      <c r="EL336">
        <v>0</v>
      </c>
      <c r="EM336">
        <v>0</v>
      </c>
      <c r="EN336">
        <v>0</v>
      </c>
      <c r="EO336">
        <v>0</v>
      </c>
      <c r="EP336">
        <v>0</v>
      </c>
      <c r="EQ336">
        <v>0</v>
      </c>
      <c r="ER336">
        <v>0</v>
      </c>
      <c r="ES336">
        <v>0</v>
      </c>
      <c r="ET336">
        <v>0</v>
      </c>
      <c r="EU336">
        <v>0</v>
      </c>
      <c r="EV336">
        <v>0</v>
      </c>
      <c r="EW336">
        <v>0</v>
      </c>
      <c r="EX336">
        <v>0</v>
      </c>
      <c r="EY336">
        <v>0</v>
      </c>
      <c r="EZ336">
        <v>0</v>
      </c>
      <c r="FA336">
        <v>0</v>
      </c>
      <c r="FB336">
        <v>0</v>
      </c>
      <c r="FC336">
        <v>0</v>
      </c>
      <c r="FD336">
        <v>0</v>
      </c>
      <c r="FE336">
        <v>0</v>
      </c>
      <c r="FF336">
        <v>0</v>
      </c>
      <c r="FG336">
        <v>0</v>
      </c>
      <c r="FH336">
        <v>0</v>
      </c>
      <c r="FI336">
        <v>0</v>
      </c>
      <c r="FJ336">
        <v>0</v>
      </c>
      <c r="FK336">
        <v>0</v>
      </c>
      <c r="FL336">
        <v>0</v>
      </c>
      <c r="FM336">
        <v>0</v>
      </c>
      <c r="FN336">
        <v>0</v>
      </c>
      <c r="FO336">
        <v>0</v>
      </c>
      <c r="FP336">
        <v>0</v>
      </c>
      <c r="FQ336">
        <v>0</v>
      </c>
      <c r="FR336">
        <v>0</v>
      </c>
      <c r="FS336">
        <v>0</v>
      </c>
      <c r="FU336">
        <v>0</v>
      </c>
    </row>
    <row r="337" spans="1:177" x14ac:dyDescent="0.2">
      <c r="A337" t="s">
        <v>192</v>
      </c>
      <c r="B337" t="s">
        <v>226</v>
      </c>
      <c r="C337" t="s">
        <v>1</v>
      </c>
      <c r="D337" t="s">
        <v>2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0</v>
      </c>
      <c r="BY337">
        <v>0</v>
      </c>
      <c r="BZ337">
        <v>0</v>
      </c>
      <c r="CA337">
        <v>0</v>
      </c>
      <c r="CB337">
        <v>0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  <c r="DG337">
        <v>0</v>
      </c>
      <c r="DH337">
        <v>0</v>
      </c>
      <c r="DI337">
        <v>0</v>
      </c>
      <c r="DJ337">
        <v>0</v>
      </c>
      <c r="DK337">
        <v>0</v>
      </c>
      <c r="DL337">
        <v>0</v>
      </c>
      <c r="DM337">
        <v>0</v>
      </c>
      <c r="DN337">
        <v>0</v>
      </c>
      <c r="DO337">
        <v>0</v>
      </c>
      <c r="DP337">
        <v>0</v>
      </c>
      <c r="DQ337">
        <v>0</v>
      </c>
      <c r="DR337">
        <v>0</v>
      </c>
      <c r="DS337">
        <v>0</v>
      </c>
      <c r="DT337">
        <v>0</v>
      </c>
      <c r="DU337">
        <v>0</v>
      </c>
      <c r="DV337">
        <v>0</v>
      </c>
      <c r="DW337">
        <v>0</v>
      </c>
      <c r="DX337">
        <v>0</v>
      </c>
      <c r="DY337">
        <v>0</v>
      </c>
      <c r="DZ337">
        <v>0</v>
      </c>
      <c r="EA337">
        <v>0</v>
      </c>
      <c r="EB337">
        <v>0</v>
      </c>
      <c r="EC337">
        <v>0</v>
      </c>
      <c r="ED337">
        <v>0</v>
      </c>
      <c r="EE337">
        <v>0</v>
      </c>
      <c r="EF337">
        <v>0</v>
      </c>
      <c r="EG337">
        <v>0</v>
      </c>
      <c r="EH337">
        <v>0</v>
      </c>
      <c r="EI337">
        <v>0</v>
      </c>
      <c r="EJ337">
        <v>0</v>
      </c>
      <c r="EK337">
        <v>0</v>
      </c>
      <c r="EL337">
        <v>0</v>
      </c>
      <c r="EM337">
        <v>0</v>
      </c>
      <c r="EN337">
        <v>0</v>
      </c>
      <c r="EO337">
        <v>0</v>
      </c>
      <c r="EP337">
        <v>0</v>
      </c>
      <c r="EQ337">
        <v>0</v>
      </c>
      <c r="ER337">
        <v>0</v>
      </c>
      <c r="ES337">
        <v>0</v>
      </c>
      <c r="ET337">
        <v>0</v>
      </c>
      <c r="EU337">
        <v>0</v>
      </c>
      <c r="EV337">
        <v>0</v>
      </c>
      <c r="EW337">
        <v>0</v>
      </c>
      <c r="EX337">
        <v>0</v>
      </c>
      <c r="EY337">
        <v>0</v>
      </c>
      <c r="EZ337">
        <v>0</v>
      </c>
      <c r="FA337">
        <v>0</v>
      </c>
      <c r="FB337">
        <v>0</v>
      </c>
      <c r="FC337">
        <v>0</v>
      </c>
      <c r="FD337">
        <v>0</v>
      </c>
      <c r="FE337">
        <v>0</v>
      </c>
      <c r="FF337">
        <v>0</v>
      </c>
      <c r="FG337">
        <v>0</v>
      </c>
      <c r="FH337">
        <v>0</v>
      </c>
      <c r="FI337">
        <v>0</v>
      </c>
      <c r="FJ337">
        <v>0</v>
      </c>
      <c r="FK337">
        <v>0</v>
      </c>
      <c r="FL337">
        <v>0</v>
      </c>
      <c r="FM337">
        <v>0</v>
      </c>
      <c r="FN337">
        <v>0</v>
      </c>
      <c r="FO337">
        <v>0</v>
      </c>
      <c r="FP337">
        <v>0</v>
      </c>
      <c r="FQ337">
        <v>0</v>
      </c>
      <c r="FR337">
        <v>0</v>
      </c>
      <c r="FS337">
        <v>0</v>
      </c>
      <c r="FU337">
        <v>0</v>
      </c>
    </row>
    <row r="338" spans="1:177" x14ac:dyDescent="0.2">
      <c r="A338" t="s">
        <v>193</v>
      </c>
      <c r="B338" t="s">
        <v>224</v>
      </c>
      <c r="C338" t="s">
        <v>1</v>
      </c>
      <c r="D338" t="s">
        <v>246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  <c r="DJ338">
        <v>0</v>
      </c>
      <c r="DK338">
        <v>0</v>
      </c>
      <c r="DL338">
        <v>0</v>
      </c>
      <c r="DM338">
        <v>0</v>
      </c>
      <c r="DN338">
        <v>0</v>
      </c>
      <c r="DO338">
        <v>0</v>
      </c>
      <c r="DP338">
        <v>0</v>
      </c>
      <c r="DQ338">
        <v>0</v>
      </c>
      <c r="DR338">
        <v>0</v>
      </c>
      <c r="DS338">
        <v>0</v>
      </c>
      <c r="DT338">
        <v>0</v>
      </c>
      <c r="DU338">
        <v>0</v>
      </c>
      <c r="DV338">
        <v>0</v>
      </c>
      <c r="DW338">
        <v>0</v>
      </c>
      <c r="DX338">
        <v>0</v>
      </c>
      <c r="DY338">
        <v>0</v>
      </c>
      <c r="DZ338">
        <v>0</v>
      </c>
      <c r="EA338">
        <v>0</v>
      </c>
      <c r="EB338">
        <v>0</v>
      </c>
      <c r="EC338">
        <v>0</v>
      </c>
      <c r="ED338">
        <v>0</v>
      </c>
      <c r="EE338">
        <v>0</v>
      </c>
      <c r="EF338">
        <v>0</v>
      </c>
      <c r="EG338">
        <v>0</v>
      </c>
      <c r="EH338">
        <v>0</v>
      </c>
      <c r="EI338">
        <v>0</v>
      </c>
      <c r="EJ338">
        <v>0</v>
      </c>
      <c r="EK338">
        <v>0</v>
      </c>
      <c r="EL338">
        <v>0</v>
      </c>
      <c r="EM338">
        <v>0</v>
      </c>
      <c r="EN338">
        <v>0</v>
      </c>
      <c r="EO338">
        <v>0</v>
      </c>
      <c r="EP338">
        <v>0</v>
      </c>
      <c r="EQ338">
        <v>0</v>
      </c>
      <c r="ER338">
        <v>0</v>
      </c>
      <c r="ES338">
        <v>0</v>
      </c>
      <c r="ET338">
        <v>0</v>
      </c>
      <c r="EU338">
        <v>0</v>
      </c>
      <c r="EV338">
        <v>0</v>
      </c>
      <c r="EW338">
        <v>0</v>
      </c>
      <c r="EX338">
        <v>0</v>
      </c>
      <c r="EY338">
        <v>0</v>
      </c>
      <c r="EZ338">
        <v>0</v>
      </c>
      <c r="FA338">
        <v>0</v>
      </c>
      <c r="FB338">
        <v>0</v>
      </c>
      <c r="FC338">
        <v>0</v>
      </c>
      <c r="FD338">
        <v>0</v>
      </c>
      <c r="FE338">
        <v>0</v>
      </c>
      <c r="FF338">
        <v>0</v>
      </c>
      <c r="FG338">
        <v>0</v>
      </c>
      <c r="FH338">
        <v>0</v>
      </c>
      <c r="FI338">
        <v>0</v>
      </c>
      <c r="FJ338">
        <v>0</v>
      </c>
      <c r="FK338">
        <v>0</v>
      </c>
      <c r="FL338">
        <v>0</v>
      </c>
      <c r="FM338">
        <v>0</v>
      </c>
      <c r="FN338">
        <v>0</v>
      </c>
      <c r="FO338">
        <v>0</v>
      </c>
      <c r="FP338">
        <v>0</v>
      </c>
      <c r="FQ338">
        <v>0</v>
      </c>
      <c r="FR338">
        <v>0</v>
      </c>
      <c r="FS338">
        <v>0</v>
      </c>
      <c r="FU338">
        <v>0</v>
      </c>
    </row>
    <row r="339" spans="1:177" x14ac:dyDescent="0.2">
      <c r="A339" t="s">
        <v>193</v>
      </c>
      <c r="B339" t="s">
        <v>224</v>
      </c>
      <c r="C339" t="s">
        <v>1</v>
      </c>
      <c r="D339" t="s">
        <v>247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0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  <c r="DG339">
        <v>0</v>
      </c>
      <c r="DH339">
        <v>0</v>
      </c>
      <c r="DI339">
        <v>0</v>
      </c>
      <c r="DJ339">
        <v>0</v>
      </c>
      <c r="DK339">
        <v>0</v>
      </c>
      <c r="DL339">
        <v>0</v>
      </c>
      <c r="DM339">
        <v>0</v>
      </c>
      <c r="DN339">
        <v>0</v>
      </c>
      <c r="DO339">
        <v>0</v>
      </c>
      <c r="DP339">
        <v>0</v>
      </c>
      <c r="DQ339">
        <v>0</v>
      </c>
      <c r="DR339">
        <v>0</v>
      </c>
      <c r="DS339">
        <v>0</v>
      </c>
      <c r="DT339">
        <v>0</v>
      </c>
      <c r="DU339">
        <v>0</v>
      </c>
      <c r="DV339">
        <v>0</v>
      </c>
      <c r="DW339">
        <v>0</v>
      </c>
      <c r="DX339">
        <v>0</v>
      </c>
      <c r="DY339">
        <v>0</v>
      </c>
      <c r="DZ339">
        <v>0</v>
      </c>
      <c r="EA339">
        <v>0</v>
      </c>
      <c r="EB339">
        <v>0</v>
      </c>
      <c r="EC339">
        <v>0</v>
      </c>
      <c r="ED339">
        <v>0</v>
      </c>
      <c r="EE339">
        <v>0</v>
      </c>
      <c r="EF339">
        <v>0</v>
      </c>
      <c r="EG339">
        <v>0</v>
      </c>
      <c r="EH339">
        <v>0</v>
      </c>
      <c r="EI339">
        <v>0</v>
      </c>
      <c r="EJ339">
        <v>0</v>
      </c>
      <c r="EK339">
        <v>0</v>
      </c>
      <c r="EL339">
        <v>0</v>
      </c>
      <c r="EM339">
        <v>0</v>
      </c>
      <c r="EN339">
        <v>0</v>
      </c>
      <c r="EO339">
        <v>0</v>
      </c>
      <c r="EP339">
        <v>0</v>
      </c>
      <c r="EQ339">
        <v>0</v>
      </c>
      <c r="ER339">
        <v>0</v>
      </c>
      <c r="ES339">
        <v>0</v>
      </c>
      <c r="ET339">
        <v>0</v>
      </c>
      <c r="EU339">
        <v>0</v>
      </c>
      <c r="EV339">
        <v>0</v>
      </c>
      <c r="EW339">
        <v>0</v>
      </c>
      <c r="EX339">
        <v>0</v>
      </c>
      <c r="EY339">
        <v>0</v>
      </c>
      <c r="EZ339">
        <v>0</v>
      </c>
      <c r="FA339">
        <v>0</v>
      </c>
      <c r="FB339">
        <v>0</v>
      </c>
      <c r="FC339">
        <v>0</v>
      </c>
      <c r="FD339">
        <v>0</v>
      </c>
      <c r="FE339">
        <v>0</v>
      </c>
      <c r="FF339">
        <v>0</v>
      </c>
      <c r="FG339">
        <v>0</v>
      </c>
      <c r="FH339">
        <v>0</v>
      </c>
      <c r="FI339">
        <v>0</v>
      </c>
      <c r="FJ339">
        <v>0</v>
      </c>
      <c r="FK339">
        <v>0</v>
      </c>
      <c r="FL339">
        <v>0</v>
      </c>
      <c r="FM339">
        <v>0</v>
      </c>
      <c r="FN339">
        <v>0</v>
      </c>
      <c r="FO339">
        <v>0</v>
      </c>
      <c r="FP339">
        <v>0</v>
      </c>
      <c r="FQ339">
        <v>0</v>
      </c>
      <c r="FR339">
        <v>0</v>
      </c>
      <c r="FS339">
        <v>5</v>
      </c>
      <c r="FT339">
        <v>0.62180644273757935</v>
      </c>
      <c r="FU339">
        <v>0</v>
      </c>
    </row>
    <row r="340" spans="1:177" x14ac:dyDescent="0.2">
      <c r="A340" t="s">
        <v>193</v>
      </c>
      <c r="B340" t="s">
        <v>224</v>
      </c>
      <c r="C340" t="s">
        <v>1</v>
      </c>
      <c r="D340" t="s">
        <v>248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0</v>
      </c>
      <c r="BY340">
        <v>0</v>
      </c>
      <c r="BZ340">
        <v>0</v>
      </c>
      <c r="CA340">
        <v>0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0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  <c r="DJ340">
        <v>0</v>
      </c>
      <c r="DK340">
        <v>0</v>
      </c>
      <c r="DL340">
        <v>0</v>
      </c>
      <c r="DM340">
        <v>0</v>
      </c>
      <c r="DN340">
        <v>0</v>
      </c>
      <c r="DO340">
        <v>0</v>
      </c>
      <c r="DP340">
        <v>0</v>
      </c>
      <c r="DQ340">
        <v>0</v>
      </c>
      <c r="DR340">
        <v>0</v>
      </c>
      <c r="DS340">
        <v>0</v>
      </c>
      <c r="DT340">
        <v>0</v>
      </c>
      <c r="DU340">
        <v>0</v>
      </c>
      <c r="DV340">
        <v>0</v>
      </c>
      <c r="DW340">
        <v>0</v>
      </c>
      <c r="DX340">
        <v>0</v>
      </c>
      <c r="DY340">
        <v>0</v>
      </c>
      <c r="DZ340">
        <v>0</v>
      </c>
      <c r="EA340">
        <v>0</v>
      </c>
      <c r="EB340">
        <v>0</v>
      </c>
      <c r="EC340">
        <v>0</v>
      </c>
      <c r="ED340">
        <v>0</v>
      </c>
      <c r="EE340">
        <v>0</v>
      </c>
      <c r="EF340">
        <v>0</v>
      </c>
      <c r="EG340">
        <v>0</v>
      </c>
      <c r="EH340">
        <v>0</v>
      </c>
      <c r="EI340">
        <v>0</v>
      </c>
      <c r="EJ340">
        <v>0</v>
      </c>
      <c r="EK340">
        <v>0</v>
      </c>
      <c r="EL340">
        <v>0</v>
      </c>
      <c r="EM340">
        <v>0</v>
      </c>
      <c r="EN340">
        <v>0</v>
      </c>
      <c r="EO340">
        <v>0</v>
      </c>
      <c r="EP340">
        <v>0</v>
      </c>
      <c r="EQ340">
        <v>0</v>
      </c>
      <c r="ER340">
        <v>0</v>
      </c>
      <c r="ES340">
        <v>0</v>
      </c>
      <c r="ET340">
        <v>0</v>
      </c>
      <c r="EU340">
        <v>0</v>
      </c>
      <c r="EV340">
        <v>0</v>
      </c>
      <c r="EW340">
        <v>0</v>
      </c>
      <c r="EX340">
        <v>0</v>
      </c>
      <c r="EY340">
        <v>0</v>
      </c>
      <c r="EZ340">
        <v>0</v>
      </c>
      <c r="FA340">
        <v>0</v>
      </c>
      <c r="FB340">
        <v>0</v>
      </c>
      <c r="FC340">
        <v>0</v>
      </c>
      <c r="FD340">
        <v>0</v>
      </c>
      <c r="FE340">
        <v>0</v>
      </c>
      <c r="FF340">
        <v>0</v>
      </c>
      <c r="FG340">
        <v>0</v>
      </c>
      <c r="FH340">
        <v>0</v>
      </c>
      <c r="FI340">
        <v>0</v>
      </c>
      <c r="FJ340">
        <v>0</v>
      </c>
      <c r="FK340">
        <v>0</v>
      </c>
      <c r="FL340">
        <v>0</v>
      </c>
      <c r="FM340">
        <v>0</v>
      </c>
      <c r="FN340">
        <v>0</v>
      </c>
      <c r="FO340">
        <v>0</v>
      </c>
      <c r="FP340">
        <v>0</v>
      </c>
      <c r="FQ340">
        <v>0</v>
      </c>
      <c r="FR340">
        <v>0</v>
      </c>
      <c r="FS340">
        <v>0</v>
      </c>
      <c r="FU340">
        <v>0</v>
      </c>
    </row>
    <row r="341" spans="1:177" x14ac:dyDescent="0.2">
      <c r="A341" t="s">
        <v>193</v>
      </c>
      <c r="B341" t="s">
        <v>224</v>
      </c>
      <c r="C341" t="s">
        <v>1</v>
      </c>
      <c r="D341" t="s">
        <v>249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0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0</v>
      </c>
      <c r="DK341">
        <v>0</v>
      </c>
      <c r="DL341">
        <v>0</v>
      </c>
      <c r="DM341">
        <v>0</v>
      </c>
      <c r="DN341">
        <v>0</v>
      </c>
      <c r="DO341">
        <v>0</v>
      </c>
      <c r="DP341">
        <v>0</v>
      </c>
      <c r="DQ341">
        <v>0</v>
      </c>
      <c r="DR341">
        <v>0</v>
      </c>
      <c r="DS341">
        <v>0</v>
      </c>
      <c r="DT341">
        <v>0</v>
      </c>
      <c r="DU341">
        <v>0</v>
      </c>
      <c r="DV341">
        <v>0</v>
      </c>
      <c r="DW341">
        <v>0</v>
      </c>
      <c r="DX341">
        <v>0</v>
      </c>
      <c r="DY341">
        <v>0</v>
      </c>
      <c r="DZ341">
        <v>0</v>
      </c>
      <c r="EA341">
        <v>0</v>
      </c>
      <c r="EB341">
        <v>0</v>
      </c>
      <c r="EC341">
        <v>0</v>
      </c>
      <c r="ED341">
        <v>0</v>
      </c>
      <c r="EE341">
        <v>0</v>
      </c>
      <c r="EF341">
        <v>0</v>
      </c>
      <c r="EG341">
        <v>0</v>
      </c>
      <c r="EH341">
        <v>0</v>
      </c>
      <c r="EI341">
        <v>0</v>
      </c>
      <c r="EJ341">
        <v>0</v>
      </c>
      <c r="EK341">
        <v>0</v>
      </c>
      <c r="EL341">
        <v>0</v>
      </c>
      <c r="EM341">
        <v>0</v>
      </c>
      <c r="EN341">
        <v>0</v>
      </c>
      <c r="EO341">
        <v>0</v>
      </c>
      <c r="EP341">
        <v>0</v>
      </c>
      <c r="EQ341">
        <v>0</v>
      </c>
      <c r="ER341">
        <v>0</v>
      </c>
      <c r="ES341">
        <v>0</v>
      </c>
      <c r="ET341">
        <v>0</v>
      </c>
      <c r="EU341">
        <v>0</v>
      </c>
      <c r="EV341">
        <v>0</v>
      </c>
      <c r="EW341">
        <v>0</v>
      </c>
      <c r="EX341">
        <v>0</v>
      </c>
      <c r="EY341">
        <v>0</v>
      </c>
      <c r="EZ341">
        <v>0</v>
      </c>
      <c r="FA341">
        <v>0</v>
      </c>
      <c r="FB341">
        <v>0</v>
      </c>
      <c r="FC341">
        <v>0</v>
      </c>
      <c r="FD341">
        <v>0</v>
      </c>
      <c r="FE341">
        <v>0</v>
      </c>
      <c r="FF341">
        <v>0</v>
      </c>
      <c r="FG341">
        <v>0</v>
      </c>
      <c r="FH341">
        <v>0</v>
      </c>
      <c r="FI341">
        <v>0</v>
      </c>
      <c r="FJ341">
        <v>0</v>
      </c>
      <c r="FK341">
        <v>0</v>
      </c>
      <c r="FL341">
        <v>0</v>
      </c>
      <c r="FM341">
        <v>0</v>
      </c>
      <c r="FN341">
        <v>0</v>
      </c>
      <c r="FO341">
        <v>0</v>
      </c>
      <c r="FP341">
        <v>0</v>
      </c>
      <c r="FQ341">
        <v>0</v>
      </c>
      <c r="FR341">
        <v>0</v>
      </c>
      <c r="FS341">
        <v>0</v>
      </c>
      <c r="FU341">
        <v>0</v>
      </c>
    </row>
    <row r="342" spans="1:177" x14ac:dyDescent="0.2">
      <c r="A342" t="s">
        <v>193</v>
      </c>
      <c r="B342" t="s">
        <v>224</v>
      </c>
      <c r="C342" t="s">
        <v>1</v>
      </c>
      <c r="D342" t="s">
        <v>250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0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  <c r="DG342">
        <v>0</v>
      </c>
      <c r="DH342">
        <v>0</v>
      </c>
      <c r="DI342">
        <v>0</v>
      </c>
      <c r="DJ342">
        <v>0</v>
      </c>
      <c r="DK342">
        <v>0</v>
      </c>
      <c r="DL342">
        <v>0</v>
      </c>
      <c r="DM342">
        <v>0</v>
      </c>
      <c r="DN342">
        <v>0</v>
      </c>
      <c r="DO342">
        <v>0</v>
      </c>
      <c r="DP342">
        <v>0</v>
      </c>
      <c r="DQ342">
        <v>0</v>
      </c>
      <c r="DR342">
        <v>0</v>
      </c>
      <c r="DS342">
        <v>0</v>
      </c>
      <c r="DT342">
        <v>0</v>
      </c>
      <c r="DU342">
        <v>0</v>
      </c>
      <c r="DV342">
        <v>0</v>
      </c>
      <c r="DW342">
        <v>0</v>
      </c>
      <c r="DX342">
        <v>0</v>
      </c>
      <c r="DY342">
        <v>0</v>
      </c>
      <c r="DZ342">
        <v>0</v>
      </c>
      <c r="EA342">
        <v>0</v>
      </c>
      <c r="EB342">
        <v>0</v>
      </c>
      <c r="EC342">
        <v>0</v>
      </c>
      <c r="ED342">
        <v>0</v>
      </c>
      <c r="EE342">
        <v>0</v>
      </c>
      <c r="EF342">
        <v>0</v>
      </c>
      <c r="EG342">
        <v>0</v>
      </c>
      <c r="EH342">
        <v>0</v>
      </c>
      <c r="EI342">
        <v>0</v>
      </c>
      <c r="EJ342">
        <v>0</v>
      </c>
      <c r="EK342">
        <v>0</v>
      </c>
      <c r="EL342">
        <v>0</v>
      </c>
      <c r="EM342">
        <v>0</v>
      </c>
      <c r="EN342">
        <v>0</v>
      </c>
      <c r="EO342">
        <v>0</v>
      </c>
      <c r="EP342">
        <v>0</v>
      </c>
      <c r="EQ342">
        <v>0</v>
      </c>
      <c r="ER342">
        <v>0</v>
      </c>
      <c r="ES342">
        <v>0</v>
      </c>
      <c r="ET342">
        <v>0</v>
      </c>
      <c r="EU342">
        <v>0</v>
      </c>
      <c r="EV342">
        <v>0</v>
      </c>
      <c r="EW342">
        <v>0</v>
      </c>
      <c r="EX342">
        <v>0</v>
      </c>
      <c r="EY342">
        <v>0</v>
      </c>
      <c r="EZ342">
        <v>0</v>
      </c>
      <c r="FA342">
        <v>0</v>
      </c>
      <c r="FB342">
        <v>0</v>
      </c>
      <c r="FC342">
        <v>0</v>
      </c>
      <c r="FD342">
        <v>0</v>
      </c>
      <c r="FE342">
        <v>0</v>
      </c>
      <c r="FF342">
        <v>0</v>
      </c>
      <c r="FG342">
        <v>0</v>
      </c>
      <c r="FH342">
        <v>0</v>
      </c>
      <c r="FI342">
        <v>0</v>
      </c>
      <c r="FJ342">
        <v>0</v>
      </c>
      <c r="FK342">
        <v>0</v>
      </c>
      <c r="FL342">
        <v>0</v>
      </c>
      <c r="FM342">
        <v>0</v>
      </c>
      <c r="FN342">
        <v>0</v>
      </c>
      <c r="FO342">
        <v>0</v>
      </c>
      <c r="FP342">
        <v>0</v>
      </c>
      <c r="FQ342">
        <v>0</v>
      </c>
      <c r="FR342">
        <v>0</v>
      </c>
      <c r="FS342">
        <v>3</v>
      </c>
      <c r="FT342">
        <v>0.73013406991958618</v>
      </c>
      <c r="FU342">
        <v>0</v>
      </c>
    </row>
    <row r="343" spans="1:177" x14ac:dyDescent="0.2">
      <c r="A343" t="s">
        <v>193</v>
      </c>
      <c r="B343" t="s">
        <v>224</v>
      </c>
      <c r="C343" t="s">
        <v>1</v>
      </c>
      <c r="D343" t="s">
        <v>251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  <c r="DG343">
        <v>0</v>
      </c>
      <c r="DH343">
        <v>0</v>
      </c>
      <c r="DI343">
        <v>0</v>
      </c>
      <c r="DJ343">
        <v>0</v>
      </c>
      <c r="DK343">
        <v>0</v>
      </c>
      <c r="DL343">
        <v>0</v>
      </c>
      <c r="DM343">
        <v>0</v>
      </c>
      <c r="DN343">
        <v>0</v>
      </c>
      <c r="DO343">
        <v>0</v>
      </c>
      <c r="DP343">
        <v>0</v>
      </c>
      <c r="DQ343">
        <v>0</v>
      </c>
      <c r="DR343">
        <v>0</v>
      </c>
      <c r="DS343">
        <v>0</v>
      </c>
      <c r="DT343">
        <v>0</v>
      </c>
      <c r="DU343">
        <v>0</v>
      </c>
      <c r="DV343">
        <v>0</v>
      </c>
      <c r="DW343">
        <v>0</v>
      </c>
      <c r="DX343">
        <v>0</v>
      </c>
      <c r="DY343">
        <v>0</v>
      </c>
      <c r="DZ343">
        <v>0</v>
      </c>
      <c r="EA343">
        <v>0</v>
      </c>
      <c r="EB343">
        <v>0</v>
      </c>
      <c r="EC343">
        <v>0</v>
      </c>
      <c r="ED343">
        <v>0</v>
      </c>
      <c r="EE343">
        <v>0</v>
      </c>
      <c r="EF343">
        <v>0</v>
      </c>
      <c r="EG343">
        <v>0</v>
      </c>
      <c r="EH343">
        <v>0</v>
      </c>
      <c r="EI343">
        <v>0</v>
      </c>
      <c r="EJ343">
        <v>0</v>
      </c>
      <c r="EK343">
        <v>0</v>
      </c>
      <c r="EL343">
        <v>0</v>
      </c>
      <c r="EM343">
        <v>0</v>
      </c>
      <c r="EN343">
        <v>0</v>
      </c>
      <c r="EO343">
        <v>0</v>
      </c>
      <c r="EP343">
        <v>0</v>
      </c>
      <c r="EQ343">
        <v>0</v>
      </c>
      <c r="ER343">
        <v>0</v>
      </c>
      <c r="ES343">
        <v>0</v>
      </c>
      <c r="ET343">
        <v>0</v>
      </c>
      <c r="EU343">
        <v>0</v>
      </c>
      <c r="EV343">
        <v>0</v>
      </c>
      <c r="EW343">
        <v>0</v>
      </c>
      <c r="EX343">
        <v>0</v>
      </c>
      <c r="EY343">
        <v>0</v>
      </c>
      <c r="EZ343">
        <v>0</v>
      </c>
      <c r="FA343">
        <v>0</v>
      </c>
      <c r="FB343">
        <v>0</v>
      </c>
      <c r="FC343">
        <v>0</v>
      </c>
      <c r="FD343">
        <v>0</v>
      </c>
      <c r="FE343">
        <v>0</v>
      </c>
      <c r="FF343">
        <v>0</v>
      </c>
      <c r="FG343">
        <v>0</v>
      </c>
      <c r="FH343">
        <v>0</v>
      </c>
      <c r="FI343">
        <v>0</v>
      </c>
      <c r="FJ343">
        <v>0</v>
      </c>
      <c r="FK343">
        <v>0</v>
      </c>
      <c r="FL343">
        <v>0</v>
      </c>
      <c r="FM343">
        <v>0</v>
      </c>
      <c r="FN343">
        <v>0</v>
      </c>
      <c r="FO343">
        <v>0</v>
      </c>
      <c r="FP343">
        <v>0</v>
      </c>
      <c r="FQ343">
        <v>0</v>
      </c>
      <c r="FR343">
        <v>0</v>
      </c>
      <c r="FS343">
        <v>3</v>
      </c>
      <c r="FT343">
        <v>0.7640458345413208</v>
      </c>
      <c r="FU343">
        <v>0</v>
      </c>
    </row>
    <row r="344" spans="1:177" x14ac:dyDescent="0.2">
      <c r="A344" t="s">
        <v>193</v>
      </c>
      <c r="B344" t="s">
        <v>224</v>
      </c>
      <c r="C344" t="s">
        <v>1</v>
      </c>
      <c r="D344" t="s">
        <v>252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0</v>
      </c>
      <c r="DP344">
        <v>0</v>
      </c>
      <c r="DQ344">
        <v>0</v>
      </c>
      <c r="DR344">
        <v>0</v>
      </c>
      <c r="DS344">
        <v>0</v>
      </c>
      <c r="DT344">
        <v>0</v>
      </c>
      <c r="DU344">
        <v>0</v>
      </c>
      <c r="DV344">
        <v>0</v>
      </c>
      <c r="DW344">
        <v>0</v>
      </c>
      <c r="DX344">
        <v>0</v>
      </c>
      <c r="DY344">
        <v>0</v>
      </c>
      <c r="DZ344">
        <v>0</v>
      </c>
      <c r="EA344">
        <v>0</v>
      </c>
      <c r="EB344">
        <v>0</v>
      </c>
      <c r="EC344">
        <v>0</v>
      </c>
      <c r="ED344">
        <v>0</v>
      </c>
      <c r="EE344">
        <v>0</v>
      </c>
      <c r="EF344">
        <v>0</v>
      </c>
      <c r="EG344">
        <v>0</v>
      </c>
      <c r="EH344">
        <v>0</v>
      </c>
      <c r="EI344">
        <v>0</v>
      </c>
      <c r="EJ344">
        <v>0</v>
      </c>
      <c r="EK344">
        <v>0</v>
      </c>
      <c r="EL344">
        <v>0</v>
      </c>
      <c r="EM344">
        <v>0</v>
      </c>
      <c r="EN344">
        <v>0</v>
      </c>
      <c r="EO344">
        <v>0</v>
      </c>
      <c r="EP344">
        <v>0</v>
      </c>
      <c r="EQ344">
        <v>0</v>
      </c>
      <c r="ER344">
        <v>0</v>
      </c>
      <c r="ES344">
        <v>0</v>
      </c>
      <c r="ET344">
        <v>0</v>
      </c>
      <c r="EU344">
        <v>0</v>
      </c>
      <c r="EV344">
        <v>0</v>
      </c>
      <c r="EW344">
        <v>0</v>
      </c>
      <c r="EX344">
        <v>0</v>
      </c>
      <c r="EY344">
        <v>0</v>
      </c>
      <c r="EZ344">
        <v>0</v>
      </c>
      <c r="FA344">
        <v>0</v>
      </c>
      <c r="FB344">
        <v>0</v>
      </c>
      <c r="FC344">
        <v>0</v>
      </c>
      <c r="FD344">
        <v>0</v>
      </c>
      <c r="FE344">
        <v>0</v>
      </c>
      <c r="FF344">
        <v>0</v>
      </c>
      <c r="FG344">
        <v>0</v>
      </c>
      <c r="FH344">
        <v>0</v>
      </c>
      <c r="FI344">
        <v>0</v>
      </c>
      <c r="FJ344">
        <v>0</v>
      </c>
      <c r="FK344">
        <v>0</v>
      </c>
      <c r="FL344">
        <v>0</v>
      </c>
      <c r="FM344">
        <v>0</v>
      </c>
      <c r="FN344">
        <v>0</v>
      </c>
      <c r="FO344">
        <v>0</v>
      </c>
      <c r="FP344">
        <v>0</v>
      </c>
      <c r="FQ344">
        <v>0</v>
      </c>
      <c r="FR344">
        <v>0</v>
      </c>
      <c r="FS344">
        <v>0</v>
      </c>
      <c r="FU344">
        <v>0</v>
      </c>
    </row>
    <row r="345" spans="1:177" x14ac:dyDescent="0.2">
      <c r="A345" t="s">
        <v>193</v>
      </c>
      <c r="B345" t="s">
        <v>224</v>
      </c>
      <c r="C345" t="s">
        <v>1</v>
      </c>
      <c r="D345" t="s">
        <v>253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0</v>
      </c>
      <c r="BY345">
        <v>0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  <c r="DJ345">
        <v>0</v>
      </c>
      <c r="DK345">
        <v>0</v>
      </c>
      <c r="DL345">
        <v>0</v>
      </c>
      <c r="DM345">
        <v>0</v>
      </c>
      <c r="DN345">
        <v>0</v>
      </c>
      <c r="DO345">
        <v>0</v>
      </c>
      <c r="DP345">
        <v>0</v>
      </c>
      <c r="DQ345">
        <v>0</v>
      </c>
      <c r="DR345">
        <v>0</v>
      </c>
      <c r="DS345">
        <v>0</v>
      </c>
      <c r="DT345">
        <v>0</v>
      </c>
      <c r="DU345">
        <v>0</v>
      </c>
      <c r="DV345">
        <v>0</v>
      </c>
      <c r="DW345">
        <v>0</v>
      </c>
      <c r="DX345">
        <v>0</v>
      </c>
      <c r="DY345">
        <v>0</v>
      </c>
      <c r="DZ345">
        <v>0</v>
      </c>
      <c r="EA345">
        <v>0</v>
      </c>
      <c r="EB345">
        <v>0</v>
      </c>
      <c r="EC345">
        <v>0</v>
      </c>
      <c r="ED345">
        <v>0</v>
      </c>
      <c r="EE345">
        <v>0</v>
      </c>
      <c r="EF345">
        <v>0</v>
      </c>
      <c r="EG345">
        <v>0</v>
      </c>
      <c r="EH345">
        <v>0</v>
      </c>
      <c r="EI345">
        <v>0</v>
      </c>
      <c r="EJ345">
        <v>0</v>
      </c>
      <c r="EK345">
        <v>0</v>
      </c>
      <c r="EL345">
        <v>0</v>
      </c>
      <c r="EM345">
        <v>0</v>
      </c>
      <c r="EN345">
        <v>0</v>
      </c>
      <c r="EO345">
        <v>0</v>
      </c>
      <c r="EP345">
        <v>0</v>
      </c>
      <c r="EQ345">
        <v>0</v>
      </c>
      <c r="ER345">
        <v>0</v>
      </c>
      <c r="ES345">
        <v>0</v>
      </c>
      <c r="ET345">
        <v>0</v>
      </c>
      <c r="EU345">
        <v>0</v>
      </c>
      <c r="EV345">
        <v>0</v>
      </c>
      <c r="EW345">
        <v>0</v>
      </c>
      <c r="EX345">
        <v>0</v>
      </c>
      <c r="EY345">
        <v>0</v>
      </c>
      <c r="EZ345">
        <v>0</v>
      </c>
      <c r="FA345">
        <v>0</v>
      </c>
      <c r="FB345">
        <v>0</v>
      </c>
      <c r="FC345">
        <v>0</v>
      </c>
      <c r="FD345">
        <v>0</v>
      </c>
      <c r="FE345">
        <v>0</v>
      </c>
      <c r="FF345">
        <v>0</v>
      </c>
      <c r="FG345">
        <v>0</v>
      </c>
      <c r="FH345">
        <v>0</v>
      </c>
      <c r="FI345">
        <v>0</v>
      </c>
      <c r="FJ345">
        <v>0</v>
      </c>
      <c r="FK345">
        <v>0</v>
      </c>
      <c r="FL345">
        <v>0</v>
      </c>
      <c r="FM345">
        <v>0</v>
      </c>
      <c r="FN345">
        <v>0</v>
      </c>
      <c r="FO345">
        <v>0</v>
      </c>
      <c r="FP345">
        <v>0</v>
      </c>
      <c r="FQ345">
        <v>0</v>
      </c>
      <c r="FR345">
        <v>0</v>
      </c>
      <c r="FS345">
        <v>3</v>
      </c>
      <c r="FT345">
        <v>0.70364969968795776</v>
      </c>
      <c r="FU345">
        <v>0</v>
      </c>
    </row>
    <row r="346" spans="1:177" x14ac:dyDescent="0.2">
      <c r="A346" t="s">
        <v>193</v>
      </c>
      <c r="B346" t="s">
        <v>224</v>
      </c>
      <c r="C346" t="s">
        <v>1</v>
      </c>
      <c r="D346" t="s">
        <v>254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0</v>
      </c>
      <c r="BY346">
        <v>0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0</v>
      </c>
      <c r="DB346">
        <v>0</v>
      </c>
      <c r="DC346">
        <v>0</v>
      </c>
      <c r="DD346">
        <v>0</v>
      </c>
      <c r="DE346">
        <v>0</v>
      </c>
      <c r="DF346">
        <v>0</v>
      </c>
      <c r="DG346">
        <v>0</v>
      </c>
      <c r="DH346">
        <v>0</v>
      </c>
      <c r="DI346">
        <v>0</v>
      </c>
      <c r="DJ346">
        <v>0</v>
      </c>
      <c r="DK346">
        <v>0</v>
      </c>
      <c r="DL346">
        <v>0</v>
      </c>
      <c r="DM346">
        <v>0</v>
      </c>
      <c r="DN346">
        <v>0</v>
      </c>
      <c r="DO346">
        <v>0</v>
      </c>
      <c r="DP346">
        <v>0</v>
      </c>
      <c r="DQ346">
        <v>0</v>
      </c>
      <c r="DR346">
        <v>0</v>
      </c>
      <c r="DS346">
        <v>0</v>
      </c>
      <c r="DT346">
        <v>0</v>
      </c>
      <c r="DU346">
        <v>0</v>
      </c>
      <c r="DV346">
        <v>0</v>
      </c>
      <c r="DW346">
        <v>0</v>
      </c>
      <c r="DX346">
        <v>0</v>
      </c>
      <c r="DY346">
        <v>0</v>
      </c>
      <c r="DZ346">
        <v>0</v>
      </c>
      <c r="EA346">
        <v>0</v>
      </c>
      <c r="EB346">
        <v>0</v>
      </c>
      <c r="EC346">
        <v>0</v>
      </c>
      <c r="ED346">
        <v>0</v>
      </c>
      <c r="EE346">
        <v>0</v>
      </c>
      <c r="EF346">
        <v>0</v>
      </c>
      <c r="EG346">
        <v>0</v>
      </c>
      <c r="EH346">
        <v>0</v>
      </c>
      <c r="EI346">
        <v>0</v>
      </c>
      <c r="EJ346">
        <v>0</v>
      </c>
      <c r="EK346">
        <v>0</v>
      </c>
      <c r="EL346">
        <v>0</v>
      </c>
      <c r="EM346">
        <v>0</v>
      </c>
      <c r="EN346">
        <v>0</v>
      </c>
      <c r="EO346">
        <v>0</v>
      </c>
      <c r="EP346">
        <v>0</v>
      </c>
      <c r="EQ346">
        <v>0</v>
      </c>
      <c r="ER346">
        <v>0</v>
      </c>
      <c r="ES346">
        <v>0</v>
      </c>
      <c r="ET346">
        <v>0</v>
      </c>
      <c r="EU346">
        <v>0</v>
      </c>
      <c r="EV346">
        <v>0</v>
      </c>
      <c r="EW346">
        <v>0</v>
      </c>
      <c r="EX346">
        <v>0</v>
      </c>
      <c r="EY346">
        <v>0</v>
      </c>
      <c r="EZ346">
        <v>0</v>
      </c>
      <c r="FA346">
        <v>0</v>
      </c>
      <c r="FB346">
        <v>0</v>
      </c>
      <c r="FC346">
        <v>0</v>
      </c>
      <c r="FD346">
        <v>0</v>
      </c>
      <c r="FE346">
        <v>0</v>
      </c>
      <c r="FF346">
        <v>0</v>
      </c>
      <c r="FG346">
        <v>0</v>
      </c>
      <c r="FH346">
        <v>0</v>
      </c>
      <c r="FI346">
        <v>0</v>
      </c>
      <c r="FJ346">
        <v>0</v>
      </c>
      <c r="FK346">
        <v>0</v>
      </c>
      <c r="FL346">
        <v>0</v>
      </c>
      <c r="FM346">
        <v>0</v>
      </c>
      <c r="FN346">
        <v>0</v>
      </c>
      <c r="FO346">
        <v>0</v>
      </c>
      <c r="FP346">
        <v>0</v>
      </c>
      <c r="FQ346">
        <v>0</v>
      </c>
      <c r="FR346">
        <v>0</v>
      </c>
      <c r="FS346">
        <v>3</v>
      </c>
      <c r="FT346">
        <v>0.68542689085006714</v>
      </c>
      <c r="FU346">
        <v>0</v>
      </c>
    </row>
    <row r="347" spans="1:177" x14ac:dyDescent="0.2">
      <c r="A347" t="s">
        <v>193</v>
      </c>
      <c r="B347" t="s">
        <v>224</v>
      </c>
      <c r="C347" t="s">
        <v>1</v>
      </c>
      <c r="D347" t="s">
        <v>255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  <c r="DG347">
        <v>0</v>
      </c>
      <c r="DH347">
        <v>0</v>
      </c>
      <c r="DI347">
        <v>0</v>
      </c>
      <c r="DJ347">
        <v>0</v>
      </c>
      <c r="DK347">
        <v>0</v>
      </c>
      <c r="DL347">
        <v>0</v>
      </c>
      <c r="DM347">
        <v>0</v>
      </c>
      <c r="DN347">
        <v>0</v>
      </c>
      <c r="DO347">
        <v>0</v>
      </c>
      <c r="DP347">
        <v>0</v>
      </c>
      <c r="DQ347">
        <v>0</v>
      </c>
      <c r="DR347">
        <v>0</v>
      </c>
      <c r="DS347">
        <v>0</v>
      </c>
      <c r="DT347">
        <v>0</v>
      </c>
      <c r="DU347">
        <v>0</v>
      </c>
      <c r="DV347">
        <v>0</v>
      </c>
      <c r="DW347">
        <v>0</v>
      </c>
      <c r="DX347">
        <v>0</v>
      </c>
      <c r="DY347">
        <v>0</v>
      </c>
      <c r="DZ347">
        <v>0</v>
      </c>
      <c r="EA347">
        <v>0</v>
      </c>
      <c r="EB347">
        <v>0</v>
      </c>
      <c r="EC347">
        <v>0</v>
      </c>
      <c r="ED347">
        <v>0</v>
      </c>
      <c r="EE347">
        <v>0</v>
      </c>
      <c r="EF347">
        <v>0</v>
      </c>
      <c r="EG347">
        <v>0</v>
      </c>
      <c r="EH347">
        <v>0</v>
      </c>
      <c r="EI347">
        <v>0</v>
      </c>
      <c r="EJ347">
        <v>0</v>
      </c>
      <c r="EK347">
        <v>0</v>
      </c>
      <c r="EL347">
        <v>0</v>
      </c>
      <c r="EM347">
        <v>0</v>
      </c>
      <c r="EN347">
        <v>0</v>
      </c>
      <c r="EO347">
        <v>0</v>
      </c>
      <c r="EP347">
        <v>0</v>
      </c>
      <c r="EQ347">
        <v>0</v>
      </c>
      <c r="ER347">
        <v>0</v>
      </c>
      <c r="ES347">
        <v>0</v>
      </c>
      <c r="ET347">
        <v>0</v>
      </c>
      <c r="EU347">
        <v>0</v>
      </c>
      <c r="EV347">
        <v>0</v>
      </c>
      <c r="EW347">
        <v>0</v>
      </c>
      <c r="EX347">
        <v>0</v>
      </c>
      <c r="EY347">
        <v>0</v>
      </c>
      <c r="EZ347">
        <v>0</v>
      </c>
      <c r="FA347">
        <v>0</v>
      </c>
      <c r="FB347">
        <v>0</v>
      </c>
      <c r="FC347">
        <v>0</v>
      </c>
      <c r="FD347">
        <v>0</v>
      </c>
      <c r="FE347">
        <v>0</v>
      </c>
      <c r="FF347">
        <v>0</v>
      </c>
      <c r="FG347">
        <v>0</v>
      </c>
      <c r="FH347">
        <v>0</v>
      </c>
      <c r="FI347">
        <v>0</v>
      </c>
      <c r="FJ347">
        <v>0</v>
      </c>
      <c r="FK347">
        <v>0</v>
      </c>
      <c r="FL347">
        <v>0</v>
      </c>
      <c r="FM347">
        <v>0</v>
      </c>
      <c r="FN347">
        <v>0</v>
      </c>
      <c r="FO347">
        <v>0</v>
      </c>
      <c r="FP347">
        <v>0</v>
      </c>
      <c r="FQ347">
        <v>0</v>
      </c>
      <c r="FR347">
        <v>0</v>
      </c>
      <c r="FS347">
        <v>3</v>
      </c>
      <c r="FT347">
        <v>0.84374290704727173</v>
      </c>
      <c r="FU347">
        <v>0</v>
      </c>
    </row>
    <row r="348" spans="1:177" x14ac:dyDescent="0.2">
      <c r="A348" t="s">
        <v>193</v>
      </c>
      <c r="B348" t="s">
        <v>224</v>
      </c>
      <c r="C348" t="s">
        <v>1</v>
      </c>
      <c r="D348" t="s">
        <v>256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  <c r="DG348">
        <v>0</v>
      </c>
      <c r="DH348">
        <v>0</v>
      </c>
      <c r="DI348">
        <v>0</v>
      </c>
      <c r="DJ348">
        <v>0</v>
      </c>
      <c r="DK348">
        <v>0</v>
      </c>
      <c r="DL348">
        <v>0</v>
      </c>
      <c r="DM348">
        <v>0</v>
      </c>
      <c r="DN348">
        <v>0</v>
      </c>
      <c r="DO348">
        <v>0</v>
      </c>
      <c r="DP348">
        <v>0</v>
      </c>
      <c r="DQ348">
        <v>0</v>
      </c>
      <c r="DR348">
        <v>0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  <c r="DY348">
        <v>0</v>
      </c>
      <c r="DZ348">
        <v>0</v>
      </c>
      <c r="EA348">
        <v>0</v>
      </c>
      <c r="EB348">
        <v>0</v>
      </c>
      <c r="EC348">
        <v>0</v>
      </c>
      <c r="ED348">
        <v>0</v>
      </c>
      <c r="EE348">
        <v>0</v>
      </c>
      <c r="EF348">
        <v>0</v>
      </c>
      <c r="EG348">
        <v>0</v>
      </c>
      <c r="EH348">
        <v>0</v>
      </c>
      <c r="EI348">
        <v>0</v>
      </c>
      <c r="EJ348">
        <v>0</v>
      </c>
      <c r="EK348">
        <v>0</v>
      </c>
      <c r="EL348">
        <v>0</v>
      </c>
      <c r="EM348">
        <v>0</v>
      </c>
      <c r="EN348">
        <v>0</v>
      </c>
      <c r="EO348">
        <v>0</v>
      </c>
      <c r="EP348">
        <v>0</v>
      </c>
      <c r="EQ348">
        <v>0</v>
      </c>
      <c r="ER348">
        <v>0</v>
      </c>
      <c r="ES348">
        <v>0</v>
      </c>
      <c r="ET348">
        <v>0</v>
      </c>
      <c r="EU348">
        <v>0</v>
      </c>
      <c r="EV348">
        <v>0</v>
      </c>
      <c r="EW348">
        <v>0</v>
      </c>
      <c r="EX348">
        <v>0</v>
      </c>
      <c r="EY348">
        <v>0</v>
      </c>
      <c r="EZ348">
        <v>0</v>
      </c>
      <c r="FA348">
        <v>0</v>
      </c>
      <c r="FB348">
        <v>0</v>
      </c>
      <c r="FC348">
        <v>0</v>
      </c>
      <c r="FD348">
        <v>0</v>
      </c>
      <c r="FE348">
        <v>0</v>
      </c>
      <c r="FF348">
        <v>0</v>
      </c>
      <c r="FG348">
        <v>0</v>
      </c>
      <c r="FH348">
        <v>0</v>
      </c>
      <c r="FI348">
        <v>0</v>
      </c>
      <c r="FJ348">
        <v>0</v>
      </c>
      <c r="FK348">
        <v>0</v>
      </c>
      <c r="FL348">
        <v>0</v>
      </c>
      <c r="FM348">
        <v>0</v>
      </c>
      <c r="FN348">
        <v>0</v>
      </c>
      <c r="FO348">
        <v>0</v>
      </c>
      <c r="FP348">
        <v>0</v>
      </c>
      <c r="FQ348">
        <v>0</v>
      </c>
      <c r="FR348">
        <v>0</v>
      </c>
      <c r="FS348">
        <v>0</v>
      </c>
      <c r="FU348">
        <v>0</v>
      </c>
    </row>
    <row r="349" spans="1:177" x14ac:dyDescent="0.2">
      <c r="A349" t="s">
        <v>193</v>
      </c>
      <c r="B349" t="s">
        <v>224</v>
      </c>
      <c r="C349" t="s">
        <v>1</v>
      </c>
      <c r="D349" t="s">
        <v>257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  <c r="DG349">
        <v>0</v>
      </c>
      <c r="DH349">
        <v>0</v>
      </c>
      <c r="DI349">
        <v>0</v>
      </c>
      <c r="DJ349">
        <v>0</v>
      </c>
      <c r="DK349">
        <v>0</v>
      </c>
      <c r="DL349">
        <v>0</v>
      </c>
      <c r="DM349">
        <v>0</v>
      </c>
      <c r="DN349">
        <v>0</v>
      </c>
      <c r="DO349">
        <v>0</v>
      </c>
      <c r="DP349">
        <v>0</v>
      </c>
      <c r="DQ349">
        <v>0</v>
      </c>
      <c r="DR349">
        <v>0</v>
      </c>
      <c r="DS349">
        <v>0</v>
      </c>
      <c r="DT349">
        <v>0</v>
      </c>
      <c r="DU349">
        <v>0</v>
      </c>
      <c r="DV349">
        <v>0</v>
      </c>
      <c r="DW349">
        <v>0</v>
      </c>
      <c r="DX349">
        <v>0</v>
      </c>
      <c r="DY349">
        <v>0</v>
      </c>
      <c r="DZ349">
        <v>0</v>
      </c>
      <c r="EA349">
        <v>0</v>
      </c>
      <c r="EB349">
        <v>0</v>
      </c>
      <c r="EC349">
        <v>0</v>
      </c>
      <c r="ED349">
        <v>0</v>
      </c>
      <c r="EE349">
        <v>0</v>
      </c>
      <c r="EF349">
        <v>0</v>
      </c>
      <c r="EG349">
        <v>0</v>
      </c>
      <c r="EH349">
        <v>0</v>
      </c>
      <c r="EI349">
        <v>0</v>
      </c>
      <c r="EJ349">
        <v>0</v>
      </c>
      <c r="EK349">
        <v>0</v>
      </c>
      <c r="EL349">
        <v>0</v>
      </c>
      <c r="EM349">
        <v>0</v>
      </c>
      <c r="EN349">
        <v>0</v>
      </c>
      <c r="EO349">
        <v>0</v>
      </c>
      <c r="EP349">
        <v>0</v>
      </c>
      <c r="EQ349">
        <v>0</v>
      </c>
      <c r="ER349">
        <v>0</v>
      </c>
      <c r="ES349">
        <v>0</v>
      </c>
      <c r="ET349">
        <v>0</v>
      </c>
      <c r="EU349">
        <v>0</v>
      </c>
      <c r="EV349">
        <v>0</v>
      </c>
      <c r="EW349">
        <v>0</v>
      </c>
      <c r="EX349">
        <v>0</v>
      </c>
      <c r="EY349">
        <v>0</v>
      </c>
      <c r="EZ349">
        <v>0</v>
      </c>
      <c r="FA349">
        <v>0</v>
      </c>
      <c r="FB349">
        <v>0</v>
      </c>
      <c r="FC349">
        <v>0</v>
      </c>
      <c r="FD349">
        <v>0</v>
      </c>
      <c r="FE349">
        <v>0</v>
      </c>
      <c r="FF349">
        <v>0</v>
      </c>
      <c r="FG349">
        <v>0</v>
      </c>
      <c r="FH349">
        <v>0</v>
      </c>
      <c r="FI349">
        <v>0</v>
      </c>
      <c r="FJ349">
        <v>0</v>
      </c>
      <c r="FK349">
        <v>0</v>
      </c>
      <c r="FL349">
        <v>0</v>
      </c>
      <c r="FM349">
        <v>0</v>
      </c>
      <c r="FN349">
        <v>0</v>
      </c>
      <c r="FO349">
        <v>0</v>
      </c>
      <c r="FP349">
        <v>0</v>
      </c>
      <c r="FQ349">
        <v>0</v>
      </c>
      <c r="FR349">
        <v>0</v>
      </c>
      <c r="FS349">
        <v>3</v>
      </c>
      <c r="FT349">
        <v>0.92468816041946411</v>
      </c>
      <c r="FU349">
        <v>0</v>
      </c>
    </row>
    <row r="350" spans="1:177" x14ac:dyDescent="0.2">
      <c r="A350" t="s">
        <v>193</v>
      </c>
      <c r="B350" t="s">
        <v>224</v>
      </c>
      <c r="C350" t="s">
        <v>1</v>
      </c>
      <c r="D350" t="s">
        <v>258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0</v>
      </c>
      <c r="DK350">
        <v>0</v>
      </c>
      <c r="DL350">
        <v>0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0</v>
      </c>
      <c r="DT350">
        <v>0</v>
      </c>
      <c r="DU350">
        <v>0</v>
      </c>
      <c r="DV350">
        <v>0</v>
      </c>
      <c r="DW350">
        <v>0</v>
      </c>
      <c r="DX350">
        <v>0</v>
      </c>
      <c r="DY350">
        <v>0</v>
      </c>
      <c r="DZ350">
        <v>0</v>
      </c>
      <c r="EA350">
        <v>0</v>
      </c>
      <c r="EB350">
        <v>0</v>
      </c>
      <c r="EC350">
        <v>0</v>
      </c>
      <c r="ED350">
        <v>0</v>
      </c>
      <c r="EE350">
        <v>0</v>
      </c>
      <c r="EF350">
        <v>0</v>
      </c>
      <c r="EG350">
        <v>0</v>
      </c>
      <c r="EH350">
        <v>0</v>
      </c>
      <c r="EI350">
        <v>0</v>
      </c>
      <c r="EJ350">
        <v>0</v>
      </c>
      <c r="EK350">
        <v>0</v>
      </c>
      <c r="EL350">
        <v>0</v>
      </c>
      <c r="EM350">
        <v>0</v>
      </c>
      <c r="EN350">
        <v>0</v>
      </c>
      <c r="EO350">
        <v>0</v>
      </c>
      <c r="EP350">
        <v>0</v>
      </c>
      <c r="EQ350">
        <v>0</v>
      </c>
      <c r="ER350">
        <v>0</v>
      </c>
      <c r="ES350">
        <v>0</v>
      </c>
      <c r="ET350">
        <v>0</v>
      </c>
      <c r="EU350">
        <v>0</v>
      </c>
      <c r="EV350">
        <v>0</v>
      </c>
      <c r="EW350">
        <v>0</v>
      </c>
      <c r="EX350">
        <v>0</v>
      </c>
      <c r="EY350">
        <v>0</v>
      </c>
      <c r="EZ350">
        <v>0</v>
      </c>
      <c r="FA350">
        <v>0</v>
      </c>
      <c r="FB350">
        <v>0</v>
      </c>
      <c r="FC350">
        <v>0</v>
      </c>
      <c r="FD350">
        <v>0</v>
      </c>
      <c r="FE350">
        <v>0</v>
      </c>
      <c r="FF350">
        <v>0</v>
      </c>
      <c r="FG350">
        <v>0</v>
      </c>
      <c r="FH350">
        <v>0</v>
      </c>
      <c r="FI350">
        <v>0</v>
      </c>
      <c r="FJ350">
        <v>0</v>
      </c>
      <c r="FK350">
        <v>0</v>
      </c>
      <c r="FL350">
        <v>0</v>
      </c>
      <c r="FM350">
        <v>0</v>
      </c>
      <c r="FN350">
        <v>0</v>
      </c>
      <c r="FO350">
        <v>0</v>
      </c>
      <c r="FP350">
        <v>0</v>
      </c>
      <c r="FQ350">
        <v>0</v>
      </c>
      <c r="FR350">
        <v>0</v>
      </c>
      <c r="FS350">
        <v>0</v>
      </c>
      <c r="FU350">
        <v>0</v>
      </c>
    </row>
    <row r="351" spans="1:177" x14ac:dyDescent="0.2">
      <c r="A351" t="s">
        <v>193</v>
      </c>
      <c r="B351" t="s">
        <v>224</v>
      </c>
      <c r="C351" t="s">
        <v>1</v>
      </c>
      <c r="D351" t="s">
        <v>259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0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0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  <c r="DG351">
        <v>0</v>
      </c>
      <c r="DH351">
        <v>0</v>
      </c>
      <c r="DI351">
        <v>0</v>
      </c>
      <c r="DJ351">
        <v>0</v>
      </c>
      <c r="DK351">
        <v>0</v>
      </c>
      <c r="DL351">
        <v>0</v>
      </c>
      <c r="DM351">
        <v>0</v>
      </c>
      <c r="DN351">
        <v>0</v>
      </c>
      <c r="DO351">
        <v>0</v>
      </c>
      <c r="DP351">
        <v>0</v>
      </c>
      <c r="DQ351">
        <v>0</v>
      </c>
      <c r="DR351">
        <v>0</v>
      </c>
      <c r="DS351">
        <v>0</v>
      </c>
      <c r="DT351">
        <v>0</v>
      </c>
      <c r="DU351">
        <v>0</v>
      </c>
      <c r="DV351">
        <v>0</v>
      </c>
      <c r="DW351">
        <v>0</v>
      </c>
      <c r="DX351">
        <v>0</v>
      </c>
      <c r="DY351">
        <v>0</v>
      </c>
      <c r="DZ351">
        <v>0</v>
      </c>
      <c r="EA351">
        <v>0</v>
      </c>
      <c r="EB351">
        <v>0</v>
      </c>
      <c r="EC351">
        <v>0</v>
      </c>
      <c r="ED351">
        <v>0</v>
      </c>
      <c r="EE351">
        <v>0</v>
      </c>
      <c r="EF351">
        <v>0</v>
      </c>
      <c r="EG351">
        <v>0</v>
      </c>
      <c r="EH351">
        <v>0</v>
      </c>
      <c r="EI351">
        <v>0</v>
      </c>
      <c r="EJ351">
        <v>0</v>
      </c>
      <c r="EK351">
        <v>0</v>
      </c>
      <c r="EL351">
        <v>0</v>
      </c>
      <c r="EM351">
        <v>0</v>
      </c>
      <c r="EN351">
        <v>0</v>
      </c>
      <c r="EO351">
        <v>0</v>
      </c>
      <c r="EP351">
        <v>0</v>
      </c>
      <c r="EQ351">
        <v>0</v>
      </c>
      <c r="ER351">
        <v>0</v>
      </c>
      <c r="ES351">
        <v>0</v>
      </c>
      <c r="ET351">
        <v>0</v>
      </c>
      <c r="EU351">
        <v>0</v>
      </c>
      <c r="EV351">
        <v>0</v>
      </c>
      <c r="EW351">
        <v>0</v>
      </c>
      <c r="EX351">
        <v>0</v>
      </c>
      <c r="EY351">
        <v>0</v>
      </c>
      <c r="EZ351">
        <v>0</v>
      </c>
      <c r="FA351">
        <v>0</v>
      </c>
      <c r="FB351">
        <v>0</v>
      </c>
      <c r="FC351">
        <v>0</v>
      </c>
      <c r="FD351">
        <v>0</v>
      </c>
      <c r="FE351">
        <v>0</v>
      </c>
      <c r="FF351">
        <v>0</v>
      </c>
      <c r="FG351">
        <v>0</v>
      </c>
      <c r="FH351">
        <v>0</v>
      </c>
      <c r="FI351">
        <v>0</v>
      </c>
      <c r="FJ351">
        <v>0</v>
      </c>
      <c r="FK351">
        <v>0</v>
      </c>
      <c r="FL351">
        <v>0</v>
      </c>
      <c r="FM351">
        <v>0</v>
      </c>
      <c r="FN351">
        <v>0</v>
      </c>
      <c r="FO351">
        <v>0</v>
      </c>
      <c r="FP351">
        <v>0</v>
      </c>
      <c r="FQ351">
        <v>0</v>
      </c>
      <c r="FR351">
        <v>0</v>
      </c>
      <c r="FS351">
        <v>0</v>
      </c>
      <c r="FU351">
        <v>0</v>
      </c>
    </row>
    <row r="352" spans="1:177" x14ac:dyDescent="0.2">
      <c r="A352" t="s">
        <v>193</v>
      </c>
      <c r="B352" t="s">
        <v>224</v>
      </c>
      <c r="C352" t="s">
        <v>1</v>
      </c>
      <c r="D352" t="s">
        <v>260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  <c r="DG352">
        <v>0</v>
      </c>
      <c r="DH352">
        <v>0</v>
      </c>
      <c r="DI352">
        <v>0</v>
      </c>
      <c r="DJ352">
        <v>0</v>
      </c>
      <c r="DK352">
        <v>0</v>
      </c>
      <c r="DL352">
        <v>0</v>
      </c>
      <c r="DM352">
        <v>0</v>
      </c>
      <c r="DN352">
        <v>0</v>
      </c>
      <c r="DO352">
        <v>0</v>
      </c>
      <c r="DP352">
        <v>0</v>
      </c>
      <c r="DQ352">
        <v>0</v>
      </c>
      <c r="DR352">
        <v>0</v>
      </c>
      <c r="DS352">
        <v>0</v>
      </c>
      <c r="DT352">
        <v>0</v>
      </c>
      <c r="DU352">
        <v>0</v>
      </c>
      <c r="DV352">
        <v>0</v>
      </c>
      <c r="DW352">
        <v>0</v>
      </c>
      <c r="DX352">
        <v>0</v>
      </c>
      <c r="DY352">
        <v>0</v>
      </c>
      <c r="DZ352">
        <v>0</v>
      </c>
      <c r="EA352">
        <v>0</v>
      </c>
      <c r="EB352">
        <v>0</v>
      </c>
      <c r="EC352">
        <v>0</v>
      </c>
      <c r="ED352">
        <v>0</v>
      </c>
      <c r="EE352">
        <v>0</v>
      </c>
      <c r="EF352">
        <v>0</v>
      </c>
      <c r="EG352">
        <v>0</v>
      </c>
      <c r="EH352">
        <v>0</v>
      </c>
      <c r="EI352">
        <v>0</v>
      </c>
      <c r="EJ352">
        <v>0</v>
      </c>
      <c r="EK352">
        <v>0</v>
      </c>
      <c r="EL352">
        <v>0</v>
      </c>
      <c r="EM352">
        <v>0</v>
      </c>
      <c r="EN352">
        <v>0</v>
      </c>
      <c r="EO352">
        <v>0</v>
      </c>
      <c r="EP352">
        <v>0</v>
      </c>
      <c r="EQ352">
        <v>0</v>
      </c>
      <c r="ER352">
        <v>0</v>
      </c>
      <c r="ES352">
        <v>0</v>
      </c>
      <c r="ET352">
        <v>0</v>
      </c>
      <c r="EU352">
        <v>0</v>
      </c>
      <c r="EV352">
        <v>0</v>
      </c>
      <c r="EW352">
        <v>0</v>
      </c>
      <c r="EX352">
        <v>0</v>
      </c>
      <c r="EY352">
        <v>0</v>
      </c>
      <c r="EZ352">
        <v>0</v>
      </c>
      <c r="FA352">
        <v>0</v>
      </c>
      <c r="FB352">
        <v>0</v>
      </c>
      <c r="FC352">
        <v>0</v>
      </c>
      <c r="FD352">
        <v>0</v>
      </c>
      <c r="FE352">
        <v>0</v>
      </c>
      <c r="FF352">
        <v>0</v>
      </c>
      <c r="FG352">
        <v>0</v>
      </c>
      <c r="FH352">
        <v>0</v>
      </c>
      <c r="FI352">
        <v>0</v>
      </c>
      <c r="FJ352">
        <v>0</v>
      </c>
      <c r="FK352">
        <v>0</v>
      </c>
      <c r="FL352">
        <v>0</v>
      </c>
      <c r="FM352">
        <v>0</v>
      </c>
      <c r="FN352">
        <v>0</v>
      </c>
      <c r="FO352">
        <v>0</v>
      </c>
      <c r="FP352">
        <v>0</v>
      </c>
      <c r="FQ352">
        <v>0</v>
      </c>
      <c r="FR352">
        <v>0</v>
      </c>
      <c r="FS352">
        <v>0</v>
      </c>
      <c r="FU352">
        <v>0</v>
      </c>
    </row>
    <row r="353" spans="1:177" x14ac:dyDescent="0.2">
      <c r="A353" t="s">
        <v>193</v>
      </c>
      <c r="B353" t="s">
        <v>224</v>
      </c>
      <c r="C353" t="s">
        <v>1</v>
      </c>
      <c r="D353" t="s">
        <v>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  <c r="DG353">
        <v>0</v>
      </c>
      <c r="DH353">
        <v>0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0</v>
      </c>
      <c r="DT353">
        <v>0</v>
      </c>
      <c r="DU353">
        <v>0</v>
      </c>
      <c r="DV353">
        <v>0</v>
      </c>
      <c r="DW353">
        <v>0</v>
      </c>
      <c r="DX353">
        <v>0</v>
      </c>
      <c r="DY353">
        <v>0</v>
      </c>
      <c r="DZ353">
        <v>0</v>
      </c>
      <c r="EA353">
        <v>0</v>
      </c>
      <c r="EB353">
        <v>0</v>
      </c>
      <c r="EC353">
        <v>0</v>
      </c>
      <c r="ED353">
        <v>0</v>
      </c>
      <c r="EE353">
        <v>0</v>
      </c>
      <c r="EF353">
        <v>0</v>
      </c>
      <c r="EG353">
        <v>0</v>
      </c>
      <c r="EH353">
        <v>0</v>
      </c>
      <c r="EI353">
        <v>0</v>
      </c>
      <c r="EJ353">
        <v>0</v>
      </c>
      <c r="EK353">
        <v>0</v>
      </c>
      <c r="EL353">
        <v>0</v>
      </c>
      <c r="EM353">
        <v>0</v>
      </c>
      <c r="EN353">
        <v>0</v>
      </c>
      <c r="EO353">
        <v>0</v>
      </c>
      <c r="EP353">
        <v>0</v>
      </c>
      <c r="EQ353">
        <v>0</v>
      </c>
      <c r="ER353">
        <v>0</v>
      </c>
      <c r="ES353">
        <v>0</v>
      </c>
      <c r="ET353">
        <v>0</v>
      </c>
      <c r="EU353">
        <v>0</v>
      </c>
      <c r="EV353">
        <v>0</v>
      </c>
      <c r="EW353">
        <v>0</v>
      </c>
      <c r="EX353">
        <v>0</v>
      </c>
      <c r="EY353">
        <v>0</v>
      </c>
      <c r="EZ353">
        <v>0</v>
      </c>
      <c r="FA353">
        <v>0</v>
      </c>
      <c r="FB353">
        <v>0</v>
      </c>
      <c r="FC353">
        <v>0</v>
      </c>
      <c r="FD353">
        <v>0</v>
      </c>
      <c r="FE353">
        <v>0</v>
      </c>
      <c r="FF353">
        <v>0</v>
      </c>
      <c r="FG353">
        <v>0</v>
      </c>
      <c r="FH353">
        <v>0</v>
      </c>
      <c r="FI353">
        <v>0</v>
      </c>
      <c r="FJ353">
        <v>0</v>
      </c>
      <c r="FK353">
        <v>0</v>
      </c>
      <c r="FL353">
        <v>0</v>
      </c>
      <c r="FM353">
        <v>0</v>
      </c>
      <c r="FN353">
        <v>0</v>
      </c>
      <c r="FO353">
        <v>0</v>
      </c>
      <c r="FP353">
        <v>0</v>
      </c>
      <c r="FQ353">
        <v>0</v>
      </c>
      <c r="FR353">
        <v>0</v>
      </c>
      <c r="FS353">
        <v>3.6666666666666665</v>
      </c>
      <c r="FT353">
        <v>0.75004810094833374</v>
      </c>
      <c r="FU353">
        <v>0</v>
      </c>
    </row>
    <row r="354" spans="1:177" x14ac:dyDescent="0.2">
      <c r="A354" t="s">
        <v>193</v>
      </c>
      <c r="B354" t="s">
        <v>225</v>
      </c>
      <c r="C354" t="s">
        <v>1</v>
      </c>
      <c r="D354" t="s">
        <v>246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  <c r="DG354">
        <v>0</v>
      </c>
      <c r="DH354">
        <v>0</v>
      </c>
      <c r="DI354">
        <v>0</v>
      </c>
      <c r="DJ354">
        <v>0</v>
      </c>
      <c r="DK354">
        <v>0</v>
      </c>
      <c r="DL354">
        <v>0</v>
      </c>
      <c r="DM354">
        <v>0</v>
      </c>
      <c r="DN354">
        <v>0</v>
      </c>
      <c r="DO354">
        <v>0</v>
      </c>
      <c r="DP354">
        <v>0</v>
      </c>
      <c r="DQ354">
        <v>0</v>
      </c>
      <c r="DR354">
        <v>0</v>
      </c>
      <c r="DS354">
        <v>0</v>
      </c>
      <c r="DT354">
        <v>0</v>
      </c>
      <c r="DU354">
        <v>0</v>
      </c>
      <c r="DV354">
        <v>0</v>
      </c>
      <c r="DW354">
        <v>0</v>
      </c>
      <c r="DX354">
        <v>0</v>
      </c>
      <c r="DY354">
        <v>0</v>
      </c>
      <c r="DZ354">
        <v>0</v>
      </c>
      <c r="EA354">
        <v>0</v>
      </c>
      <c r="EB354">
        <v>0</v>
      </c>
      <c r="EC354">
        <v>0</v>
      </c>
      <c r="ED354">
        <v>0</v>
      </c>
      <c r="EE354">
        <v>0</v>
      </c>
      <c r="EF354">
        <v>0</v>
      </c>
      <c r="EG354">
        <v>0</v>
      </c>
      <c r="EH354">
        <v>0</v>
      </c>
      <c r="EI354">
        <v>0</v>
      </c>
      <c r="EJ354">
        <v>0</v>
      </c>
      <c r="EK354">
        <v>0</v>
      </c>
      <c r="EL354">
        <v>0</v>
      </c>
      <c r="EM354">
        <v>0</v>
      </c>
      <c r="EN354">
        <v>0</v>
      </c>
      <c r="EO354">
        <v>0</v>
      </c>
      <c r="EP354">
        <v>0</v>
      </c>
      <c r="EQ354">
        <v>0</v>
      </c>
      <c r="ER354">
        <v>0</v>
      </c>
      <c r="ES354">
        <v>0</v>
      </c>
      <c r="ET354">
        <v>0</v>
      </c>
      <c r="EU354">
        <v>0</v>
      </c>
      <c r="EV354">
        <v>0</v>
      </c>
      <c r="EW354">
        <v>0</v>
      </c>
      <c r="EX354">
        <v>0</v>
      </c>
      <c r="EY354">
        <v>0</v>
      </c>
      <c r="EZ354">
        <v>0</v>
      </c>
      <c r="FA354">
        <v>0</v>
      </c>
      <c r="FB354">
        <v>0</v>
      </c>
      <c r="FC354">
        <v>0</v>
      </c>
      <c r="FD354">
        <v>0</v>
      </c>
      <c r="FE354">
        <v>0</v>
      </c>
      <c r="FF354">
        <v>0</v>
      </c>
      <c r="FG354">
        <v>0</v>
      </c>
      <c r="FH354">
        <v>0</v>
      </c>
      <c r="FI354">
        <v>0</v>
      </c>
      <c r="FJ354">
        <v>0</v>
      </c>
      <c r="FK354">
        <v>0</v>
      </c>
      <c r="FL354">
        <v>0</v>
      </c>
      <c r="FM354">
        <v>0</v>
      </c>
      <c r="FN354">
        <v>0</v>
      </c>
      <c r="FO354">
        <v>0</v>
      </c>
      <c r="FP354">
        <v>0</v>
      </c>
      <c r="FQ354">
        <v>0</v>
      </c>
      <c r="FR354">
        <v>0</v>
      </c>
      <c r="FS354">
        <v>0</v>
      </c>
      <c r="FU354">
        <v>0</v>
      </c>
    </row>
    <row r="355" spans="1:177" x14ac:dyDescent="0.2">
      <c r="A355" t="s">
        <v>193</v>
      </c>
      <c r="B355" t="s">
        <v>225</v>
      </c>
      <c r="C355" t="s">
        <v>1</v>
      </c>
      <c r="D355" t="s">
        <v>247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  <c r="DG355">
        <v>0</v>
      </c>
      <c r="DH355">
        <v>0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0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  <c r="DY355">
        <v>0</v>
      </c>
      <c r="DZ355">
        <v>0</v>
      </c>
      <c r="EA355">
        <v>0</v>
      </c>
      <c r="EB355">
        <v>0</v>
      </c>
      <c r="EC355">
        <v>0</v>
      </c>
      <c r="ED355">
        <v>0</v>
      </c>
      <c r="EE355">
        <v>0</v>
      </c>
      <c r="EF355">
        <v>0</v>
      </c>
      <c r="EG355">
        <v>0</v>
      </c>
      <c r="EH355">
        <v>0</v>
      </c>
      <c r="EI355">
        <v>0</v>
      </c>
      <c r="EJ355">
        <v>0</v>
      </c>
      <c r="EK355">
        <v>0</v>
      </c>
      <c r="EL355">
        <v>0</v>
      </c>
      <c r="EM355">
        <v>0</v>
      </c>
      <c r="EN355">
        <v>0</v>
      </c>
      <c r="EO355">
        <v>0</v>
      </c>
      <c r="EP355">
        <v>0</v>
      </c>
      <c r="EQ355">
        <v>0</v>
      </c>
      <c r="ER355">
        <v>0</v>
      </c>
      <c r="ES355">
        <v>0</v>
      </c>
      <c r="ET355">
        <v>0</v>
      </c>
      <c r="EU355">
        <v>0</v>
      </c>
      <c r="EV355">
        <v>0</v>
      </c>
      <c r="EW355">
        <v>0</v>
      </c>
      <c r="EX355">
        <v>0</v>
      </c>
      <c r="EY355">
        <v>0</v>
      </c>
      <c r="EZ355">
        <v>0</v>
      </c>
      <c r="FA355">
        <v>0</v>
      </c>
      <c r="FB355">
        <v>0</v>
      </c>
      <c r="FC355">
        <v>0</v>
      </c>
      <c r="FD355">
        <v>0</v>
      </c>
      <c r="FE355">
        <v>0</v>
      </c>
      <c r="FF355">
        <v>0</v>
      </c>
      <c r="FG355">
        <v>0</v>
      </c>
      <c r="FH355">
        <v>0</v>
      </c>
      <c r="FI355">
        <v>0</v>
      </c>
      <c r="FJ355">
        <v>0</v>
      </c>
      <c r="FK355">
        <v>0</v>
      </c>
      <c r="FL355">
        <v>0</v>
      </c>
      <c r="FM355">
        <v>0</v>
      </c>
      <c r="FN355">
        <v>0</v>
      </c>
      <c r="FO355">
        <v>0</v>
      </c>
      <c r="FP355">
        <v>0</v>
      </c>
      <c r="FQ355">
        <v>0</v>
      </c>
      <c r="FR355">
        <v>0</v>
      </c>
      <c r="FS355">
        <v>21</v>
      </c>
      <c r="FT355">
        <v>0.20334342122077942</v>
      </c>
      <c r="FU355">
        <v>0</v>
      </c>
    </row>
    <row r="356" spans="1:177" x14ac:dyDescent="0.2">
      <c r="A356" t="s">
        <v>193</v>
      </c>
      <c r="B356" t="s">
        <v>225</v>
      </c>
      <c r="C356" t="s">
        <v>1</v>
      </c>
      <c r="D356" t="s">
        <v>248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0</v>
      </c>
      <c r="DB356">
        <v>0</v>
      </c>
      <c r="DC356">
        <v>0</v>
      </c>
      <c r="DD356">
        <v>0</v>
      </c>
      <c r="DE356">
        <v>0</v>
      </c>
      <c r="DF356">
        <v>0</v>
      </c>
      <c r="DG356">
        <v>0</v>
      </c>
      <c r="DH356">
        <v>0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0</v>
      </c>
      <c r="DP356">
        <v>0</v>
      </c>
      <c r="DQ356">
        <v>0</v>
      </c>
      <c r="DR356">
        <v>0</v>
      </c>
      <c r="DS356">
        <v>0</v>
      </c>
      <c r="DT356">
        <v>0</v>
      </c>
      <c r="DU356">
        <v>0</v>
      </c>
      <c r="DV356">
        <v>0</v>
      </c>
      <c r="DW356">
        <v>0</v>
      </c>
      <c r="DX356">
        <v>0</v>
      </c>
      <c r="DY356">
        <v>0</v>
      </c>
      <c r="DZ356">
        <v>0</v>
      </c>
      <c r="EA356">
        <v>0</v>
      </c>
      <c r="EB356">
        <v>0</v>
      </c>
      <c r="EC356">
        <v>0</v>
      </c>
      <c r="ED356">
        <v>0</v>
      </c>
      <c r="EE356">
        <v>0</v>
      </c>
      <c r="EF356">
        <v>0</v>
      </c>
      <c r="EG356">
        <v>0</v>
      </c>
      <c r="EH356">
        <v>0</v>
      </c>
      <c r="EI356">
        <v>0</v>
      </c>
      <c r="EJ356">
        <v>0</v>
      </c>
      <c r="EK356">
        <v>0</v>
      </c>
      <c r="EL356">
        <v>0</v>
      </c>
      <c r="EM356">
        <v>0</v>
      </c>
      <c r="EN356">
        <v>0</v>
      </c>
      <c r="EO356">
        <v>0</v>
      </c>
      <c r="EP356">
        <v>0</v>
      </c>
      <c r="EQ356">
        <v>0</v>
      </c>
      <c r="ER356">
        <v>0</v>
      </c>
      <c r="ES356">
        <v>0</v>
      </c>
      <c r="ET356">
        <v>0</v>
      </c>
      <c r="EU356">
        <v>0</v>
      </c>
      <c r="EV356">
        <v>0</v>
      </c>
      <c r="EW356">
        <v>0</v>
      </c>
      <c r="EX356">
        <v>0</v>
      </c>
      <c r="EY356">
        <v>0</v>
      </c>
      <c r="EZ356">
        <v>0</v>
      </c>
      <c r="FA356">
        <v>0</v>
      </c>
      <c r="FB356">
        <v>0</v>
      </c>
      <c r="FC356">
        <v>0</v>
      </c>
      <c r="FD356">
        <v>0</v>
      </c>
      <c r="FE356">
        <v>0</v>
      </c>
      <c r="FF356">
        <v>0</v>
      </c>
      <c r="FG356">
        <v>0</v>
      </c>
      <c r="FH356">
        <v>0</v>
      </c>
      <c r="FI356">
        <v>0</v>
      </c>
      <c r="FJ356">
        <v>0</v>
      </c>
      <c r="FK356">
        <v>0</v>
      </c>
      <c r="FL356">
        <v>0</v>
      </c>
      <c r="FM356">
        <v>0</v>
      </c>
      <c r="FN356">
        <v>0</v>
      </c>
      <c r="FO356">
        <v>0</v>
      </c>
      <c r="FP356">
        <v>0</v>
      </c>
      <c r="FQ356">
        <v>0</v>
      </c>
      <c r="FR356">
        <v>0</v>
      </c>
      <c r="FS356">
        <v>24</v>
      </c>
      <c r="FT356">
        <v>0.16028918325901031</v>
      </c>
      <c r="FU356">
        <v>0</v>
      </c>
    </row>
    <row r="357" spans="1:177" x14ac:dyDescent="0.2">
      <c r="A357" t="s">
        <v>193</v>
      </c>
      <c r="B357" t="s">
        <v>225</v>
      </c>
      <c r="C357" t="s">
        <v>1</v>
      </c>
      <c r="D357" t="s">
        <v>249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  <c r="DG357">
        <v>0</v>
      </c>
      <c r="DH357">
        <v>0</v>
      </c>
      <c r="DI357">
        <v>0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0</v>
      </c>
      <c r="DV357">
        <v>0</v>
      </c>
      <c r="DW357">
        <v>0</v>
      </c>
      <c r="DX357">
        <v>0</v>
      </c>
      <c r="DY357">
        <v>0</v>
      </c>
      <c r="DZ357">
        <v>0</v>
      </c>
      <c r="EA357">
        <v>0</v>
      </c>
      <c r="EB357">
        <v>0</v>
      </c>
      <c r="EC357">
        <v>0</v>
      </c>
      <c r="ED357">
        <v>0</v>
      </c>
      <c r="EE357">
        <v>0</v>
      </c>
      <c r="EF357">
        <v>0</v>
      </c>
      <c r="EG357">
        <v>0</v>
      </c>
      <c r="EH357">
        <v>0</v>
      </c>
      <c r="EI357">
        <v>0</v>
      </c>
      <c r="EJ357">
        <v>0</v>
      </c>
      <c r="EK357">
        <v>0</v>
      </c>
      <c r="EL357">
        <v>0</v>
      </c>
      <c r="EM357">
        <v>0</v>
      </c>
      <c r="EN357">
        <v>0</v>
      </c>
      <c r="EO357">
        <v>0</v>
      </c>
      <c r="EP357">
        <v>0</v>
      </c>
      <c r="EQ357">
        <v>0</v>
      </c>
      <c r="ER357">
        <v>0</v>
      </c>
      <c r="ES357">
        <v>0</v>
      </c>
      <c r="ET357">
        <v>0</v>
      </c>
      <c r="EU357">
        <v>0</v>
      </c>
      <c r="EV357">
        <v>0</v>
      </c>
      <c r="EW357">
        <v>0</v>
      </c>
      <c r="EX357">
        <v>0</v>
      </c>
      <c r="EY357">
        <v>0</v>
      </c>
      <c r="EZ357">
        <v>0</v>
      </c>
      <c r="FA357">
        <v>0</v>
      </c>
      <c r="FB357">
        <v>0</v>
      </c>
      <c r="FC357">
        <v>0</v>
      </c>
      <c r="FD357">
        <v>0</v>
      </c>
      <c r="FE357">
        <v>0</v>
      </c>
      <c r="FF357">
        <v>0</v>
      </c>
      <c r="FG357">
        <v>0</v>
      </c>
      <c r="FH357">
        <v>0</v>
      </c>
      <c r="FI357">
        <v>0</v>
      </c>
      <c r="FJ357">
        <v>0</v>
      </c>
      <c r="FK357">
        <v>0</v>
      </c>
      <c r="FL357">
        <v>0</v>
      </c>
      <c r="FM357">
        <v>0</v>
      </c>
      <c r="FN357">
        <v>0</v>
      </c>
      <c r="FO357">
        <v>0</v>
      </c>
      <c r="FP357">
        <v>0</v>
      </c>
      <c r="FQ357">
        <v>0</v>
      </c>
      <c r="FR357">
        <v>0</v>
      </c>
      <c r="FS357">
        <v>24</v>
      </c>
      <c r="FT357">
        <v>0.16449327766895294</v>
      </c>
      <c r="FU357">
        <v>0</v>
      </c>
    </row>
    <row r="358" spans="1:177" x14ac:dyDescent="0.2">
      <c r="A358" t="s">
        <v>193</v>
      </c>
      <c r="B358" t="s">
        <v>225</v>
      </c>
      <c r="C358" t="s">
        <v>1</v>
      </c>
      <c r="D358" t="s">
        <v>250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0</v>
      </c>
      <c r="CA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0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0</v>
      </c>
      <c r="DA358">
        <v>0</v>
      </c>
      <c r="DB358">
        <v>0</v>
      </c>
      <c r="DC358">
        <v>0</v>
      </c>
      <c r="DD358">
        <v>0</v>
      </c>
      <c r="DE358">
        <v>0</v>
      </c>
      <c r="DF358">
        <v>0</v>
      </c>
      <c r="DG358">
        <v>0</v>
      </c>
      <c r="DH358">
        <v>0</v>
      </c>
      <c r="DI358">
        <v>0</v>
      </c>
      <c r="DJ358">
        <v>0</v>
      </c>
      <c r="DK358">
        <v>0</v>
      </c>
      <c r="DL358">
        <v>0</v>
      </c>
      <c r="DM358">
        <v>0</v>
      </c>
      <c r="DN358">
        <v>0</v>
      </c>
      <c r="DO358">
        <v>0</v>
      </c>
      <c r="DP358">
        <v>0</v>
      </c>
      <c r="DQ358">
        <v>0</v>
      </c>
      <c r="DR358">
        <v>0</v>
      </c>
      <c r="DS358">
        <v>0</v>
      </c>
      <c r="DT358">
        <v>0</v>
      </c>
      <c r="DU358">
        <v>0</v>
      </c>
      <c r="DV358">
        <v>0</v>
      </c>
      <c r="DW358">
        <v>0</v>
      </c>
      <c r="DX358">
        <v>0</v>
      </c>
      <c r="DY358">
        <v>0</v>
      </c>
      <c r="DZ358">
        <v>0</v>
      </c>
      <c r="EA358">
        <v>0</v>
      </c>
      <c r="EB358">
        <v>0</v>
      </c>
      <c r="EC358">
        <v>0</v>
      </c>
      <c r="ED358">
        <v>0</v>
      </c>
      <c r="EE358">
        <v>0</v>
      </c>
      <c r="EF358">
        <v>0</v>
      </c>
      <c r="EG358">
        <v>0</v>
      </c>
      <c r="EH358">
        <v>0</v>
      </c>
      <c r="EI358">
        <v>0</v>
      </c>
      <c r="EJ358">
        <v>0</v>
      </c>
      <c r="EK358">
        <v>0</v>
      </c>
      <c r="EL358">
        <v>0</v>
      </c>
      <c r="EM358">
        <v>0</v>
      </c>
      <c r="EN358">
        <v>0</v>
      </c>
      <c r="EO358">
        <v>0</v>
      </c>
      <c r="EP358">
        <v>0</v>
      </c>
      <c r="EQ358">
        <v>0</v>
      </c>
      <c r="ER358">
        <v>0</v>
      </c>
      <c r="ES358">
        <v>0</v>
      </c>
      <c r="ET358">
        <v>0</v>
      </c>
      <c r="EU358">
        <v>0</v>
      </c>
      <c r="EV358">
        <v>0</v>
      </c>
      <c r="EW358">
        <v>0</v>
      </c>
      <c r="EX358">
        <v>0</v>
      </c>
      <c r="EY358">
        <v>0</v>
      </c>
      <c r="EZ358">
        <v>0</v>
      </c>
      <c r="FA358">
        <v>0</v>
      </c>
      <c r="FB358">
        <v>0</v>
      </c>
      <c r="FC358">
        <v>0</v>
      </c>
      <c r="FD358">
        <v>0</v>
      </c>
      <c r="FE358">
        <v>0</v>
      </c>
      <c r="FF358">
        <v>0</v>
      </c>
      <c r="FG358">
        <v>0</v>
      </c>
      <c r="FH358">
        <v>0</v>
      </c>
      <c r="FI358">
        <v>0</v>
      </c>
      <c r="FJ358">
        <v>0</v>
      </c>
      <c r="FK358">
        <v>0</v>
      </c>
      <c r="FL358">
        <v>0</v>
      </c>
      <c r="FM358">
        <v>0</v>
      </c>
      <c r="FN358">
        <v>0</v>
      </c>
      <c r="FO358">
        <v>0</v>
      </c>
      <c r="FP358">
        <v>0</v>
      </c>
      <c r="FQ358">
        <v>0</v>
      </c>
      <c r="FR358">
        <v>0</v>
      </c>
      <c r="FS358">
        <v>0</v>
      </c>
      <c r="FU358">
        <v>0</v>
      </c>
    </row>
    <row r="359" spans="1:177" x14ac:dyDescent="0.2">
      <c r="A359" t="s">
        <v>193</v>
      </c>
      <c r="B359" t="s">
        <v>225</v>
      </c>
      <c r="C359" t="s">
        <v>1</v>
      </c>
      <c r="D359" t="s">
        <v>251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0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  <c r="DG359">
        <v>0</v>
      </c>
      <c r="DH359">
        <v>0</v>
      </c>
      <c r="DI359">
        <v>0</v>
      </c>
      <c r="DJ359">
        <v>0</v>
      </c>
      <c r="DK359">
        <v>0</v>
      </c>
      <c r="DL359">
        <v>0</v>
      </c>
      <c r="DM359">
        <v>0</v>
      </c>
      <c r="DN359">
        <v>0</v>
      </c>
      <c r="DO359">
        <v>0</v>
      </c>
      <c r="DP359">
        <v>0</v>
      </c>
      <c r="DQ359">
        <v>0</v>
      </c>
      <c r="DR359">
        <v>0</v>
      </c>
      <c r="DS359">
        <v>0</v>
      </c>
      <c r="DT359">
        <v>0</v>
      </c>
      <c r="DU359">
        <v>0</v>
      </c>
      <c r="DV359">
        <v>0</v>
      </c>
      <c r="DW359">
        <v>0</v>
      </c>
      <c r="DX359">
        <v>0</v>
      </c>
      <c r="DY359">
        <v>0</v>
      </c>
      <c r="DZ359">
        <v>0</v>
      </c>
      <c r="EA359">
        <v>0</v>
      </c>
      <c r="EB359">
        <v>0</v>
      </c>
      <c r="EC359">
        <v>0</v>
      </c>
      <c r="ED359">
        <v>0</v>
      </c>
      <c r="EE359">
        <v>0</v>
      </c>
      <c r="EF359">
        <v>0</v>
      </c>
      <c r="EG359">
        <v>0</v>
      </c>
      <c r="EH359">
        <v>0</v>
      </c>
      <c r="EI359">
        <v>0</v>
      </c>
      <c r="EJ359">
        <v>0</v>
      </c>
      <c r="EK359">
        <v>0</v>
      </c>
      <c r="EL359">
        <v>0</v>
      </c>
      <c r="EM359">
        <v>0</v>
      </c>
      <c r="EN359">
        <v>0</v>
      </c>
      <c r="EO359">
        <v>0</v>
      </c>
      <c r="EP359">
        <v>0</v>
      </c>
      <c r="EQ359">
        <v>0</v>
      </c>
      <c r="ER359">
        <v>0</v>
      </c>
      <c r="ES359">
        <v>0</v>
      </c>
      <c r="ET359">
        <v>0</v>
      </c>
      <c r="EU359">
        <v>0</v>
      </c>
      <c r="EV359">
        <v>0</v>
      </c>
      <c r="EW359">
        <v>0</v>
      </c>
      <c r="EX359">
        <v>0</v>
      </c>
      <c r="EY359">
        <v>0</v>
      </c>
      <c r="EZ359">
        <v>0</v>
      </c>
      <c r="FA359">
        <v>0</v>
      </c>
      <c r="FB359">
        <v>0</v>
      </c>
      <c r="FC359">
        <v>0</v>
      </c>
      <c r="FD359">
        <v>0</v>
      </c>
      <c r="FE359">
        <v>0</v>
      </c>
      <c r="FF359">
        <v>0</v>
      </c>
      <c r="FG359">
        <v>0</v>
      </c>
      <c r="FH359">
        <v>0</v>
      </c>
      <c r="FI359">
        <v>0</v>
      </c>
      <c r="FJ359">
        <v>0</v>
      </c>
      <c r="FK359">
        <v>0</v>
      </c>
      <c r="FL359">
        <v>0</v>
      </c>
      <c r="FM359">
        <v>0</v>
      </c>
      <c r="FN359">
        <v>0</v>
      </c>
      <c r="FO359">
        <v>0</v>
      </c>
      <c r="FP359">
        <v>0</v>
      </c>
      <c r="FQ359">
        <v>0</v>
      </c>
      <c r="FR359">
        <v>0</v>
      </c>
      <c r="FS359">
        <v>0</v>
      </c>
      <c r="FU359">
        <v>0</v>
      </c>
    </row>
    <row r="360" spans="1:177" x14ac:dyDescent="0.2">
      <c r="A360" t="s">
        <v>193</v>
      </c>
      <c r="B360" t="s">
        <v>225</v>
      </c>
      <c r="C360" t="s">
        <v>1</v>
      </c>
      <c r="D360" t="s">
        <v>252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  <c r="DG360">
        <v>0</v>
      </c>
      <c r="DH360">
        <v>0</v>
      </c>
      <c r="DI360">
        <v>0</v>
      </c>
      <c r="DJ360">
        <v>0</v>
      </c>
      <c r="DK360">
        <v>0</v>
      </c>
      <c r="DL360">
        <v>0</v>
      </c>
      <c r="DM360">
        <v>0</v>
      </c>
      <c r="DN360">
        <v>0</v>
      </c>
      <c r="DO360">
        <v>0</v>
      </c>
      <c r="DP360">
        <v>0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0</v>
      </c>
      <c r="DX360">
        <v>0</v>
      </c>
      <c r="DY360">
        <v>0</v>
      </c>
      <c r="DZ360">
        <v>0</v>
      </c>
      <c r="EA360">
        <v>0</v>
      </c>
      <c r="EB360">
        <v>0</v>
      </c>
      <c r="EC360">
        <v>0</v>
      </c>
      <c r="ED360">
        <v>0</v>
      </c>
      <c r="EE360">
        <v>0</v>
      </c>
      <c r="EF360">
        <v>0</v>
      </c>
      <c r="EG360">
        <v>0</v>
      </c>
      <c r="EH360">
        <v>0</v>
      </c>
      <c r="EI360">
        <v>0</v>
      </c>
      <c r="EJ360">
        <v>0</v>
      </c>
      <c r="EK360">
        <v>0</v>
      </c>
      <c r="EL360">
        <v>0</v>
      </c>
      <c r="EM360">
        <v>0</v>
      </c>
      <c r="EN360">
        <v>0</v>
      </c>
      <c r="EO360">
        <v>0</v>
      </c>
      <c r="EP360">
        <v>0</v>
      </c>
      <c r="EQ360">
        <v>0</v>
      </c>
      <c r="ER360">
        <v>0</v>
      </c>
      <c r="ES360">
        <v>0</v>
      </c>
      <c r="ET360">
        <v>0</v>
      </c>
      <c r="EU360">
        <v>0</v>
      </c>
      <c r="EV360">
        <v>0</v>
      </c>
      <c r="EW360">
        <v>0</v>
      </c>
      <c r="EX360">
        <v>0</v>
      </c>
      <c r="EY360">
        <v>0</v>
      </c>
      <c r="EZ360">
        <v>0</v>
      </c>
      <c r="FA360">
        <v>0</v>
      </c>
      <c r="FB360">
        <v>0</v>
      </c>
      <c r="FC360">
        <v>0</v>
      </c>
      <c r="FD360">
        <v>0</v>
      </c>
      <c r="FE360">
        <v>0</v>
      </c>
      <c r="FF360">
        <v>0</v>
      </c>
      <c r="FG360">
        <v>0</v>
      </c>
      <c r="FH360">
        <v>0</v>
      </c>
      <c r="FI360">
        <v>0</v>
      </c>
      <c r="FJ360">
        <v>0</v>
      </c>
      <c r="FK360">
        <v>0</v>
      </c>
      <c r="FL360">
        <v>0</v>
      </c>
      <c r="FM360">
        <v>0</v>
      </c>
      <c r="FN360">
        <v>0</v>
      </c>
      <c r="FO360">
        <v>0</v>
      </c>
      <c r="FP360">
        <v>0</v>
      </c>
      <c r="FQ360">
        <v>0</v>
      </c>
      <c r="FR360">
        <v>0</v>
      </c>
      <c r="FS360">
        <v>0</v>
      </c>
      <c r="FU360">
        <v>0</v>
      </c>
    </row>
    <row r="361" spans="1:177" x14ac:dyDescent="0.2">
      <c r="A361" t="s">
        <v>193</v>
      </c>
      <c r="B361" t="s">
        <v>225</v>
      </c>
      <c r="C361" t="s">
        <v>1</v>
      </c>
      <c r="D361" t="s">
        <v>253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  <c r="DG361">
        <v>0</v>
      </c>
      <c r="DH361">
        <v>0</v>
      </c>
      <c r="DI361">
        <v>0</v>
      </c>
      <c r="DJ361">
        <v>0</v>
      </c>
      <c r="DK361">
        <v>0</v>
      </c>
      <c r="DL361">
        <v>0</v>
      </c>
      <c r="DM361">
        <v>0</v>
      </c>
      <c r="DN361">
        <v>0</v>
      </c>
      <c r="DO361">
        <v>0</v>
      </c>
      <c r="DP361">
        <v>0</v>
      </c>
      <c r="DQ361">
        <v>0</v>
      </c>
      <c r="DR361">
        <v>0</v>
      </c>
      <c r="DS361">
        <v>0</v>
      </c>
      <c r="DT361">
        <v>0</v>
      </c>
      <c r="DU361">
        <v>0</v>
      </c>
      <c r="DV361">
        <v>0</v>
      </c>
      <c r="DW361">
        <v>0</v>
      </c>
      <c r="DX361">
        <v>0</v>
      </c>
      <c r="DY361">
        <v>0</v>
      </c>
      <c r="DZ361">
        <v>0</v>
      </c>
      <c r="EA361">
        <v>0</v>
      </c>
      <c r="EB361">
        <v>0</v>
      </c>
      <c r="EC361">
        <v>0</v>
      </c>
      <c r="ED361">
        <v>0</v>
      </c>
      <c r="EE361">
        <v>0</v>
      </c>
      <c r="EF361">
        <v>0</v>
      </c>
      <c r="EG361">
        <v>0</v>
      </c>
      <c r="EH361">
        <v>0</v>
      </c>
      <c r="EI361">
        <v>0</v>
      </c>
      <c r="EJ361">
        <v>0</v>
      </c>
      <c r="EK361">
        <v>0</v>
      </c>
      <c r="EL361">
        <v>0</v>
      </c>
      <c r="EM361">
        <v>0</v>
      </c>
      <c r="EN361">
        <v>0</v>
      </c>
      <c r="EO361">
        <v>0</v>
      </c>
      <c r="EP361">
        <v>0</v>
      </c>
      <c r="EQ361">
        <v>0</v>
      </c>
      <c r="ER361">
        <v>0</v>
      </c>
      <c r="ES361">
        <v>0</v>
      </c>
      <c r="ET361">
        <v>0</v>
      </c>
      <c r="EU361">
        <v>0</v>
      </c>
      <c r="EV361">
        <v>0</v>
      </c>
      <c r="EW361">
        <v>0</v>
      </c>
      <c r="EX361">
        <v>0</v>
      </c>
      <c r="EY361">
        <v>0</v>
      </c>
      <c r="EZ361">
        <v>0</v>
      </c>
      <c r="FA361">
        <v>0</v>
      </c>
      <c r="FB361">
        <v>0</v>
      </c>
      <c r="FC361">
        <v>0</v>
      </c>
      <c r="FD361">
        <v>0</v>
      </c>
      <c r="FE361">
        <v>0</v>
      </c>
      <c r="FF361">
        <v>0</v>
      </c>
      <c r="FG361">
        <v>0</v>
      </c>
      <c r="FH361">
        <v>0</v>
      </c>
      <c r="FI361">
        <v>0</v>
      </c>
      <c r="FJ361">
        <v>0</v>
      </c>
      <c r="FK361">
        <v>0</v>
      </c>
      <c r="FL361">
        <v>0</v>
      </c>
      <c r="FM361">
        <v>0</v>
      </c>
      <c r="FN361">
        <v>0</v>
      </c>
      <c r="FO361">
        <v>0</v>
      </c>
      <c r="FP361">
        <v>0</v>
      </c>
      <c r="FQ361">
        <v>0</v>
      </c>
      <c r="FR361">
        <v>0</v>
      </c>
      <c r="FS361">
        <v>24</v>
      </c>
      <c r="FT361">
        <v>0.16937464475631714</v>
      </c>
      <c r="FU361">
        <v>0</v>
      </c>
    </row>
    <row r="362" spans="1:177" x14ac:dyDescent="0.2">
      <c r="A362" t="s">
        <v>193</v>
      </c>
      <c r="B362" t="s">
        <v>225</v>
      </c>
      <c r="C362" t="s">
        <v>1</v>
      </c>
      <c r="D362" t="s">
        <v>254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0</v>
      </c>
      <c r="DB362">
        <v>0</v>
      </c>
      <c r="DC362">
        <v>0</v>
      </c>
      <c r="DD362">
        <v>0</v>
      </c>
      <c r="DE362">
        <v>0</v>
      </c>
      <c r="DF362">
        <v>0</v>
      </c>
      <c r="DG362">
        <v>0</v>
      </c>
      <c r="DH362">
        <v>0</v>
      </c>
      <c r="DI362">
        <v>0</v>
      </c>
      <c r="DJ362">
        <v>0</v>
      </c>
      <c r="DK362">
        <v>0</v>
      </c>
      <c r="DL362">
        <v>0</v>
      </c>
      <c r="DM362">
        <v>0</v>
      </c>
      <c r="DN362">
        <v>0</v>
      </c>
      <c r="DO362">
        <v>0</v>
      </c>
      <c r="DP362">
        <v>0</v>
      </c>
      <c r="DQ362">
        <v>0</v>
      </c>
      <c r="DR362">
        <v>0</v>
      </c>
      <c r="DS362">
        <v>0</v>
      </c>
      <c r="DT362">
        <v>0</v>
      </c>
      <c r="DU362">
        <v>0</v>
      </c>
      <c r="DV362">
        <v>0</v>
      </c>
      <c r="DW362">
        <v>0</v>
      </c>
      <c r="DX362">
        <v>0</v>
      </c>
      <c r="DY362">
        <v>0</v>
      </c>
      <c r="DZ362">
        <v>0</v>
      </c>
      <c r="EA362">
        <v>0</v>
      </c>
      <c r="EB362">
        <v>0</v>
      </c>
      <c r="EC362">
        <v>0</v>
      </c>
      <c r="ED362">
        <v>0</v>
      </c>
      <c r="EE362">
        <v>0</v>
      </c>
      <c r="EF362">
        <v>0</v>
      </c>
      <c r="EG362">
        <v>0</v>
      </c>
      <c r="EH362">
        <v>0</v>
      </c>
      <c r="EI362">
        <v>0</v>
      </c>
      <c r="EJ362">
        <v>0</v>
      </c>
      <c r="EK362">
        <v>0</v>
      </c>
      <c r="EL362">
        <v>0</v>
      </c>
      <c r="EM362">
        <v>0</v>
      </c>
      <c r="EN362">
        <v>0</v>
      </c>
      <c r="EO362">
        <v>0</v>
      </c>
      <c r="EP362">
        <v>0</v>
      </c>
      <c r="EQ362">
        <v>0</v>
      </c>
      <c r="ER362">
        <v>0</v>
      </c>
      <c r="ES362">
        <v>0</v>
      </c>
      <c r="ET362">
        <v>0</v>
      </c>
      <c r="EU362">
        <v>0</v>
      </c>
      <c r="EV362">
        <v>0</v>
      </c>
      <c r="EW362">
        <v>0</v>
      </c>
      <c r="EX362">
        <v>0</v>
      </c>
      <c r="EY362">
        <v>0</v>
      </c>
      <c r="EZ362">
        <v>0</v>
      </c>
      <c r="FA362">
        <v>0</v>
      </c>
      <c r="FB362">
        <v>0</v>
      </c>
      <c r="FC362">
        <v>0</v>
      </c>
      <c r="FD362">
        <v>0</v>
      </c>
      <c r="FE362">
        <v>0</v>
      </c>
      <c r="FF362">
        <v>0</v>
      </c>
      <c r="FG362">
        <v>0</v>
      </c>
      <c r="FH362">
        <v>0</v>
      </c>
      <c r="FI362">
        <v>0</v>
      </c>
      <c r="FJ362">
        <v>0</v>
      </c>
      <c r="FK362">
        <v>0</v>
      </c>
      <c r="FL362">
        <v>0</v>
      </c>
      <c r="FM362">
        <v>0</v>
      </c>
      <c r="FN362">
        <v>0</v>
      </c>
      <c r="FO362">
        <v>0</v>
      </c>
      <c r="FP362">
        <v>0</v>
      </c>
      <c r="FQ362">
        <v>0</v>
      </c>
      <c r="FR362">
        <v>0</v>
      </c>
      <c r="FS362">
        <v>24</v>
      </c>
      <c r="FT362">
        <v>0.15904352068901062</v>
      </c>
      <c r="FU362">
        <v>0</v>
      </c>
    </row>
    <row r="363" spans="1:177" x14ac:dyDescent="0.2">
      <c r="A363" t="s">
        <v>193</v>
      </c>
      <c r="B363" t="s">
        <v>225</v>
      </c>
      <c r="C363" t="s">
        <v>1</v>
      </c>
      <c r="D363" t="s">
        <v>255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  <c r="DG363">
        <v>0</v>
      </c>
      <c r="DH363">
        <v>0</v>
      </c>
      <c r="DI363">
        <v>0</v>
      </c>
      <c r="DJ363">
        <v>0</v>
      </c>
      <c r="DK363">
        <v>0</v>
      </c>
      <c r="DL363">
        <v>0</v>
      </c>
      <c r="DM363">
        <v>0</v>
      </c>
      <c r="DN363">
        <v>0</v>
      </c>
      <c r="DO363">
        <v>0</v>
      </c>
      <c r="DP363">
        <v>0</v>
      </c>
      <c r="DQ363">
        <v>0</v>
      </c>
      <c r="DR363">
        <v>0</v>
      </c>
      <c r="DS363">
        <v>0</v>
      </c>
      <c r="DT363">
        <v>0</v>
      </c>
      <c r="DU363">
        <v>0</v>
      </c>
      <c r="DV363">
        <v>0</v>
      </c>
      <c r="DW363">
        <v>0</v>
      </c>
      <c r="DX363">
        <v>0</v>
      </c>
      <c r="DY363">
        <v>0</v>
      </c>
      <c r="DZ363">
        <v>0</v>
      </c>
      <c r="EA363">
        <v>0</v>
      </c>
      <c r="EB363">
        <v>0</v>
      </c>
      <c r="EC363">
        <v>0</v>
      </c>
      <c r="ED363">
        <v>0</v>
      </c>
      <c r="EE363">
        <v>0</v>
      </c>
      <c r="EF363">
        <v>0</v>
      </c>
      <c r="EG363">
        <v>0</v>
      </c>
      <c r="EH363">
        <v>0</v>
      </c>
      <c r="EI363">
        <v>0</v>
      </c>
      <c r="EJ363">
        <v>0</v>
      </c>
      <c r="EK363">
        <v>0</v>
      </c>
      <c r="EL363">
        <v>0</v>
      </c>
      <c r="EM363">
        <v>0</v>
      </c>
      <c r="EN363">
        <v>0</v>
      </c>
      <c r="EO363">
        <v>0</v>
      </c>
      <c r="EP363">
        <v>0</v>
      </c>
      <c r="EQ363">
        <v>0</v>
      </c>
      <c r="ER363">
        <v>0</v>
      </c>
      <c r="ES363">
        <v>0</v>
      </c>
      <c r="ET363">
        <v>0</v>
      </c>
      <c r="EU363">
        <v>0</v>
      </c>
      <c r="EV363">
        <v>0</v>
      </c>
      <c r="EW363">
        <v>0</v>
      </c>
      <c r="EX363">
        <v>0</v>
      </c>
      <c r="EY363">
        <v>0</v>
      </c>
      <c r="EZ363">
        <v>0</v>
      </c>
      <c r="FA363">
        <v>0</v>
      </c>
      <c r="FB363">
        <v>0</v>
      </c>
      <c r="FC363">
        <v>0</v>
      </c>
      <c r="FD363">
        <v>0</v>
      </c>
      <c r="FE363">
        <v>0</v>
      </c>
      <c r="FF363">
        <v>0</v>
      </c>
      <c r="FG363">
        <v>0</v>
      </c>
      <c r="FH363">
        <v>0</v>
      </c>
      <c r="FI363">
        <v>0</v>
      </c>
      <c r="FJ363">
        <v>0</v>
      </c>
      <c r="FK363">
        <v>0</v>
      </c>
      <c r="FL363">
        <v>0</v>
      </c>
      <c r="FM363">
        <v>0</v>
      </c>
      <c r="FN363">
        <v>0</v>
      </c>
      <c r="FO363">
        <v>0</v>
      </c>
      <c r="FP363">
        <v>0</v>
      </c>
      <c r="FQ363">
        <v>0</v>
      </c>
      <c r="FR363">
        <v>0</v>
      </c>
      <c r="FS363">
        <v>24</v>
      </c>
      <c r="FT363">
        <v>0.15924641489982605</v>
      </c>
      <c r="FU363">
        <v>0</v>
      </c>
    </row>
    <row r="364" spans="1:177" x14ac:dyDescent="0.2">
      <c r="A364" t="s">
        <v>193</v>
      </c>
      <c r="B364" t="s">
        <v>225</v>
      </c>
      <c r="C364" t="s">
        <v>1</v>
      </c>
      <c r="D364" t="s">
        <v>256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0</v>
      </c>
      <c r="DB364">
        <v>0</v>
      </c>
      <c r="DC364">
        <v>0</v>
      </c>
      <c r="DD364">
        <v>0</v>
      </c>
      <c r="DE364">
        <v>0</v>
      </c>
      <c r="DF364">
        <v>0</v>
      </c>
      <c r="DG364">
        <v>0</v>
      </c>
      <c r="DH364">
        <v>0</v>
      </c>
      <c r="DI364">
        <v>0</v>
      </c>
      <c r="DJ364">
        <v>0</v>
      </c>
      <c r="DK364">
        <v>0</v>
      </c>
      <c r="DL364">
        <v>0</v>
      </c>
      <c r="DM364">
        <v>0</v>
      </c>
      <c r="DN364">
        <v>0</v>
      </c>
      <c r="DO364">
        <v>0</v>
      </c>
      <c r="DP364">
        <v>0</v>
      </c>
      <c r="DQ364">
        <v>0</v>
      </c>
      <c r="DR364">
        <v>0</v>
      </c>
      <c r="DS364">
        <v>0</v>
      </c>
      <c r="DT364">
        <v>0</v>
      </c>
      <c r="DU364">
        <v>0</v>
      </c>
      <c r="DV364">
        <v>0</v>
      </c>
      <c r="DW364">
        <v>0</v>
      </c>
      <c r="DX364">
        <v>0</v>
      </c>
      <c r="DY364">
        <v>0</v>
      </c>
      <c r="DZ364">
        <v>0</v>
      </c>
      <c r="EA364">
        <v>0</v>
      </c>
      <c r="EB364">
        <v>0</v>
      </c>
      <c r="EC364">
        <v>0</v>
      </c>
      <c r="ED364">
        <v>0</v>
      </c>
      <c r="EE364">
        <v>0</v>
      </c>
      <c r="EF364">
        <v>0</v>
      </c>
      <c r="EG364">
        <v>0</v>
      </c>
      <c r="EH364">
        <v>0</v>
      </c>
      <c r="EI364">
        <v>0</v>
      </c>
      <c r="EJ364">
        <v>0</v>
      </c>
      <c r="EK364">
        <v>0</v>
      </c>
      <c r="EL364">
        <v>0</v>
      </c>
      <c r="EM364">
        <v>0</v>
      </c>
      <c r="EN364">
        <v>0</v>
      </c>
      <c r="EO364">
        <v>0</v>
      </c>
      <c r="EP364">
        <v>0</v>
      </c>
      <c r="EQ364">
        <v>0</v>
      </c>
      <c r="ER364">
        <v>0</v>
      </c>
      <c r="ES364">
        <v>0</v>
      </c>
      <c r="ET364">
        <v>0</v>
      </c>
      <c r="EU364">
        <v>0</v>
      </c>
      <c r="EV364">
        <v>0</v>
      </c>
      <c r="EW364">
        <v>0</v>
      </c>
      <c r="EX364">
        <v>0</v>
      </c>
      <c r="EY364">
        <v>0</v>
      </c>
      <c r="EZ364">
        <v>0</v>
      </c>
      <c r="FA364">
        <v>0</v>
      </c>
      <c r="FB364">
        <v>0</v>
      </c>
      <c r="FC364">
        <v>0</v>
      </c>
      <c r="FD364">
        <v>0</v>
      </c>
      <c r="FE364">
        <v>0</v>
      </c>
      <c r="FF364">
        <v>0</v>
      </c>
      <c r="FG364">
        <v>0</v>
      </c>
      <c r="FH364">
        <v>0</v>
      </c>
      <c r="FI364">
        <v>0</v>
      </c>
      <c r="FJ364">
        <v>0</v>
      </c>
      <c r="FK364">
        <v>0</v>
      </c>
      <c r="FL364">
        <v>0</v>
      </c>
      <c r="FM364">
        <v>0</v>
      </c>
      <c r="FN364">
        <v>0</v>
      </c>
      <c r="FO364">
        <v>0</v>
      </c>
      <c r="FP364">
        <v>0</v>
      </c>
      <c r="FQ364">
        <v>0</v>
      </c>
      <c r="FR364">
        <v>0</v>
      </c>
      <c r="FS364">
        <v>0</v>
      </c>
      <c r="FU364">
        <v>0</v>
      </c>
    </row>
    <row r="365" spans="1:177" x14ac:dyDescent="0.2">
      <c r="A365" t="s">
        <v>193</v>
      </c>
      <c r="B365" t="s">
        <v>225</v>
      </c>
      <c r="C365" t="s">
        <v>1</v>
      </c>
      <c r="D365" t="s">
        <v>257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0</v>
      </c>
      <c r="CZ365">
        <v>0</v>
      </c>
      <c r="DA365">
        <v>0</v>
      </c>
      <c r="DB365">
        <v>0</v>
      </c>
      <c r="DC365">
        <v>0</v>
      </c>
      <c r="DD365">
        <v>0</v>
      </c>
      <c r="DE365">
        <v>0</v>
      </c>
      <c r="DF365">
        <v>0</v>
      </c>
      <c r="DG365">
        <v>0</v>
      </c>
      <c r="DH365">
        <v>0</v>
      </c>
      <c r="DI365">
        <v>0</v>
      </c>
      <c r="DJ365">
        <v>0</v>
      </c>
      <c r="DK365">
        <v>0</v>
      </c>
      <c r="DL365">
        <v>0</v>
      </c>
      <c r="DM365">
        <v>0</v>
      </c>
      <c r="DN365">
        <v>0</v>
      </c>
      <c r="DO365">
        <v>0</v>
      </c>
      <c r="DP365">
        <v>0</v>
      </c>
      <c r="DQ365">
        <v>0</v>
      </c>
      <c r="DR365">
        <v>0</v>
      </c>
      <c r="DS365">
        <v>0</v>
      </c>
      <c r="DT365">
        <v>0</v>
      </c>
      <c r="DU365">
        <v>0</v>
      </c>
      <c r="DV365">
        <v>0</v>
      </c>
      <c r="DW365">
        <v>0</v>
      </c>
      <c r="DX365">
        <v>0</v>
      </c>
      <c r="DY365">
        <v>0</v>
      </c>
      <c r="DZ365">
        <v>0</v>
      </c>
      <c r="EA365">
        <v>0</v>
      </c>
      <c r="EB365">
        <v>0</v>
      </c>
      <c r="EC365">
        <v>0</v>
      </c>
      <c r="ED365">
        <v>0</v>
      </c>
      <c r="EE365">
        <v>0</v>
      </c>
      <c r="EF365">
        <v>0</v>
      </c>
      <c r="EG365">
        <v>0</v>
      </c>
      <c r="EH365">
        <v>0</v>
      </c>
      <c r="EI365">
        <v>0</v>
      </c>
      <c r="EJ365">
        <v>0</v>
      </c>
      <c r="EK365">
        <v>0</v>
      </c>
      <c r="EL365">
        <v>0</v>
      </c>
      <c r="EM365">
        <v>0</v>
      </c>
      <c r="EN365">
        <v>0</v>
      </c>
      <c r="EO365">
        <v>0</v>
      </c>
      <c r="EP365">
        <v>0</v>
      </c>
      <c r="EQ365">
        <v>0</v>
      </c>
      <c r="ER365">
        <v>0</v>
      </c>
      <c r="ES365">
        <v>0</v>
      </c>
      <c r="ET365">
        <v>0</v>
      </c>
      <c r="EU365">
        <v>0</v>
      </c>
      <c r="EV365">
        <v>0</v>
      </c>
      <c r="EW365">
        <v>0</v>
      </c>
      <c r="EX365">
        <v>0</v>
      </c>
      <c r="EY365">
        <v>0</v>
      </c>
      <c r="EZ365">
        <v>0</v>
      </c>
      <c r="FA365">
        <v>0</v>
      </c>
      <c r="FB365">
        <v>0</v>
      </c>
      <c r="FC365">
        <v>0</v>
      </c>
      <c r="FD365">
        <v>0</v>
      </c>
      <c r="FE365">
        <v>0</v>
      </c>
      <c r="FF365">
        <v>0</v>
      </c>
      <c r="FG365">
        <v>0</v>
      </c>
      <c r="FH365">
        <v>0</v>
      </c>
      <c r="FI365">
        <v>0</v>
      </c>
      <c r="FJ365">
        <v>0</v>
      </c>
      <c r="FK365">
        <v>0</v>
      </c>
      <c r="FL365">
        <v>0</v>
      </c>
      <c r="FM365">
        <v>0</v>
      </c>
      <c r="FN365">
        <v>0</v>
      </c>
      <c r="FO365">
        <v>0</v>
      </c>
      <c r="FP365">
        <v>0</v>
      </c>
      <c r="FQ365">
        <v>0</v>
      </c>
      <c r="FR365">
        <v>0</v>
      </c>
      <c r="FS365">
        <v>24</v>
      </c>
      <c r="FT365">
        <v>0.1779179722070694</v>
      </c>
      <c r="FU365">
        <v>0</v>
      </c>
    </row>
    <row r="366" spans="1:177" x14ac:dyDescent="0.2">
      <c r="A366" t="s">
        <v>193</v>
      </c>
      <c r="B366" t="s">
        <v>225</v>
      </c>
      <c r="C366" t="s">
        <v>1</v>
      </c>
      <c r="D366" t="s">
        <v>258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0</v>
      </c>
      <c r="BY366">
        <v>0</v>
      </c>
      <c r="BZ366">
        <v>0</v>
      </c>
      <c r="CA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  <c r="DG366">
        <v>0</v>
      </c>
      <c r="DH366">
        <v>0</v>
      </c>
      <c r="DI366">
        <v>0</v>
      </c>
      <c r="DJ366">
        <v>0</v>
      </c>
      <c r="DK366">
        <v>0</v>
      </c>
      <c r="DL366">
        <v>0</v>
      </c>
      <c r="DM366">
        <v>0</v>
      </c>
      <c r="DN366">
        <v>0</v>
      </c>
      <c r="DO366">
        <v>0</v>
      </c>
      <c r="DP366">
        <v>0</v>
      </c>
      <c r="DQ366">
        <v>0</v>
      </c>
      <c r="DR366">
        <v>0</v>
      </c>
      <c r="DS366">
        <v>0</v>
      </c>
      <c r="DT366">
        <v>0</v>
      </c>
      <c r="DU366">
        <v>0</v>
      </c>
      <c r="DV366">
        <v>0</v>
      </c>
      <c r="DW366">
        <v>0</v>
      </c>
      <c r="DX366">
        <v>0</v>
      </c>
      <c r="DY366">
        <v>0</v>
      </c>
      <c r="DZ366">
        <v>0</v>
      </c>
      <c r="EA366">
        <v>0</v>
      </c>
      <c r="EB366">
        <v>0</v>
      </c>
      <c r="EC366">
        <v>0</v>
      </c>
      <c r="ED366">
        <v>0</v>
      </c>
      <c r="EE366">
        <v>0</v>
      </c>
      <c r="EF366">
        <v>0</v>
      </c>
      <c r="EG366">
        <v>0</v>
      </c>
      <c r="EH366">
        <v>0</v>
      </c>
      <c r="EI366">
        <v>0</v>
      </c>
      <c r="EJ366">
        <v>0</v>
      </c>
      <c r="EK366">
        <v>0</v>
      </c>
      <c r="EL366">
        <v>0</v>
      </c>
      <c r="EM366">
        <v>0</v>
      </c>
      <c r="EN366">
        <v>0</v>
      </c>
      <c r="EO366">
        <v>0</v>
      </c>
      <c r="EP366">
        <v>0</v>
      </c>
      <c r="EQ366">
        <v>0</v>
      </c>
      <c r="ER366">
        <v>0</v>
      </c>
      <c r="ES366">
        <v>0</v>
      </c>
      <c r="ET366">
        <v>0</v>
      </c>
      <c r="EU366">
        <v>0</v>
      </c>
      <c r="EV366">
        <v>0</v>
      </c>
      <c r="EW366">
        <v>0</v>
      </c>
      <c r="EX366">
        <v>0</v>
      </c>
      <c r="EY366">
        <v>0</v>
      </c>
      <c r="EZ366">
        <v>0</v>
      </c>
      <c r="FA366">
        <v>0</v>
      </c>
      <c r="FB366">
        <v>0</v>
      </c>
      <c r="FC366">
        <v>0</v>
      </c>
      <c r="FD366">
        <v>0</v>
      </c>
      <c r="FE366">
        <v>0</v>
      </c>
      <c r="FF366">
        <v>0</v>
      </c>
      <c r="FG366">
        <v>0</v>
      </c>
      <c r="FH366">
        <v>0</v>
      </c>
      <c r="FI366">
        <v>0</v>
      </c>
      <c r="FJ366">
        <v>0</v>
      </c>
      <c r="FK366">
        <v>0</v>
      </c>
      <c r="FL366">
        <v>0</v>
      </c>
      <c r="FM366">
        <v>0</v>
      </c>
      <c r="FN366">
        <v>0</v>
      </c>
      <c r="FO366">
        <v>0</v>
      </c>
      <c r="FP366">
        <v>0</v>
      </c>
      <c r="FQ366">
        <v>0</v>
      </c>
      <c r="FR366">
        <v>0</v>
      </c>
      <c r="FS366">
        <v>0</v>
      </c>
      <c r="FU366">
        <v>0</v>
      </c>
    </row>
    <row r="367" spans="1:177" x14ac:dyDescent="0.2">
      <c r="A367" t="s">
        <v>193</v>
      </c>
      <c r="B367" t="s">
        <v>225</v>
      </c>
      <c r="C367" t="s">
        <v>1</v>
      </c>
      <c r="D367" t="s">
        <v>259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0</v>
      </c>
      <c r="BZ367">
        <v>0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  <c r="DG367">
        <v>0</v>
      </c>
      <c r="DH367">
        <v>0</v>
      </c>
      <c r="DI367">
        <v>0</v>
      </c>
      <c r="DJ367">
        <v>0</v>
      </c>
      <c r="DK367">
        <v>0</v>
      </c>
      <c r="DL367">
        <v>0</v>
      </c>
      <c r="DM367">
        <v>0</v>
      </c>
      <c r="DN367">
        <v>0</v>
      </c>
      <c r="DO367">
        <v>0</v>
      </c>
      <c r="DP367">
        <v>0</v>
      </c>
      <c r="DQ367">
        <v>0</v>
      </c>
      <c r="DR367">
        <v>0</v>
      </c>
      <c r="DS367">
        <v>0</v>
      </c>
      <c r="DT367">
        <v>0</v>
      </c>
      <c r="DU367">
        <v>0</v>
      </c>
      <c r="DV367">
        <v>0</v>
      </c>
      <c r="DW367">
        <v>0</v>
      </c>
      <c r="DX367">
        <v>0</v>
      </c>
      <c r="DY367">
        <v>0</v>
      </c>
      <c r="DZ367">
        <v>0</v>
      </c>
      <c r="EA367">
        <v>0</v>
      </c>
      <c r="EB367">
        <v>0</v>
      </c>
      <c r="EC367">
        <v>0</v>
      </c>
      <c r="ED367">
        <v>0</v>
      </c>
      <c r="EE367">
        <v>0</v>
      </c>
      <c r="EF367">
        <v>0</v>
      </c>
      <c r="EG367">
        <v>0</v>
      </c>
      <c r="EH367">
        <v>0</v>
      </c>
      <c r="EI367">
        <v>0</v>
      </c>
      <c r="EJ367">
        <v>0</v>
      </c>
      <c r="EK367">
        <v>0</v>
      </c>
      <c r="EL367">
        <v>0</v>
      </c>
      <c r="EM367">
        <v>0</v>
      </c>
      <c r="EN367">
        <v>0</v>
      </c>
      <c r="EO367">
        <v>0</v>
      </c>
      <c r="EP367">
        <v>0</v>
      </c>
      <c r="EQ367">
        <v>0</v>
      </c>
      <c r="ER367">
        <v>0</v>
      </c>
      <c r="ES367">
        <v>0</v>
      </c>
      <c r="ET367">
        <v>0</v>
      </c>
      <c r="EU367">
        <v>0</v>
      </c>
      <c r="EV367">
        <v>0</v>
      </c>
      <c r="EW367">
        <v>0</v>
      </c>
      <c r="EX367">
        <v>0</v>
      </c>
      <c r="EY367">
        <v>0</v>
      </c>
      <c r="EZ367">
        <v>0</v>
      </c>
      <c r="FA367">
        <v>0</v>
      </c>
      <c r="FB367">
        <v>0</v>
      </c>
      <c r="FC367">
        <v>0</v>
      </c>
      <c r="FD367">
        <v>0</v>
      </c>
      <c r="FE367">
        <v>0</v>
      </c>
      <c r="FF367">
        <v>0</v>
      </c>
      <c r="FG367">
        <v>0</v>
      </c>
      <c r="FH367">
        <v>0</v>
      </c>
      <c r="FI367">
        <v>0</v>
      </c>
      <c r="FJ367">
        <v>0</v>
      </c>
      <c r="FK367">
        <v>0</v>
      </c>
      <c r="FL367">
        <v>0</v>
      </c>
      <c r="FM367">
        <v>0</v>
      </c>
      <c r="FN367">
        <v>0</v>
      </c>
      <c r="FO367">
        <v>0</v>
      </c>
      <c r="FP367">
        <v>0</v>
      </c>
      <c r="FQ367">
        <v>0</v>
      </c>
      <c r="FR367">
        <v>0</v>
      </c>
      <c r="FS367">
        <v>0</v>
      </c>
      <c r="FU367">
        <v>0</v>
      </c>
    </row>
    <row r="368" spans="1:177" x14ac:dyDescent="0.2">
      <c r="A368" t="s">
        <v>193</v>
      </c>
      <c r="B368" t="s">
        <v>225</v>
      </c>
      <c r="C368" t="s">
        <v>1</v>
      </c>
      <c r="D368" t="s">
        <v>260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0</v>
      </c>
      <c r="DE368">
        <v>0</v>
      </c>
      <c r="DF368">
        <v>0</v>
      </c>
      <c r="DG368">
        <v>0</v>
      </c>
      <c r="DH368">
        <v>0</v>
      </c>
      <c r="DI368">
        <v>0</v>
      </c>
      <c r="DJ368">
        <v>0</v>
      </c>
      <c r="DK368">
        <v>0</v>
      </c>
      <c r="DL368">
        <v>0</v>
      </c>
      <c r="DM368">
        <v>0</v>
      </c>
      <c r="DN368">
        <v>0</v>
      </c>
      <c r="DO368">
        <v>0</v>
      </c>
      <c r="DP368">
        <v>0</v>
      </c>
      <c r="DQ368">
        <v>0</v>
      </c>
      <c r="DR368">
        <v>0</v>
      </c>
      <c r="DS368">
        <v>0</v>
      </c>
      <c r="DT368">
        <v>0</v>
      </c>
      <c r="DU368">
        <v>0</v>
      </c>
      <c r="DV368">
        <v>0</v>
      </c>
      <c r="DW368">
        <v>0</v>
      </c>
      <c r="DX368">
        <v>0</v>
      </c>
      <c r="DY368">
        <v>0</v>
      </c>
      <c r="DZ368">
        <v>0</v>
      </c>
      <c r="EA368">
        <v>0</v>
      </c>
      <c r="EB368">
        <v>0</v>
      </c>
      <c r="EC368">
        <v>0</v>
      </c>
      <c r="ED368">
        <v>0</v>
      </c>
      <c r="EE368">
        <v>0</v>
      </c>
      <c r="EF368">
        <v>0</v>
      </c>
      <c r="EG368">
        <v>0</v>
      </c>
      <c r="EH368">
        <v>0</v>
      </c>
      <c r="EI368">
        <v>0</v>
      </c>
      <c r="EJ368">
        <v>0</v>
      </c>
      <c r="EK368">
        <v>0</v>
      </c>
      <c r="EL368">
        <v>0</v>
      </c>
      <c r="EM368">
        <v>0</v>
      </c>
      <c r="EN368">
        <v>0</v>
      </c>
      <c r="EO368">
        <v>0</v>
      </c>
      <c r="EP368">
        <v>0</v>
      </c>
      <c r="EQ368">
        <v>0</v>
      </c>
      <c r="ER368">
        <v>0</v>
      </c>
      <c r="ES368">
        <v>0</v>
      </c>
      <c r="ET368">
        <v>0</v>
      </c>
      <c r="EU368">
        <v>0</v>
      </c>
      <c r="EV368">
        <v>0</v>
      </c>
      <c r="EW368">
        <v>0</v>
      </c>
      <c r="EX368">
        <v>0</v>
      </c>
      <c r="EY368">
        <v>0</v>
      </c>
      <c r="EZ368">
        <v>0</v>
      </c>
      <c r="FA368">
        <v>0</v>
      </c>
      <c r="FB368">
        <v>0</v>
      </c>
      <c r="FC368">
        <v>0</v>
      </c>
      <c r="FD368">
        <v>0</v>
      </c>
      <c r="FE368">
        <v>0</v>
      </c>
      <c r="FF368">
        <v>0</v>
      </c>
      <c r="FG368">
        <v>0</v>
      </c>
      <c r="FH368">
        <v>0</v>
      </c>
      <c r="FI368">
        <v>0</v>
      </c>
      <c r="FJ368">
        <v>0</v>
      </c>
      <c r="FK368">
        <v>0</v>
      </c>
      <c r="FL368">
        <v>0</v>
      </c>
      <c r="FM368">
        <v>0</v>
      </c>
      <c r="FN368">
        <v>0</v>
      </c>
      <c r="FO368">
        <v>0</v>
      </c>
      <c r="FP368">
        <v>0</v>
      </c>
      <c r="FQ368">
        <v>0</v>
      </c>
      <c r="FR368">
        <v>0</v>
      </c>
      <c r="FS368">
        <v>23</v>
      </c>
      <c r="FT368">
        <v>0.18793340027332306</v>
      </c>
      <c r="FU368">
        <v>0</v>
      </c>
    </row>
    <row r="369" spans="1:177" x14ac:dyDescent="0.2">
      <c r="A369" t="s">
        <v>193</v>
      </c>
      <c r="B369" t="s">
        <v>225</v>
      </c>
      <c r="C369" t="s">
        <v>1</v>
      </c>
      <c r="D369" t="s">
        <v>2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0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  <c r="DG369">
        <v>0</v>
      </c>
      <c r="DH369">
        <v>0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0</v>
      </c>
      <c r="DY369">
        <v>0</v>
      </c>
      <c r="DZ369">
        <v>0</v>
      </c>
      <c r="EA369">
        <v>0</v>
      </c>
      <c r="EB369">
        <v>0</v>
      </c>
      <c r="EC369">
        <v>0</v>
      </c>
      <c r="ED369">
        <v>0</v>
      </c>
      <c r="EE369">
        <v>0</v>
      </c>
      <c r="EF369">
        <v>0</v>
      </c>
      <c r="EG369">
        <v>0</v>
      </c>
      <c r="EH369">
        <v>0</v>
      </c>
      <c r="EI369">
        <v>0</v>
      </c>
      <c r="EJ369">
        <v>0</v>
      </c>
      <c r="EK369">
        <v>0</v>
      </c>
      <c r="EL369">
        <v>0</v>
      </c>
      <c r="EM369">
        <v>0</v>
      </c>
      <c r="EN369">
        <v>0</v>
      </c>
      <c r="EO369">
        <v>0</v>
      </c>
      <c r="EP369">
        <v>0</v>
      </c>
      <c r="EQ369">
        <v>0</v>
      </c>
      <c r="ER369">
        <v>0</v>
      </c>
      <c r="ES369">
        <v>0</v>
      </c>
      <c r="ET369">
        <v>0</v>
      </c>
      <c r="EU369">
        <v>0</v>
      </c>
      <c r="EV369">
        <v>0</v>
      </c>
      <c r="EW369">
        <v>0</v>
      </c>
      <c r="EX369">
        <v>0</v>
      </c>
      <c r="EY369">
        <v>0</v>
      </c>
      <c r="EZ369">
        <v>0</v>
      </c>
      <c r="FA369">
        <v>0</v>
      </c>
      <c r="FB369">
        <v>0</v>
      </c>
      <c r="FC369">
        <v>0</v>
      </c>
      <c r="FD369">
        <v>0</v>
      </c>
      <c r="FE369">
        <v>0</v>
      </c>
      <c r="FF369">
        <v>0</v>
      </c>
      <c r="FG369">
        <v>0</v>
      </c>
      <c r="FH369">
        <v>0</v>
      </c>
      <c r="FI369">
        <v>0</v>
      </c>
      <c r="FJ369">
        <v>0</v>
      </c>
      <c r="FK369">
        <v>0</v>
      </c>
      <c r="FL369">
        <v>0</v>
      </c>
      <c r="FM369">
        <v>0</v>
      </c>
      <c r="FN369">
        <v>0</v>
      </c>
      <c r="FO369">
        <v>0</v>
      </c>
      <c r="FP369">
        <v>0</v>
      </c>
      <c r="FQ369">
        <v>0</v>
      </c>
      <c r="FR369">
        <v>0</v>
      </c>
      <c r="FS369">
        <v>23</v>
      </c>
      <c r="FT369">
        <v>0.18354535102844238</v>
      </c>
      <c r="FU369">
        <v>0</v>
      </c>
    </row>
    <row r="370" spans="1:177" x14ac:dyDescent="0.2">
      <c r="A370" t="s">
        <v>193</v>
      </c>
      <c r="B370" t="s">
        <v>226</v>
      </c>
      <c r="C370" t="s">
        <v>1</v>
      </c>
      <c r="D370" t="s">
        <v>246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  <c r="DG370">
        <v>0</v>
      </c>
      <c r="DH370">
        <v>0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  <c r="DY370">
        <v>0</v>
      </c>
      <c r="DZ370">
        <v>0</v>
      </c>
      <c r="EA370">
        <v>0</v>
      </c>
      <c r="EB370">
        <v>0</v>
      </c>
      <c r="EC370">
        <v>0</v>
      </c>
      <c r="ED370">
        <v>0</v>
      </c>
      <c r="EE370">
        <v>0</v>
      </c>
      <c r="EF370">
        <v>0</v>
      </c>
      <c r="EG370">
        <v>0</v>
      </c>
      <c r="EH370">
        <v>0</v>
      </c>
      <c r="EI370">
        <v>0</v>
      </c>
      <c r="EJ370">
        <v>0</v>
      </c>
      <c r="EK370">
        <v>0</v>
      </c>
      <c r="EL370">
        <v>0</v>
      </c>
      <c r="EM370">
        <v>0</v>
      </c>
      <c r="EN370">
        <v>0</v>
      </c>
      <c r="EO370">
        <v>0</v>
      </c>
      <c r="EP370">
        <v>0</v>
      </c>
      <c r="EQ370">
        <v>0</v>
      </c>
      <c r="ER370">
        <v>0</v>
      </c>
      <c r="ES370">
        <v>0</v>
      </c>
      <c r="ET370">
        <v>0</v>
      </c>
      <c r="EU370">
        <v>0</v>
      </c>
      <c r="EV370">
        <v>0</v>
      </c>
      <c r="EW370">
        <v>0</v>
      </c>
      <c r="EX370">
        <v>0</v>
      </c>
      <c r="EY370">
        <v>0</v>
      </c>
      <c r="EZ370">
        <v>0</v>
      </c>
      <c r="FA370">
        <v>0</v>
      </c>
      <c r="FB370">
        <v>0</v>
      </c>
      <c r="FC370">
        <v>0</v>
      </c>
      <c r="FD370">
        <v>0</v>
      </c>
      <c r="FE370">
        <v>0</v>
      </c>
      <c r="FF370">
        <v>0</v>
      </c>
      <c r="FG370">
        <v>0</v>
      </c>
      <c r="FH370">
        <v>0</v>
      </c>
      <c r="FI370">
        <v>0</v>
      </c>
      <c r="FJ370">
        <v>0</v>
      </c>
      <c r="FK370">
        <v>0</v>
      </c>
      <c r="FL370">
        <v>0</v>
      </c>
      <c r="FM370">
        <v>0</v>
      </c>
      <c r="FN370">
        <v>0</v>
      </c>
      <c r="FO370">
        <v>0</v>
      </c>
      <c r="FP370">
        <v>0</v>
      </c>
      <c r="FQ370">
        <v>0</v>
      </c>
      <c r="FR370">
        <v>0</v>
      </c>
      <c r="FS370">
        <v>0</v>
      </c>
      <c r="FU370">
        <v>0</v>
      </c>
    </row>
    <row r="371" spans="1:177" x14ac:dyDescent="0.2">
      <c r="A371" t="s">
        <v>193</v>
      </c>
      <c r="B371" t="s">
        <v>226</v>
      </c>
      <c r="C371" t="s">
        <v>1</v>
      </c>
      <c r="D371" t="s">
        <v>247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  <c r="DG371">
        <v>0</v>
      </c>
      <c r="DH371">
        <v>0</v>
      </c>
      <c r="DI371">
        <v>0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  <c r="DY371">
        <v>0</v>
      </c>
      <c r="DZ371">
        <v>0</v>
      </c>
      <c r="EA371">
        <v>0</v>
      </c>
      <c r="EB371">
        <v>0</v>
      </c>
      <c r="EC371">
        <v>0</v>
      </c>
      <c r="ED371">
        <v>0</v>
      </c>
      <c r="EE371">
        <v>0</v>
      </c>
      <c r="EF371">
        <v>0</v>
      </c>
      <c r="EG371">
        <v>0</v>
      </c>
      <c r="EH371">
        <v>0</v>
      </c>
      <c r="EI371">
        <v>0</v>
      </c>
      <c r="EJ371">
        <v>0</v>
      </c>
      <c r="EK371">
        <v>0</v>
      </c>
      <c r="EL371">
        <v>0</v>
      </c>
      <c r="EM371">
        <v>0</v>
      </c>
      <c r="EN371">
        <v>0</v>
      </c>
      <c r="EO371">
        <v>0</v>
      </c>
      <c r="EP371">
        <v>0</v>
      </c>
      <c r="EQ371">
        <v>0</v>
      </c>
      <c r="ER371">
        <v>0</v>
      </c>
      <c r="ES371">
        <v>0</v>
      </c>
      <c r="ET371">
        <v>0</v>
      </c>
      <c r="EU371">
        <v>0</v>
      </c>
      <c r="EV371">
        <v>0</v>
      </c>
      <c r="EW371">
        <v>0</v>
      </c>
      <c r="EX371">
        <v>0</v>
      </c>
      <c r="EY371">
        <v>0</v>
      </c>
      <c r="EZ371">
        <v>0</v>
      </c>
      <c r="FA371">
        <v>0</v>
      </c>
      <c r="FB371">
        <v>0</v>
      </c>
      <c r="FC371">
        <v>0</v>
      </c>
      <c r="FD371">
        <v>0</v>
      </c>
      <c r="FE371">
        <v>0</v>
      </c>
      <c r="FF371">
        <v>0</v>
      </c>
      <c r="FG371">
        <v>0</v>
      </c>
      <c r="FH371">
        <v>0</v>
      </c>
      <c r="FI371">
        <v>0</v>
      </c>
      <c r="FJ371">
        <v>0</v>
      </c>
      <c r="FK371">
        <v>0</v>
      </c>
      <c r="FL371">
        <v>0</v>
      </c>
      <c r="FM371">
        <v>0</v>
      </c>
      <c r="FN371">
        <v>0</v>
      </c>
      <c r="FO371">
        <v>0</v>
      </c>
      <c r="FP371">
        <v>0</v>
      </c>
      <c r="FQ371">
        <v>0</v>
      </c>
      <c r="FR371">
        <v>0</v>
      </c>
      <c r="FS371">
        <v>4</v>
      </c>
      <c r="FT371">
        <v>0.2569248378276825</v>
      </c>
      <c r="FU371">
        <v>0</v>
      </c>
    </row>
    <row r="372" spans="1:177" x14ac:dyDescent="0.2">
      <c r="A372" t="s">
        <v>193</v>
      </c>
      <c r="B372" t="s">
        <v>226</v>
      </c>
      <c r="C372" t="s">
        <v>1</v>
      </c>
      <c r="D372" t="s">
        <v>248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  <c r="DG372">
        <v>0</v>
      </c>
      <c r="DH372">
        <v>0</v>
      </c>
      <c r="DI372">
        <v>0</v>
      </c>
      <c r="DJ372">
        <v>0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0</v>
      </c>
      <c r="DU372">
        <v>0</v>
      </c>
      <c r="DV372">
        <v>0</v>
      </c>
      <c r="DW372">
        <v>0</v>
      </c>
      <c r="DX372">
        <v>0</v>
      </c>
      <c r="DY372">
        <v>0</v>
      </c>
      <c r="DZ372">
        <v>0</v>
      </c>
      <c r="EA372">
        <v>0</v>
      </c>
      <c r="EB372">
        <v>0</v>
      </c>
      <c r="EC372">
        <v>0</v>
      </c>
      <c r="ED372">
        <v>0</v>
      </c>
      <c r="EE372">
        <v>0</v>
      </c>
      <c r="EF372">
        <v>0</v>
      </c>
      <c r="EG372">
        <v>0</v>
      </c>
      <c r="EH372">
        <v>0</v>
      </c>
      <c r="EI372">
        <v>0</v>
      </c>
      <c r="EJ372">
        <v>0</v>
      </c>
      <c r="EK372">
        <v>0</v>
      </c>
      <c r="EL372">
        <v>0</v>
      </c>
      <c r="EM372">
        <v>0</v>
      </c>
      <c r="EN372">
        <v>0</v>
      </c>
      <c r="EO372">
        <v>0</v>
      </c>
      <c r="EP372">
        <v>0</v>
      </c>
      <c r="EQ372">
        <v>0</v>
      </c>
      <c r="ER372">
        <v>0</v>
      </c>
      <c r="ES372">
        <v>0</v>
      </c>
      <c r="ET372">
        <v>0</v>
      </c>
      <c r="EU372">
        <v>0</v>
      </c>
      <c r="EV372">
        <v>0</v>
      </c>
      <c r="EW372">
        <v>0</v>
      </c>
      <c r="EX372">
        <v>0</v>
      </c>
      <c r="EY372">
        <v>0</v>
      </c>
      <c r="EZ372">
        <v>0</v>
      </c>
      <c r="FA372">
        <v>0</v>
      </c>
      <c r="FB372">
        <v>0</v>
      </c>
      <c r="FC372">
        <v>0</v>
      </c>
      <c r="FD372">
        <v>0</v>
      </c>
      <c r="FE372">
        <v>0</v>
      </c>
      <c r="FF372">
        <v>0</v>
      </c>
      <c r="FG372">
        <v>0</v>
      </c>
      <c r="FH372">
        <v>0</v>
      </c>
      <c r="FI372">
        <v>0</v>
      </c>
      <c r="FJ372">
        <v>0</v>
      </c>
      <c r="FK372">
        <v>0</v>
      </c>
      <c r="FL372">
        <v>0</v>
      </c>
      <c r="FM372">
        <v>0</v>
      </c>
      <c r="FN372">
        <v>0</v>
      </c>
      <c r="FO372">
        <v>0</v>
      </c>
      <c r="FP372">
        <v>0</v>
      </c>
      <c r="FQ372">
        <v>0</v>
      </c>
      <c r="FR372">
        <v>0</v>
      </c>
      <c r="FS372">
        <v>4</v>
      </c>
      <c r="FT372">
        <v>0.26217988133430481</v>
      </c>
      <c r="FU372">
        <v>0</v>
      </c>
    </row>
    <row r="373" spans="1:177" x14ac:dyDescent="0.2">
      <c r="A373" t="s">
        <v>193</v>
      </c>
      <c r="B373" t="s">
        <v>226</v>
      </c>
      <c r="C373" t="s">
        <v>1</v>
      </c>
      <c r="D373" t="s">
        <v>249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  <c r="DG373">
        <v>0</v>
      </c>
      <c r="DH373">
        <v>0</v>
      </c>
      <c r="DI373">
        <v>0</v>
      </c>
      <c r="DJ373">
        <v>0</v>
      </c>
      <c r="DK373">
        <v>0</v>
      </c>
      <c r="DL373">
        <v>0</v>
      </c>
      <c r="DM373">
        <v>0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0</v>
      </c>
      <c r="DT373">
        <v>0</v>
      </c>
      <c r="DU373">
        <v>0</v>
      </c>
      <c r="DV373">
        <v>0</v>
      </c>
      <c r="DW373">
        <v>0</v>
      </c>
      <c r="DX373">
        <v>0</v>
      </c>
      <c r="DY373">
        <v>0</v>
      </c>
      <c r="DZ373">
        <v>0</v>
      </c>
      <c r="EA373">
        <v>0</v>
      </c>
      <c r="EB373">
        <v>0</v>
      </c>
      <c r="EC373">
        <v>0</v>
      </c>
      <c r="ED373">
        <v>0</v>
      </c>
      <c r="EE373">
        <v>0</v>
      </c>
      <c r="EF373">
        <v>0</v>
      </c>
      <c r="EG373">
        <v>0</v>
      </c>
      <c r="EH373">
        <v>0</v>
      </c>
      <c r="EI373">
        <v>0</v>
      </c>
      <c r="EJ373">
        <v>0</v>
      </c>
      <c r="EK373">
        <v>0</v>
      </c>
      <c r="EL373">
        <v>0</v>
      </c>
      <c r="EM373">
        <v>0</v>
      </c>
      <c r="EN373">
        <v>0</v>
      </c>
      <c r="EO373">
        <v>0</v>
      </c>
      <c r="EP373">
        <v>0</v>
      </c>
      <c r="EQ373">
        <v>0</v>
      </c>
      <c r="ER373">
        <v>0</v>
      </c>
      <c r="ES373">
        <v>0</v>
      </c>
      <c r="ET373">
        <v>0</v>
      </c>
      <c r="EU373">
        <v>0</v>
      </c>
      <c r="EV373">
        <v>0</v>
      </c>
      <c r="EW373">
        <v>0</v>
      </c>
      <c r="EX373">
        <v>0</v>
      </c>
      <c r="EY373">
        <v>0</v>
      </c>
      <c r="EZ373">
        <v>0</v>
      </c>
      <c r="FA373">
        <v>0</v>
      </c>
      <c r="FB373">
        <v>0</v>
      </c>
      <c r="FC373">
        <v>0</v>
      </c>
      <c r="FD373">
        <v>0</v>
      </c>
      <c r="FE373">
        <v>0</v>
      </c>
      <c r="FF373">
        <v>0</v>
      </c>
      <c r="FG373">
        <v>0</v>
      </c>
      <c r="FH373">
        <v>0</v>
      </c>
      <c r="FI373">
        <v>0</v>
      </c>
      <c r="FJ373">
        <v>0</v>
      </c>
      <c r="FK373">
        <v>0</v>
      </c>
      <c r="FL373">
        <v>0</v>
      </c>
      <c r="FM373">
        <v>0</v>
      </c>
      <c r="FN373">
        <v>0</v>
      </c>
      <c r="FO373">
        <v>0</v>
      </c>
      <c r="FP373">
        <v>0</v>
      </c>
      <c r="FQ373">
        <v>0</v>
      </c>
      <c r="FR373">
        <v>0</v>
      </c>
      <c r="FS373">
        <v>4</v>
      </c>
      <c r="FT373">
        <v>0.2710849940776825</v>
      </c>
      <c r="FU373">
        <v>0</v>
      </c>
    </row>
    <row r="374" spans="1:177" x14ac:dyDescent="0.2">
      <c r="A374" t="s">
        <v>193</v>
      </c>
      <c r="B374" t="s">
        <v>226</v>
      </c>
      <c r="C374" t="s">
        <v>1</v>
      </c>
      <c r="D374" t="s">
        <v>250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0</v>
      </c>
      <c r="DF374">
        <v>0</v>
      </c>
      <c r="DG374">
        <v>0</v>
      </c>
      <c r="DH374">
        <v>0</v>
      </c>
      <c r="DI374">
        <v>0</v>
      </c>
      <c r="DJ374">
        <v>0</v>
      </c>
      <c r="DK374">
        <v>0</v>
      </c>
      <c r="DL374">
        <v>0</v>
      </c>
      <c r="DM374">
        <v>0</v>
      </c>
      <c r="DN374">
        <v>0</v>
      </c>
      <c r="DO374">
        <v>0</v>
      </c>
      <c r="DP374">
        <v>0</v>
      </c>
      <c r="DQ374">
        <v>0</v>
      </c>
      <c r="DR374">
        <v>0</v>
      </c>
      <c r="DS374">
        <v>0</v>
      </c>
      <c r="DT374">
        <v>0</v>
      </c>
      <c r="DU374">
        <v>0</v>
      </c>
      <c r="DV374">
        <v>0</v>
      </c>
      <c r="DW374">
        <v>0</v>
      </c>
      <c r="DX374">
        <v>0</v>
      </c>
      <c r="DY374">
        <v>0</v>
      </c>
      <c r="DZ374">
        <v>0</v>
      </c>
      <c r="EA374">
        <v>0</v>
      </c>
      <c r="EB374">
        <v>0</v>
      </c>
      <c r="EC374">
        <v>0</v>
      </c>
      <c r="ED374">
        <v>0</v>
      </c>
      <c r="EE374">
        <v>0</v>
      </c>
      <c r="EF374">
        <v>0</v>
      </c>
      <c r="EG374">
        <v>0</v>
      </c>
      <c r="EH374">
        <v>0</v>
      </c>
      <c r="EI374">
        <v>0</v>
      </c>
      <c r="EJ374">
        <v>0</v>
      </c>
      <c r="EK374">
        <v>0</v>
      </c>
      <c r="EL374">
        <v>0</v>
      </c>
      <c r="EM374">
        <v>0</v>
      </c>
      <c r="EN374">
        <v>0</v>
      </c>
      <c r="EO374">
        <v>0</v>
      </c>
      <c r="EP374">
        <v>0</v>
      </c>
      <c r="EQ374">
        <v>0</v>
      </c>
      <c r="ER374">
        <v>0</v>
      </c>
      <c r="ES374">
        <v>0</v>
      </c>
      <c r="ET374">
        <v>0</v>
      </c>
      <c r="EU374">
        <v>0</v>
      </c>
      <c r="EV374">
        <v>0</v>
      </c>
      <c r="EW374">
        <v>0</v>
      </c>
      <c r="EX374">
        <v>0</v>
      </c>
      <c r="EY374">
        <v>0</v>
      </c>
      <c r="EZ374">
        <v>0</v>
      </c>
      <c r="FA374">
        <v>0</v>
      </c>
      <c r="FB374">
        <v>0</v>
      </c>
      <c r="FC374">
        <v>0</v>
      </c>
      <c r="FD374">
        <v>0</v>
      </c>
      <c r="FE374">
        <v>0</v>
      </c>
      <c r="FF374">
        <v>0</v>
      </c>
      <c r="FG374">
        <v>0</v>
      </c>
      <c r="FH374">
        <v>0</v>
      </c>
      <c r="FI374">
        <v>0</v>
      </c>
      <c r="FJ374">
        <v>0</v>
      </c>
      <c r="FK374">
        <v>0</v>
      </c>
      <c r="FL374">
        <v>0</v>
      </c>
      <c r="FM374">
        <v>0</v>
      </c>
      <c r="FN374">
        <v>0</v>
      </c>
      <c r="FO374">
        <v>0</v>
      </c>
      <c r="FP374">
        <v>0</v>
      </c>
      <c r="FQ374">
        <v>0</v>
      </c>
      <c r="FR374">
        <v>0</v>
      </c>
      <c r="FS374">
        <v>0</v>
      </c>
      <c r="FU374">
        <v>0</v>
      </c>
    </row>
    <row r="375" spans="1:177" x14ac:dyDescent="0.2">
      <c r="A375" t="s">
        <v>193</v>
      </c>
      <c r="B375" t="s">
        <v>226</v>
      </c>
      <c r="C375" t="s">
        <v>1</v>
      </c>
      <c r="D375" t="s">
        <v>251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0</v>
      </c>
      <c r="DH375">
        <v>0</v>
      </c>
      <c r="DI375">
        <v>0</v>
      </c>
      <c r="DJ375">
        <v>0</v>
      </c>
      <c r="DK375">
        <v>0</v>
      </c>
      <c r="DL375">
        <v>0</v>
      </c>
      <c r="DM375">
        <v>0</v>
      </c>
      <c r="DN375">
        <v>0</v>
      </c>
      <c r="DO375">
        <v>0</v>
      </c>
      <c r="DP375">
        <v>0</v>
      </c>
      <c r="DQ375">
        <v>0</v>
      </c>
      <c r="DR375">
        <v>0</v>
      </c>
      <c r="DS375">
        <v>0</v>
      </c>
      <c r="DT375">
        <v>0</v>
      </c>
      <c r="DU375">
        <v>0</v>
      </c>
      <c r="DV375">
        <v>0</v>
      </c>
      <c r="DW375">
        <v>0</v>
      </c>
      <c r="DX375">
        <v>0</v>
      </c>
      <c r="DY375">
        <v>0</v>
      </c>
      <c r="DZ375">
        <v>0</v>
      </c>
      <c r="EA375">
        <v>0</v>
      </c>
      <c r="EB375">
        <v>0</v>
      </c>
      <c r="EC375">
        <v>0</v>
      </c>
      <c r="ED375">
        <v>0</v>
      </c>
      <c r="EE375">
        <v>0</v>
      </c>
      <c r="EF375">
        <v>0</v>
      </c>
      <c r="EG375">
        <v>0</v>
      </c>
      <c r="EH375">
        <v>0</v>
      </c>
      <c r="EI375">
        <v>0</v>
      </c>
      <c r="EJ375">
        <v>0</v>
      </c>
      <c r="EK375">
        <v>0</v>
      </c>
      <c r="EL375">
        <v>0</v>
      </c>
      <c r="EM375">
        <v>0</v>
      </c>
      <c r="EN375">
        <v>0</v>
      </c>
      <c r="EO375">
        <v>0</v>
      </c>
      <c r="EP375">
        <v>0</v>
      </c>
      <c r="EQ375">
        <v>0</v>
      </c>
      <c r="ER375">
        <v>0</v>
      </c>
      <c r="ES375">
        <v>0</v>
      </c>
      <c r="ET375">
        <v>0</v>
      </c>
      <c r="EU375">
        <v>0</v>
      </c>
      <c r="EV375">
        <v>0</v>
      </c>
      <c r="EW375">
        <v>0</v>
      </c>
      <c r="EX375">
        <v>0</v>
      </c>
      <c r="EY375">
        <v>0</v>
      </c>
      <c r="EZ375">
        <v>0</v>
      </c>
      <c r="FA375">
        <v>0</v>
      </c>
      <c r="FB375">
        <v>0</v>
      </c>
      <c r="FC375">
        <v>0</v>
      </c>
      <c r="FD375">
        <v>0</v>
      </c>
      <c r="FE375">
        <v>0</v>
      </c>
      <c r="FF375">
        <v>0</v>
      </c>
      <c r="FG375">
        <v>0</v>
      </c>
      <c r="FH375">
        <v>0</v>
      </c>
      <c r="FI375">
        <v>0</v>
      </c>
      <c r="FJ375">
        <v>0</v>
      </c>
      <c r="FK375">
        <v>0</v>
      </c>
      <c r="FL375">
        <v>0</v>
      </c>
      <c r="FM375">
        <v>0</v>
      </c>
      <c r="FN375">
        <v>0</v>
      </c>
      <c r="FO375">
        <v>0</v>
      </c>
      <c r="FP375">
        <v>0</v>
      </c>
      <c r="FQ375">
        <v>0</v>
      </c>
      <c r="FR375">
        <v>0</v>
      </c>
      <c r="FS375">
        <v>0</v>
      </c>
      <c r="FU375">
        <v>0</v>
      </c>
    </row>
    <row r="376" spans="1:177" x14ac:dyDescent="0.2">
      <c r="A376" t="s">
        <v>193</v>
      </c>
      <c r="B376" t="s">
        <v>226</v>
      </c>
      <c r="C376" t="s">
        <v>1</v>
      </c>
      <c r="D376" t="s">
        <v>252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  <c r="DG376">
        <v>0</v>
      </c>
      <c r="DH376">
        <v>0</v>
      </c>
      <c r="DI376">
        <v>0</v>
      </c>
      <c r="DJ376">
        <v>0</v>
      </c>
      <c r="DK376">
        <v>0</v>
      </c>
      <c r="DL376">
        <v>0</v>
      </c>
      <c r="DM376">
        <v>0</v>
      </c>
      <c r="DN376">
        <v>0</v>
      </c>
      <c r="DO376">
        <v>0</v>
      </c>
      <c r="DP376">
        <v>0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0</v>
      </c>
      <c r="DW376">
        <v>0</v>
      </c>
      <c r="DX376">
        <v>0</v>
      </c>
      <c r="DY376">
        <v>0</v>
      </c>
      <c r="DZ376">
        <v>0</v>
      </c>
      <c r="EA376">
        <v>0</v>
      </c>
      <c r="EB376">
        <v>0</v>
      </c>
      <c r="EC376">
        <v>0</v>
      </c>
      <c r="ED376">
        <v>0</v>
      </c>
      <c r="EE376">
        <v>0</v>
      </c>
      <c r="EF376">
        <v>0</v>
      </c>
      <c r="EG376">
        <v>0</v>
      </c>
      <c r="EH376">
        <v>0</v>
      </c>
      <c r="EI376">
        <v>0</v>
      </c>
      <c r="EJ376">
        <v>0</v>
      </c>
      <c r="EK376">
        <v>0</v>
      </c>
      <c r="EL376">
        <v>0</v>
      </c>
      <c r="EM376">
        <v>0</v>
      </c>
      <c r="EN376">
        <v>0</v>
      </c>
      <c r="EO376">
        <v>0</v>
      </c>
      <c r="EP376">
        <v>0</v>
      </c>
      <c r="EQ376">
        <v>0</v>
      </c>
      <c r="ER376">
        <v>0</v>
      </c>
      <c r="ES376">
        <v>0</v>
      </c>
      <c r="ET376">
        <v>0</v>
      </c>
      <c r="EU376">
        <v>0</v>
      </c>
      <c r="EV376">
        <v>0</v>
      </c>
      <c r="EW376">
        <v>0</v>
      </c>
      <c r="EX376">
        <v>0</v>
      </c>
      <c r="EY376">
        <v>0</v>
      </c>
      <c r="EZ376">
        <v>0</v>
      </c>
      <c r="FA376">
        <v>0</v>
      </c>
      <c r="FB376">
        <v>0</v>
      </c>
      <c r="FC376">
        <v>0</v>
      </c>
      <c r="FD376">
        <v>0</v>
      </c>
      <c r="FE376">
        <v>0</v>
      </c>
      <c r="FF376">
        <v>0</v>
      </c>
      <c r="FG376">
        <v>0</v>
      </c>
      <c r="FH376">
        <v>0</v>
      </c>
      <c r="FI376">
        <v>0</v>
      </c>
      <c r="FJ376">
        <v>0</v>
      </c>
      <c r="FK376">
        <v>0</v>
      </c>
      <c r="FL376">
        <v>0</v>
      </c>
      <c r="FM376">
        <v>0</v>
      </c>
      <c r="FN376">
        <v>0</v>
      </c>
      <c r="FO376">
        <v>0</v>
      </c>
      <c r="FP376">
        <v>0</v>
      </c>
      <c r="FQ376">
        <v>0</v>
      </c>
      <c r="FR376">
        <v>0</v>
      </c>
      <c r="FS376">
        <v>0</v>
      </c>
      <c r="FU376">
        <v>0</v>
      </c>
    </row>
    <row r="377" spans="1:177" x14ac:dyDescent="0.2">
      <c r="A377" t="s">
        <v>193</v>
      </c>
      <c r="B377" t="s">
        <v>226</v>
      </c>
      <c r="C377" t="s">
        <v>1</v>
      </c>
      <c r="D377" t="s">
        <v>253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  <c r="DG377">
        <v>0</v>
      </c>
      <c r="DH377">
        <v>0</v>
      </c>
      <c r="DI377">
        <v>0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0</v>
      </c>
      <c r="DR377">
        <v>0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  <c r="DY377">
        <v>0</v>
      </c>
      <c r="DZ377">
        <v>0</v>
      </c>
      <c r="EA377">
        <v>0</v>
      </c>
      <c r="EB377">
        <v>0</v>
      </c>
      <c r="EC377">
        <v>0</v>
      </c>
      <c r="ED377">
        <v>0</v>
      </c>
      <c r="EE377">
        <v>0</v>
      </c>
      <c r="EF377">
        <v>0</v>
      </c>
      <c r="EG377">
        <v>0</v>
      </c>
      <c r="EH377">
        <v>0</v>
      </c>
      <c r="EI377">
        <v>0</v>
      </c>
      <c r="EJ377">
        <v>0</v>
      </c>
      <c r="EK377">
        <v>0</v>
      </c>
      <c r="EL377">
        <v>0</v>
      </c>
      <c r="EM377">
        <v>0</v>
      </c>
      <c r="EN377">
        <v>0</v>
      </c>
      <c r="EO377">
        <v>0</v>
      </c>
      <c r="EP377">
        <v>0</v>
      </c>
      <c r="EQ377">
        <v>0</v>
      </c>
      <c r="ER377">
        <v>0</v>
      </c>
      <c r="ES377">
        <v>0</v>
      </c>
      <c r="ET377">
        <v>0</v>
      </c>
      <c r="EU377">
        <v>0</v>
      </c>
      <c r="EV377">
        <v>0</v>
      </c>
      <c r="EW377">
        <v>0</v>
      </c>
      <c r="EX377">
        <v>0</v>
      </c>
      <c r="EY377">
        <v>0</v>
      </c>
      <c r="EZ377">
        <v>0</v>
      </c>
      <c r="FA377">
        <v>0</v>
      </c>
      <c r="FB377">
        <v>0</v>
      </c>
      <c r="FC377">
        <v>0</v>
      </c>
      <c r="FD377">
        <v>0</v>
      </c>
      <c r="FE377">
        <v>0</v>
      </c>
      <c r="FF377">
        <v>0</v>
      </c>
      <c r="FG377">
        <v>0</v>
      </c>
      <c r="FH377">
        <v>0</v>
      </c>
      <c r="FI377">
        <v>0</v>
      </c>
      <c r="FJ377">
        <v>0</v>
      </c>
      <c r="FK377">
        <v>0</v>
      </c>
      <c r="FL377">
        <v>0</v>
      </c>
      <c r="FM377">
        <v>0</v>
      </c>
      <c r="FN377">
        <v>0</v>
      </c>
      <c r="FO377">
        <v>0</v>
      </c>
      <c r="FP377">
        <v>0</v>
      </c>
      <c r="FQ377">
        <v>0</v>
      </c>
      <c r="FR377">
        <v>0</v>
      </c>
      <c r="FS377">
        <v>4</v>
      </c>
      <c r="FT377">
        <v>0.26256784796714783</v>
      </c>
      <c r="FU377">
        <v>0</v>
      </c>
    </row>
    <row r="378" spans="1:177" x14ac:dyDescent="0.2">
      <c r="A378" t="s">
        <v>193</v>
      </c>
      <c r="B378" t="s">
        <v>226</v>
      </c>
      <c r="C378" t="s">
        <v>1</v>
      </c>
      <c r="D378" t="s">
        <v>254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  <c r="DG378">
        <v>0</v>
      </c>
      <c r="DH378">
        <v>0</v>
      </c>
      <c r="DI378">
        <v>0</v>
      </c>
      <c r="DJ378">
        <v>0</v>
      </c>
      <c r="DK378">
        <v>0</v>
      </c>
      <c r="DL378">
        <v>0</v>
      </c>
      <c r="DM378">
        <v>0</v>
      </c>
      <c r="DN378">
        <v>0</v>
      </c>
      <c r="DO378">
        <v>0</v>
      </c>
      <c r="DP378">
        <v>0</v>
      </c>
      <c r="DQ378">
        <v>0</v>
      </c>
      <c r="DR378">
        <v>0</v>
      </c>
      <c r="DS378">
        <v>0</v>
      </c>
      <c r="DT378">
        <v>0</v>
      </c>
      <c r="DU378">
        <v>0</v>
      </c>
      <c r="DV378">
        <v>0</v>
      </c>
      <c r="DW378">
        <v>0</v>
      </c>
      <c r="DX378">
        <v>0</v>
      </c>
      <c r="DY378">
        <v>0</v>
      </c>
      <c r="DZ378">
        <v>0</v>
      </c>
      <c r="EA378">
        <v>0</v>
      </c>
      <c r="EB378">
        <v>0</v>
      </c>
      <c r="EC378">
        <v>0</v>
      </c>
      <c r="ED378">
        <v>0</v>
      </c>
      <c r="EE378">
        <v>0</v>
      </c>
      <c r="EF378">
        <v>0</v>
      </c>
      <c r="EG378">
        <v>0</v>
      </c>
      <c r="EH378">
        <v>0</v>
      </c>
      <c r="EI378">
        <v>0</v>
      </c>
      <c r="EJ378">
        <v>0</v>
      </c>
      <c r="EK378">
        <v>0</v>
      </c>
      <c r="EL378">
        <v>0</v>
      </c>
      <c r="EM378">
        <v>0</v>
      </c>
      <c r="EN378">
        <v>0</v>
      </c>
      <c r="EO378">
        <v>0</v>
      </c>
      <c r="EP378">
        <v>0</v>
      </c>
      <c r="EQ378">
        <v>0</v>
      </c>
      <c r="ER378">
        <v>0</v>
      </c>
      <c r="ES378">
        <v>0</v>
      </c>
      <c r="ET378">
        <v>0</v>
      </c>
      <c r="EU378">
        <v>0</v>
      </c>
      <c r="EV378">
        <v>0</v>
      </c>
      <c r="EW378">
        <v>0</v>
      </c>
      <c r="EX378">
        <v>0</v>
      </c>
      <c r="EY378">
        <v>0</v>
      </c>
      <c r="EZ378">
        <v>0</v>
      </c>
      <c r="FA378">
        <v>0</v>
      </c>
      <c r="FB378">
        <v>0</v>
      </c>
      <c r="FC378">
        <v>0</v>
      </c>
      <c r="FD378">
        <v>0</v>
      </c>
      <c r="FE378">
        <v>0</v>
      </c>
      <c r="FF378">
        <v>0</v>
      </c>
      <c r="FG378">
        <v>0</v>
      </c>
      <c r="FH378">
        <v>0</v>
      </c>
      <c r="FI378">
        <v>0</v>
      </c>
      <c r="FJ378">
        <v>0</v>
      </c>
      <c r="FK378">
        <v>0</v>
      </c>
      <c r="FL378">
        <v>0</v>
      </c>
      <c r="FM378">
        <v>0</v>
      </c>
      <c r="FN378">
        <v>0</v>
      </c>
      <c r="FO378">
        <v>0</v>
      </c>
      <c r="FP378">
        <v>0</v>
      </c>
      <c r="FQ378">
        <v>0</v>
      </c>
      <c r="FR378">
        <v>0</v>
      </c>
      <c r="FS378">
        <v>4</v>
      </c>
      <c r="FT378">
        <v>0.25854629278182983</v>
      </c>
      <c r="FU378">
        <v>0</v>
      </c>
    </row>
    <row r="379" spans="1:177" x14ac:dyDescent="0.2">
      <c r="A379" t="s">
        <v>193</v>
      </c>
      <c r="B379" t="s">
        <v>226</v>
      </c>
      <c r="C379" t="s">
        <v>1</v>
      </c>
      <c r="D379" t="s">
        <v>255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  <c r="DG379">
        <v>0</v>
      </c>
      <c r="DH379">
        <v>0</v>
      </c>
      <c r="DI379">
        <v>0</v>
      </c>
      <c r="DJ379">
        <v>0</v>
      </c>
      <c r="DK379">
        <v>0</v>
      </c>
      <c r="DL379">
        <v>0</v>
      </c>
      <c r="DM379">
        <v>0</v>
      </c>
      <c r="DN379">
        <v>0</v>
      </c>
      <c r="DO379">
        <v>0</v>
      </c>
      <c r="DP379">
        <v>0</v>
      </c>
      <c r="DQ379">
        <v>0</v>
      </c>
      <c r="DR379">
        <v>0</v>
      </c>
      <c r="DS379">
        <v>0</v>
      </c>
      <c r="DT379">
        <v>0</v>
      </c>
      <c r="DU379">
        <v>0</v>
      </c>
      <c r="DV379">
        <v>0</v>
      </c>
      <c r="DW379">
        <v>0</v>
      </c>
      <c r="DX379">
        <v>0</v>
      </c>
      <c r="DY379">
        <v>0</v>
      </c>
      <c r="DZ379">
        <v>0</v>
      </c>
      <c r="EA379">
        <v>0</v>
      </c>
      <c r="EB379">
        <v>0</v>
      </c>
      <c r="EC379">
        <v>0</v>
      </c>
      <c r="ED379">
        <v>0</v>
      </c>
      <c r="EE379">
        <v>0</v>
      </c>
      <c r="EF379">
        <v>0</v>
      </c>
      <c r="EG379">
        <v>0</v>
      </c>
      <c r="EH379">
        <v>0</v>
      </c>
      <c r="EI379">
        <v>0</v>
      </c>
      <c r="EJ379">
        <v>0</v>
      </c>
      <c r="EK379">
        <v>0</v>
      </c>
      <c r="EL379">
        <v>0</v>
      </c>
      <c r="EM379">
        <v>0</v>
      </c>
      <c r="EN379">
        <v>0</v>
      </c>
      <c r="EO379">
        <v>0</v>
      </c>
      <c r="EP379">
        <v>0</v>
      </c>
      <c r="EQ379">
        <v>0</v>
      </c>
      <c r="ER379">
        <v>0</v>
      </c>
      <c r="ES379">
        <v>0</v>
      </c>
      <c r="ET379">
        <v>0</v>
      </c>
      <c r="EU379">
        <v>0</v>
      </c>
      <c r="EV379">
        <v>0</v>
      </c>
      <c r="EW379">
        <v>0</v>
      </c>
      <c r="EX379">
        <v>0</v>
      </c>
      <c r="EY379">
        <v>0</v>
      </c>
      <c r="EZ379">
        <v>0</v>
      </c>
      <c r="FA379">
        <v>0</v>
      </c>
      <c r="FB379">
        <v>0</v>
      </c>
      <c r="FC379">
        <v>0</v>
      </c>
      <c r="FD379">
        <v>0</v>
      </c>
      <c r="FE379">
        <v>0</v>
      </c>
      <c r="FF379">
        <v>0</v>
      </c>
      <c r="FG379">
        <v>0</v>
      </c>
      <c r="FH379">
        <v>0</v>
      </c>
      <c r="FI379">
        <v>0</v>
      </c>
      <c r="FJ379">
        <v>0</v>
      </c>
      <c r="FK379">
        <v>0</v>
      </c>
      <c r="FL379">
        <v>0</v>
      </c>
      <c r="FM379">
        <v>0</v>
      </c>
      <c r="FN379">
        <v>0</v>
      </c>
      <c r="FO379">
        <v>0</v>
      </c>
      <c r="FP379">
        <v>0</v>
      </c>
      <c r="FQ379">
        <v>0</v>
      </c>
      <c r="FR379">
        <v>0</v>
      </c>
      <c r="FS379">
        <v>4</v>
      </c>
      <c r="FT379">
        <v>0.25902053713798523</v>
      </c>
      <c r="FU379">
        <v>0</v>
      </c>
    </row>
    <row r="380" spans="1:177" x14ac:dyDescent="0.2">
      <c r="A380" t="s">
        <v>193</v>
      </c>
      <c r="B380" t="s">
        <v>226</v>
      </c>
      <c r="C380" t="s">
        <v>1</v>
      </c>
      <c r="D380" t="s">
        <v>256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  <c r="DG380">
        <v>0</v>
      </c>
      <c r="DH380">
        <v>0</v>
      </c>
      <c r="DI380">
        <v>0</v>
      </c>
      <c r="DJ380">
        <v>0</v>
      </c>
      <c r="DK380">
        <v>0</v>
      </c>
      <c r="DL380">
        <v>0</v>
      </c>
      <c r="DM380">
        <v>0</v>
      </c>
      <c r="DN380">
        <v>0</v>
      </c>
      <c r="DO380">
        <v>0</v>
      </c>
      <c r="DP380">
        <v>0</v>
      </c>
      <c r="DQ380">
        <v>0</v>
      </c>
      <c r="DR380">
        <v>0</v>
      </c>
      <c r="DS380">
        <v>0</v>
      </c>
      <c r="DT380">
        <v>0</v>
      </c>
      <c r="DU380">
        <v>0</v>
      </c>
      <c r="DV380">
        <v>0</v>
      </c>
      <c r="DW380">
        <v>0</v>
      </c>
      <c r="DX380">
        <v>0</v>
      </c>
      <c r="DY380">
        <v>0</v>
      </c>
      <c r="DZ380">
        <v>0</v>
      </c>
      <c r="EA380">
        <v>0</v>
      </c>
      <c r="EB380">
        <v>0</v>
      </c>
      <c r="EC380">
        <v>0</v>
      </c>
      <c r="ED380">
        <v>0</v>
      </c>
      <c r="EE380">
        <v>0</v>
      </c>
      <c r="EF380">
        <v>0</v>
      </c>
      <c r="EG380">
        <v>0</v>
      </c>
      <c r="EH380">
        <v>0</v>
      </c>
      <c r="EI380">
        <v>0</v>
      </c>
      <c r="EJ380">
        <v>0</v>
      </c>
      <c r="EK380">
        <v>0</v>
      </c>
      <c r="EL380">
        <v>0</v>
      </c>
      <c r="EM380">
        <v>0</v>
      </c>
      <c r="EN380">
        <v>0</v>
      </c>
      <c r="EO380">
        <v>0</v>
      </c>
      <c r="EP380">
        <v>0</v>
      </c>
      <c r="EQ380">
        <v>0</v>
      </c>
      <c r="ER380">
        <v>0</v>
      </c>
      <c r="ES380">
        <v>0</v>
      </c>
      <c r="ET380">
        <v>0</v>
      </c>
      <c r="EU380">
        <v>0</v>
      </c>
      <c r="EV380">
        <v>0</v>
      </c>
      <c r="EW380">
        <v>0</v>
      </c>
      <c r="EX380">
        <v>0</v>
      </c>
      <c r="EY380">
        <v>0</v>
      </c>
      <c r="EZ380">
        <v>0</v>
      </c>
      <c r="FA380">
        <v>0</v>
      </c>
      <c r="FB380">
        <v>0</v>
      </c>
      <c r="FC380">
        <v>0</v>
      </c>
      <c r="FD380">
        <v>0</v>
      </c>
      <c r="FE380">
        <v>0</v>
      </c>
      <c r="FF380">
        <v>0</v>
      </c>
      <c r="FG380">
        <v>0</v>
      </c>
      <c r="FH380">
        <v>0</v>
      </c>
      <c r="FI380">
        <v>0</v>
      </c>
      <c r="FJ380">
        <v>0</v>
      </c>
      <c r="FK380">
        <v>0</v>
      </c>
      <c r="FL380">
        <v>0</v>
      </c>
      <c r="FM380">
        <v>0</v>
      </c>
      <c r="FN380">
        <v>0</v>
      </c>
      <c r="FO380">
        <v>0</v>
      </c>
      <c r="FP380">
        <v>0</v>
      </c>
      <c r="FQ380">
        <v>0</v>
      </c>
      <c r="FR380">
        <v>0</v>
      </c>
      <c r="FS380">
        <v>0</v>
      </c>
      <c r="FU380">
        <v>0</v>
      </c>
    </row>
    <row r="381" spans="1:177" x14ac:dyDescent="0.2">
      <c r="A381" t="s">
        <v>193</v>
      </c>
      <c r="B381" t="s">
        <v>226</v>
      </c>
      <c r="C381" t="s">
        <v>1</v>
      </c>
      <c r="D381" t="s">
        <v>257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  <c r="DG381">
        <v>0</v>
      </c>
      <c r="DH381">
        <v>0</v>
      </c>
      <c r="DI381">
        <v>0</v>
      </c>
      <c r="DJ381">
        <v>0</v>
      </c>
      <c r="DK381">
        <v>0</v>
      </c>
      <c r="DL381">
        <v>0</v>
      </c>
      <c r="DM381">
        <v>0</v>
      </c>
      <c r="DN381">
        <v>0</v>
      </c>
      <c r="DO381">
        <v>0</v>
      </c>
      <c r="DP381">
        <v>0</v>
      </c>
      <c r="DQ381">
        <v>0</v>
      </c>
      <c r="DR381">
        <v>0</v>
      </c>
      <c r="DS381">
        <v>0</v>
      </c>
      <c r="DT381">
        <v>0</v>
      </c>
      <c r="DU381">
        <v>0</v>
      </c>
      <c r="DV381">
        <v>0</v>
      </c>
      <c r="DW381">
        <v>0</v>
      </c>
      <c r="DX381">
        <v>0</v>
      </c>
      <c r="DY381">
        <v>0</v>
      </c>
      <c r="DZ381">
        <v>0</v>
      </c>
      <c r="EA381">
        <v>0</v>
      </c>
      <c r="EB381">
        <v>0</v>
      </c>
      <c r="EC381">
        <v>0</v>
      </c>
      <c r="ED381">
        <v>0</v>
      </c>
      <c r="EE381">
        <v>0</v>
      </c>
      <c r="EF381">
        <v>0</v>
      </c>
      <c r="EG381">
        <v>0</v>
      </c>
      <c r="EH381">
        <v>0</v>
      </c>
      <c r="EI381">
        <v>0</v>
      </c>
      <c r="EJ381">
        <v>0</v>
      </c>
      <c r="EK381">
        <v>0</v>
      </c>
      <c r="EL381">
        <v>0</v>
      </c>
      <c r="EM381">
        <v>0</v>
      </c>
      <c r="EN381">
        <v>0</v>
      </c>
      <c r="EO381">
        <v>0</v>
      </c>
      <c r="EP381">
        <v>0</v>
      </c>
      <c r="EQ381">
        <v>0</v>
      </c>
      <c r="ER381">
        <v>0</v>
      </c>
      <c r="ES381">
        <v>0</v>
      </c>
      <c r="ET381">
        <v>0</v>
      </c>
      <c r="EU381">
        <v>0</v>
      </c>
      <c r="EV381">
        <v>0</v>
      </c>
      <c r="EW381">
        <v>0</v>
      </c>
      <c r="EX381">
        <v>0</v>
      </c>
      <c r="EY381">
        <v>0</v>
      </c>
      <c r="EZ381">
        <v>0</v>
      </c>
      <c r="FA381">
        <v>0</v>
      </c>
      <c r="FB381">
        <v>0</v>
      </c>
      <c r="FC381">
        <v>0</v>
      </c>
      <c r="FD381">
        <v>0</v>
      </c>
      <c r="FE381">
        <v>0</v>
      </c>
      <c r="FF381">
        <v>0</v>
      </c>
      <c r="FG381">
        <v>0</v>
      </c>
      <c r="FH381">
        <v>0</v>
      </c>
      <c r="FI381">
        <v>0</v>
      </c>
      <c r="FJ381">
        <v>0</v>
      </c>
      <c r="FK381">
        <v>0</v>
      </c>
      <c r="FL381">
        <v>0</v>
      </c>
      <c r="FM381">
        <v>0</v>
      </c>
      <c r="FN381">
        <v>0</v>
      </c>
      <c r="FO381">
        <v>0</v>
      </c>
      <c r="FP381">
        <v>0</v>
      </c>
      <c r="FQ381">
        <v>0</v>
      </c>
      <c r="FR381">
        <v>0</v>
      </c>
      <c r="FS381">
        <v>4</v>
      </c>
      <c r="FT381">
        <v>0.26149314641952515</v>
      </c>
      <c r="FU381">
        <v>0</v>
      </c>
    </row>
    <row r="382" spans="1:177" x14ac:dyDescent="0.2">
      <c r="A382" t="s">
        <v>193</v>
      </c>
      <c r="B382" t="s">
        <v>226</v>
      </c>
      <c r="C382" t="s">
        <v>1</v>
      </c>
      <c r="D382" t="s">
        <v>258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  <c r="DG382">
        <v>0</v>
      </c>
      <c r="DH382">
        <v>0</v>
      </c>
      <c r="DI382">
        <v>0</v>
      </c>
      <c r="DJ382">
        <v>0</v>
      </c>
      <c r="DK382">
        <v>0</v>
      </c>
      <c r="DL382">
        <v>0</v>
      </c>
      <c r="DM382">
        <v>0</v>
      </c>
      <c r="DN382">
        <v>0</v>
      </c>
      <c r="DO382">
        <v>0</v>
      </c>
      <c r="DP382">
        <v>0</v>
      </c>
      <c r="DQ382">
        <v>0</v>
      </c>
      <c r="DR382">
        <v>0</v>
      </c>
      <c r="DS382">
        <v>0</v>
      </c>
      <c r="DT382">
        <v>0</v>
      </c>
      <c r="DU382">
        <v>0</v>
      </c>
      <c r="DV382">
        <v>0</v>
      </c>
      <c r="DW382">
        <v>0</v>
      </c>
      <c r="DX382">
        <v>0</v>
      </c>
      <c r="DY382">
        <v>0</v>
      </c>
      <c r="DZ382">
        <v>0</v>
      </c>
      <c r="EA382">
        <v>0</v>
      </c>
      <c r="EB382">
        <v>0</v>
      </c>
      <c r="EC382">
        <v>0</v>
      </c>
      <c r="ED382">
        <v>0</v>
      </c>
      <c r="EE382">
        <v>0</v>
      </c>
      <c r="EF382">
        <v>0</v>
      </c>
      <c r="EG382">
        <v>0</v>
      </c>
      <c r="EH382">
        <v>0</v>
      </c>
      <c r="EI382">
        <v>0</v>
      </c>
      <c r="EJ382">
        <v>0</v>
      </c>
      <c r="EK382">
        <v>0</v>
      </c>
      <c r="EL382">
        <v>0</v>
      </c>
      <c r="EM382">
        <v>0</v>
      </c>
      <c r="EN382">
        <v>0</v>
      </c>
      <c r="EO382">
        <v>0</v>
      </c>
      <c r="EP382">
        <v>0</v>
      </c>
      <c r="EQ382">
        <v>0</v>
      </c>
      <c r="ER382">
        <v>0</v>
      </c>
      <c r="ES382">
        <v>0</v>
      </c>
      <c r="ET382">
        <v>0</v>
      </c>
      <c r="EU382">
        <v>0</v>
      </c>
      <c r="EV382">
        <v>0</v>
      </c>
      <c r="EW382">
        <v>0</v>
      </c>
      <c r="EX382">
        <v>0</v>
      </c>
      <c r="EY382">
        <v>0</v>
      </c>
      <c r="EZ382">
        <v>0</v>
      </c>
      <c r="FA382">
        <v>0</v>
      </c>
      <c r="FB382">
        <v>0</v>
      </c>
      <c r="FC382">
        <v>0</v>
      </c>
      <c r="FD382">
        <v>0</v>
      </c>
      <c r="FE382">
        <v>0</v>
      </c>
      <c r="FF382">
        <v>0</v>
      </c>
      <c r="FG382">
        <v>0</v>
      </c>
      <c r="FH382">
        <v>0</v>
      </c>
      <c r="FI382">
        <v>0</v>
      </c>
      <c r="FJ382">
        <v>0</v>
      </c>
      <c r="FK382">
        <v>0</v>
      </c>
      <c r="FL382">
        <v>0</v>
      </c>
      <c r="FM382">
        <v>0</v>
      </c>
      <c r="FN382">
        <v>0</v>
      </c>
      <c r="FO382">
        <v>0</v>
      </c>
      <c r="FP382">
        <v>0</v>
      </c>
      <c r="FQ382">
        <v>0</v>
      </c>
      <c r="FR382">
        <v>0</v>
      </c>
      <c r="FS382">
        <v>0</v>
      </c>
      <c r="FU382">
        <v>0</v>
      </c>
    </row>
    <row r="383" spans="1:177" x14ac:dyDescent="0.2">
      <c r="A383" t="s">
        <v>193</v>
      </c>
      <c r="B383" t="s">
        <v>226</v>
      </c>
      <c r="C383" t="s">
        <v>1</v>
      </c>
      <c r="D383" t="s">
        <v>259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  <c r="DG383">
        <v>0</v>
      </c>
      <c r="DH383">
        <v>0</v>
      </c>
      <c r="DI383">
        <v>0</v>
      </c>
      <c r="DJ383">
        <v>0</v>
      </c>
      <c r="DK383">
        <v>0</v>
      </c>
      <c r="DL383">
        <v>0</v>
      </c>
      <c r="DM383">
        <v>0</v>
      </c>
      <c r="DN383">
        <v>0</v>
      </c>
      <c r="DO383">
        <v>0</v>
      </c>
      <c r="DP383">
        <v>0</v>
      </c>
      <c r="DQ383">
        <v>0</v>
      </c>
      <c r="DR383">
        <v>0</v>
      </c>
      <c r="DS383">
        <v>0</v>
      </c>
      <c r="DT383">
        <v>0</v>
      </c>
      <c r="DU383">
        <v>0</v>
      </c>
      <c r="DV383">
        <v>0</v>
      </c>
      <c r="DW383">
        <v>0</v>
      </c>
      <c r="DX383">
        <v>0</v>
      </c>
      <c r="DY383">
        <v>0</v>
      </c>
      <c r="DZ383">
        <v>0</v>
      </c>
      <c r="EA383">
        <v>0</v>
      </c>
      <c r="EB383">
        <v>0</v>
      </c>
      <c r="EC383">
        <v>0</v>
      </c>
      <c r="ED383">
        <v>0</v>
      </c>
      <c r="EE383">
        <v>0</v>
      </c>
      <c r="EF383">
        <v>0</v>
      </c>
      <c r="EG383">
        <v>0</v>
      </c>
      <c r="EH383">
        <v>0</v>
      </c>
      <c r="EI383">
        <v>0</v>
      </c>
      <c r="EJ383">
        <v>0</v>
      </c>
      <c r="EK383">
        <v>0</v>
      </c>
      <c r="EL383">
        <v>0</v>
      </c>
      <c r="EM383">
        <v>0</v>
      </c>
      <c r="EN383">
        <v>0</v>
      </c>
      <c r="EO383">
        <v>0</v>
      </c>
      <c r="EP383">
        <v>0</v>
      </c>
      <c r="EQ383">
        <v>0</v>
      </c>
      <c r="ER383">
        <v>0</v>
      </c>
      <c r="ES383">
        <v>0</v>
      </c>
      <c r="ET383">
        <v>0</v>
      </c>
      <c r="EU383">
        <v>0</v>
      </c>
      <c r="EV383">
        <v>0</v>
      </c>
      <c r="EW383">
        <v>0</v>
      </c>
      <c r="EX383">
        <v>0</v>
      </c>
      <c r="EY383">
        <v>0</v>
      </c>
      <c r="EZ383">
        <v>0</v>
      </c>
      <c r="FA383">
        <v>0</v>
      </c>
      <c r="FB383">
        <v>0</v>
      </c>
      <c r="FC383">
        <v>0</v>
      </c>
      <c r="FD383">
        <v>0</v>
      </c>
      <c r="FE383">
        <v>0</v>
      </c>
      <c r="FF383">
        <v>0</v>
      </c>
      <c r="FG383">
        <v>0</v>
      </c>
      <c r="FH383">
        <v>0</v>
      </c>
      <c r="FI383">
        <v>0</v>
      </c>
      <c r="FJ383">
        <v>0</v>
      </c>
      <c r="FK383">
        <v>0</v>
      </c>
      <c r="FL383">
        <v>0</v>
      </c>
      <c r="FM383">
        <v>0</v>
      </c>
      <c r="FN383">
        <v>0</v>
      </c>
      <c r="FO383">
        <v>0</v>
      </c>
      <c r="FP383">
        <v>0</v>
      </c>
      <c r="FQ383">
        <v>0</v>
      </c>
      <c r="FR383">
        <v>0</v>
      </c>
      <c r="FS383">
        <v>0</v>
      </c>
      <c r="FU383">
        <v>0</v>
      </c>
    </row>
    <row r="384" spans="1:177" x14ac:dyDescent="0.2">
      <c r="A384" t="s">
        <v>193</v>
      </c>
      <c r="B384" t="s">
        <v>226</v>
      </c>
      <c r="C384" t="s">
        <v>1</v>
      </c>
      <c r="D384" t="s">
        <v>260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0</v>
      </c>
      <c r="DC384">
        <v>0</v>
      </c>
      <c r="DD384">
        <v>0</v>
      </c>
      <c r="DE384">
        <v>0</v>
      </c>
      <c r="DF384">
        <v>0</v>
      </c>
      <c r="DG384">
        <v>0</v>
      </c>
      <c r="DH384">
        <v>0</v>
      </c>
      <c r="DI384">
        <v>0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0</v>
      </c>
      <c r="DT384">
        <v>0</v>
      </c>
      <c r="DU384">
        <v>0</v>
      </c>
      <c r="DV384">
        <v>0</v>
      </c>
      <c r="DW384">
        <v>0</v>
      </c>
      <c r="DX384">
        <v>0</v>
      </c>
      <c r="DY384">
        <v>0</v>
      </c>
      <c r="DZ384">
        <v>0</v>
      </c>
      <c r="EA384">
        <v>0</v>
      </c>
      <c r="EB384">
        <v>0</v>
      </c>
      <c r="EC384">
        <v>0</v>
      </c>
      <c r="ED384">
        <v>0</v>
      </c>
      <c r="EE384">
        <v>0</v>
      </c>
      <c r="EF384">
        <v>0</v>
      </c>
      <c r="EG384">
        <v>0</v>
      </c>
      <c r="EH384">
        <v>0</v>
      </c>
      <c r="EI384">
        <v>0</v>
      </c>
      <c r="EJ384">
        <v>0</v>
      </c>
      <c r="EK384">
        <v>0</v>
      </c>
      <c r="EL384">
        <v>0</v>
      </c>
      <c r="EM384">
        <v>0</v>
      </c>
      <c r="EN384">
        <v>0</v>
      </c>
      <c r="EO384">
        <v>0</v>
      </c>
      <c r="EP384">
        <v>0</v>
      </c>
      <c r="EQ384">
        <v>0</v>
      </c>
      <c r="ER384">
        <v>0</v>
      </c>
      <c r="ES384">
        <v>0</v>
      </c>
      <c r="ET384">
        <v>0</v>
      </c>
      <c r="EU384">
        <v>0</v>
      </c>
      <c r="EV384">
        <v>0</v>
      </c>
      <c r="EW384">
        <v>0</v>
      </c>
      <c r="EX384">
        <v>0</v>
      </c>
      <c r="EY384">
        <v>0</v>
      </c>
      <c r="EZ384">
        <v>0</v>
      </c>
      <c r="FA384">
        <v>0</v>
      </c>
      <c r="FB384">
        <v>0</v>
      </c>
      <c r="FC384">
        <v>0</v>
      </c>
      <c r="FD384">
        <v>0</v>
      </c>
      <c r="FE384">
        <v>0</v>
      </c>
      <c r="FF384">
        <v>0</v>
      </c>
      <c r="FG384">
        <v>0</v>
      </c>
      <c r="FH384">
        <v>0</v>
      </c>
      <c r="FI384">
        <v>0</v>
      </c>
      <c r="FJ384">
        <v>0</v>
      </c>
      <c r="FK384">
        <v>0</v>
      </c>
      <c r="FL384">
        <v>0</v>
      </c>
      <c r="FM384">
        <v>0</v>
      </c>
      <c r="FN384">
        <v>0</v>
      </c>
      <c r="FO384">
        <v>0</v>
      </c>
      <c r="FP384">
        <v>0</v>
      </c>
      <c r="FQ384">
        <v>0</v>
      </c>
      <c r="FR384">
        <v>0</v>
      </c>
      <c r="FS384">
        <v>4</v>
      </c>
      <c r="FT384">
        <v>0.26595950126647949</v>
      </c>
      <c r="FU384">
        <v>0</v>
      </c>
    </row>
    <row r="385" spans="1:177" x14ac:dyDescent="0.2">
      <c r="A385" t="s">
        <v>193</v>
      </c>
      <c r="B385" t="s">
        <v>226</v>
      </c>
      <c r="C385" t="s">
        <v>1</v>
      </c>
      <c r="D385" t="s">
        <v>2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0</v>
      </c>
      <c r="DV385">
        <v>0</v>
      </c>
      <c r="DW385">
        <v>0</v>
      </c>
      <c r="DX385">
        <v>0</v>
      </c>
      <c r="DY385">
        <v>0</v>
      </c>
      <c r="DZ385">
        <v>0</v>
      </c>
      <c r="EA385">
        <v>0</v>
      </c>
      <c r="EB385">
        <v>0</v>
      </c>
      <c r="EC385">
        <v>0</v>
      </c>
      <c r="ED385">
        <v>0</v>
      </c>
      <c r="EE385">
        <v>0</v>
      </c>
      <c r="EF385">
        <v>0</v>
      </c>
      <c r="EG385">
        <v>0</v>
      </c>
      <c r="EH385">
        <v>0</v>
      </c>
      <c r="EI385">
        <v>0</v>
      </c>
      <c r="EJ385">
        <v>0</v>
      </c>
      <c r="EK385">
        <v>0</v>
      </c>
      <c r="EL385">
        <v>0</v>
      </c>
      <c r="EM385">
        <v>0</v>
      </c>
      <c r="EN385">
        <v>0</v>
      </c>
      <c r="EO385">
        <v>0</v>
      </c>
      <c r="EP385">
        <v>0</v>
      </c>
      <c r="EQ385">
        <v>0</v>
      </c>
      <c r="ER385">
        <v>0</v>
      </c>
      <c r="ES385">
        <v>0</v>
      </c>
      <c r="ET385">
        <v>0</v>
      </c>
      <c r="EU385">
        <v>0</v>
      </c>
      <c r="EV385">
        <v>0</v>
      </c>
      <c r="EW385">
        <v>0</v>
      </c>
      <c r="EX385">
        <v>0</v>
      </c>
      <c r="EY385">
        <v>0</v>
      </c>
      <c r="EZ385">
        <v>0</v>
      </c>
      <c r="FA385">
        <v>0</v>
      </c>
      <c r="FB385">
        <v>0</v>
      </c>
      <c r="FC385">
        <v>0</v>
      </c>
      <c r="FD385">
        <v>0</v>
      </c>
      <c r="FE385">
        <v>0</v>
      </c>
      <c r="FF385">
        <v>0</v>
      </c>
      <c r="FG385">
        <v>0</v>
      </c>
      <c r="FH385">
        <v>0</v>
      </c>
      <c r="FI385">
        <v>0</v>
      </c>
      <c r="FJ385">
        <v>0</v>
      </c>
      <c r="FK385">
        <v>0</v>
      </c>
      <c r="FL385">
        <v>0</v>
      </c>
      <c r="FM385">
        <v>0</v>
      </c>
      <c r="FN385">
        <v>0</v>
      </c>
      <c r="FO385">
        <v>0</v>
      </c>
      <c r="FP385">
        <v>0</v>
      </c>
      <c r="FQ385">
        <v>0</v>
      </c>
      <c r="FR385">
        <v>0</v>
      </c>
      <c r="FS385">
        <v>4</v>
      </c>
      <c r="FT385">
        <v>0.26032862067222595</v>
      </c>
      <c r="FU385">
        <v>0</v>
      </c>
    </row>
    <row r="386" spans="1:177" x14ac:dyDescent="0.2">
      <c r="A386" t="s">
        <v>194</v>
      </c>
      <c r="B386" t="s">
        <v>224</v>
      </c>
      <c r="C386" t="s">
        <v>1</v>
      </c>
      <c r="D386" t="s">
        <v>246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  <c r="DG386">
        <v>0</v>
      </c>
      <c r="DH386">
        <v>0</v>
      </c>
      <c r="DI386">
        <v>0</v>
      </c>
      <c r="DJ386">
        <v>0</v>
      </c>
      <c r="DK386">
        <v>0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  <c r="DY386">
        <v>0</v>
      </c>
      <c r="DZ386">
        <v>0</v>
      </c>
      <c r="EA386">
        <v>0</v>
      </c>
      <c r="EB386">
        <v>0</v>
      </c>
      <c r="EC386">
        <v>0</v>
      </c>
      <c r="ED386">
        <v>0</v>
      </c>
      <c r="EE386">
        <v>0</v>
      </c>
      <c r="EF386">
        <v>0</v>
      </c>
      <c r="EG386">
        <v>0</v>
      </c>
      <c r="EH386">
        <v>0</v>
      </c>
      <c r="EI386">
        <v>0</v>
      </c>
      <c r="EJ386">
        <v>0</v>
      </c>
      <c r="EK386">
        <v>0</v>
      </c>
      <c r="EL386">
        <v>0</v>
      </c>
      <c r="EM386">
        <v>0</v>
      </c>
      <c r="EN386">
        <v>0</v>
      </c>
      <c r="EO386">
        <v>0</v>
      </c>
      <c r="EP386">
        <v>0</v>
      </c>
      <c r="EQ386">
        <v>0</v>
      </c>
      <c r="ER386">
        <v>0</v>
      </c>
      <c r="ES386">
        <v>0</v>
      </c>
      <c r="ET386">
        <v>0</v>
      </c>
      <c r="EU386">
        <v>0</v>
      </c>
      <c r="EV386">
        <v>0</v>
      </c>
      <c r="EW386">
        <v>0</v>
      </c>
      <c r="EX386">
        <v>0</v>
      </c>
      <c r="EY386">
        <v>0</v>
      </c>
      <c r="EZ386">
        <v>0</v>
      </c>
      <c r="FA386">
        <v>0</v>
      </c>
      <c r="FB386">
        <v>0</v>
      </c>
      <c r="FC386">
        <v>0</v>
      </c>
      <c r="FD386">
        <v>0</v>
      </c>
      <c r="FE386">
        <v>0</v>
      </c>
      <c r="FF386">
        <v>0</v>
      </c>
      <c r="FG386">
        <v>0</v>
      </c>
      <c r="FH386">
        <v>0</v>
      </c>
      <c r="FI386">
        <v>0</v>
      </c>
      <c r="FJ386">
        <v>0</v>
      </c>
      <c r="FK386">
        <v>0</v>
      </c>
      <c r="FL386">
        <v>0</v>
      </c>
      <c r="FM386">
        <v>0</v>
      </c>
      <c r="FN386">
        <v>0</v>
      </c>
      <c r="FO386">
        <v>0</v>
      </c>
      <c r="FP386">
        <v>0</v>
      </c>
      <c r="FQ386">
        <v>0</v>
      </c>
      <c r="FR386">
        <v>0</v>
      </c>
      <c r="FS386">
        <v>0</v>
      </c>
      <c r="FU386">
        <v>0</v>
      </c>
    </row>
    <row r="387" spans="1:177" x14ac:dyDescent="0.2">
      <c r="A387" t="s">
        <v>194</v>
      </c>
      <c r="B387" t="s">
        <v>224</v>
      </c>
      <c r="C387" t="s">
        <v>1</v>
      </c>
      <c r="D387" t="s">
        <v>247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0</v>
      </c>
      <c r="BY387">
        <v>0</v>
      </c>
      <c r="BZ387">
        <v>0</v>
      </c>
      <c r="CA387">
        <v>0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0</v>
      </c>
      <c r="DA387">
        <v>0</v>
      </c>
      <c r="DB387">
        <v>0</v>
      </c>
      <c r="DC387">
        <v>0</v>
      </c>
      <c r="DD387">
        <v>0</v>
      </c>
      <c r="DE387">
        <v>0</v>
      </c>
      <c r="DF387">
        <v>0</v>
      </c>
      <c r="DG387">
        <v>0</v>
      </c>
      <c r="DH387">
        <v>0</v>
      </c>
      <c r="DI387">
        <v>0</v>
      </c>
      <c r="DJ387">
        <v>0</v>
      </c>
      <c r="DK387">
        <v>0</v>
      </c>
      <c r="DL387">
        <v>0</v>
      </c>
      <c r="DM387">
        <v>0</v>
      </c>
      <c r="DN387">
        <v>0</v>
      </c>
      <c r="DO387">
        <v>0</v>
      </c>
      <c r="DP387">
        <v>0</v>
      </c>
      <c r="DQ387">
        <v>0</v>
      </c>
      <c r="DR387">
        <v>0</v>
      </c>
      <c r="DS387">
        <v>0</v>
      </c>
      <c r="DT387">
        <v>0</v>
      </c>
      <c r="DU387">
        <v>0</v>
      </c>
      <c r="DV387">
        <v>0</v>
      </c>
      <c r="DW387">
        <v>0</v>
      </c>
      <c r="DX387">
        <v>0</v>
      </c>
      <c r="DY387">
        <v>0</v>
      </c>
      <c r="DZ387">
        <v>0</v>
      </c>
      <c r="EA387">
        <v>0</v>
      </c>
      <c r="EB387">
        <v>0</v>
      </c>
      <c r="EC387">
        <v>0</v>
      </c>
      <c r="ED387">
        <v>0</v>
      </c>
      <c r="EE387">
        <v>0</v>
      </c>
      <c r="EF387">
        <v>0</v>
      </c>
      <c r="EG387">
        <v>0</v>
      </c>
      <c r="EH387">
        <v>0</v>
      </c>
      <c r="EI387">
        <v>0</v>
      </c>
      <c r="EJ387">
        <v>0</v>
      </c>
      <c r="EK387">
        <v>0</v>
      </c>
      <c r="EL387">
        <v>0</v>
      </c>
      <c r="EM387">
        <v>0</v>
      </c>
      <c r="EN387">
        <v>0</v>
      </c>
      <c r="EO387">
        <v>0</v>
      </c>
      <c r="EP387">
        <v>0</v>
      </c>
      <c r="EQ387">
        <v>0</v>
      </c>
      <c r="ER387">
        <v>0</v>
      </c>
      <c r="ES387">
        <v>0</v>
      </c>
      <c r="ET387">
        <v>0</v>
      </c>
      <c r="EU387">
        <v>0</v>
      </c>
      <c r="EV387">
        <v>0</v>
      </c>
      <c r="EW387">
        <v>0</v>
      </c>
      <c r="EX387">
        <v>0</v>
      </c>
      <c r="EY387">
        <v>0</v>
      </c>
      <c r="EZ387">
        <v>0</v>
      </c>
      <c r="FA387">
        <v>0</v>
      </c>
      <c r="FB387">
        <v>0</v>
      </c>
      <c r="FC387">
        <v>0</v>
      </c>
      <c r="FD387">
        <v>0</v>
      </c>
      <c r="FE387">
        <v>0</v>
      </c>
      <c r="FF387">
        <v>0</v>
      </c>
      <c r="FG387">
        <v>0</v>
      </c>
      <c r="FH387">
        <v>0</v>
      </c>
      <c r="FI387">
        <v>0</v>
      </c>
      <c r="FJ387">
        <v>0</v>
      </c>
      <c r="FK387">
        <v>0</v>
      </c>
      <c r="FL387">
        <v>0</v>
      </c>
      <c r="FM387">
        <v>0</v>
      </c>
      <c r="FN387">
        <v>0</v>
      </c>
      <c r="FO387">
        <v>0</v>
      </c>
      <c r="FP387">
        <v>0</v>
      </c>
      <c r="FQ387">
        <v>0</v>
      </c>
      <c r="FR387">
        <v>0</v>
      </c>
      <c r="FS387">
        <v>0</v>
      </c>
      <c r="FU387">
        <v>0</v>
      </c>
    </row>
    <row r="388" spans="1:177" x14ac:dyDescent="0.2">
      <c r="A388" t="s">
        <v>194</v>
      </c>
      <c r="B388" t="s">
        <v>224</v>
      </c>
      <c r="C388" t="s">
        <v>1</v>
      </c>
      <c r="D388" t="s">
        <v>248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0</v>
      </c>
      <c r="BY388">
        <v>0</v>
      </c>
      <c r="BZ388">
        <v>0</v>
      </c>
      <c r="CA388">
        <v>0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  <c r="DG388">
        <v>0</v>
      </c>
      <c r="DH388">
        <v>0</v>
      </c>
      <c r="DI388">
        <v>0</v>
      </c>
      <c r="DJ388">
        <v>0</v>
      </c>
      <c r="DK388">
        <v>0</v>
      </c>
      <c r="DL388">
        <v>0</v>
      </c>
      <c r="DM388">
        <v>0</v>
      </c>
      <c r="DN388">
        <v>0</v>
      </c>
      <c r="DO388">
        <v>0</v>
      </c>
      <c r="DP388">
        <v>0</v>
      </c>
      <c r="DQ388">
        <v>0</v>
      </c>
      <c r="DR388">
        <v>0</v>
      </c>
      <c r="DS388">
        <v>0</v>
      </c>
      <c r="DT388">
        <v>0</v>
      </c>
      <c r="DU388">
        <v>0</v>
      </c>
      <c r="DV388">
        <v>0</v>
      </c>
      <c r="DW388">
        <v>0</v>
      </c>
      <c r="DX388">
        <v>0</v>
      </c>
      <c r="DY388">
        <v>0</v>
      </c>
      <c r="DZ388">
        <v>0</v>
      </c>
      <c r="EA388">
        <v>0</v>
      </c>
      <c r="EB388">
        <v>0</v>
      </c>
      <c r="EC388">
        <v>0</v>
      </c>
      <c r="ED388">
        <v>0</v>
      </c>
      <c r="EE388">
        <v>0</v>
      </c>
      <c r="EF388">
        <v>0</v>
      </c>
      <c r="EG388">
        <v>0</v>
      </c>
      <c r="EH388">
        <v>0</v>
      </c>
      <c r="EI388">
        <v>0</v>
      </c>
      <c r="EJ388">
        <v>0</v>
      </c>
      <c r="EK388">
        <v>0</v>
      </c>
      <c r="EL388">
        <v>0</v>
      </c>
      <c r="EM388">
        <v>0</v>
      </c>
      <c r="EN388">
        <v>0</v>
      </c>
      <c r="EO388">
        <v>0</v>
      </c>
      <c r="EP388">
        <v>0</v>
      </c>
      <c r="EQ388">
        <v>0</v>
      </c>
      <c r="ER388">
        <v>0</v>
      </c>
      <c r="ES388">
        <v>0</v>
      </c>
      <c r="ET388">
        <v>0</v>
      </c>
      <c r="EU388">
        <v>0</v>
      </c>
      <c r="EV388">
        <v>0</v>
      </c>
      <c r="EW388">
        <v>0</v>
      </c>
      <c r="EX388">
        <v>0</v>
      </c>
      <c r="EY388">
        <v>0</v>
      </c>
      <c r="EZ388">
        <v>0</v>
      </c>
      <c r="FA388">
        <v>0</v>
      </c>
      <c r="FB388">
        <v>0</v>
      </c>
      <c r="FC388">
        <v>0</v>
      </c>
      <c r="FD388">
        <v>0</v>
      </c>
      <c r="FE388">
        <v>0</v>
      </c>
      <c r="FF388">
        <v>0</v>
      </c>
      <c r="FG388">
        <v>0</v>
      </c>
      <c r="FH388">
        <v>0</v>
      </c>
      <c r="FI388">
        <v>0</v>
      </c>
      <c r="FJ388">
        <v>0</v>
      </c>
      <c r="FK388">
        <v>0</v>
      </c>
      <c r="FL388">
        <v>0</v>
      </c>
      <c r="FM388">
        <v>0</v>
      </c>
      <c r="FN388">
        <v>0</v>
      </c>
      <c r="FO388">
        <v>0</v>
      </c>
      <c r="FP388">
        <v>0</v>
      </c>
      <c r="FQ388">
        <v>0</v>
      </c>
      <c r="FR388">
        <v>0</v>
      </c>
      <c r="FS388">
        <v>0</v>
      </c>
      <c r="FU388">
        <v>0</v>
      </c>
    </row>
    <row r="389" spans="1:177" x14ac:dyDescent="0.2">
      <c r="A389" t="s">
        <v>194</v>
      </c>
      <c r="B389" t="s">
        <v>224</v>
      </c>
      <c r="C389" t="s">
        <v>1</v>
      </c>
      <c r="D389" t="s">
        <v>249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0</v>
      </c>
      <c r="BY389">
        <v>0</v>
      </c>
      <c r="BZ389">
        <v>0</v>
      </c>
      <c r="CA389">
        <v>0</v>
      </c>
      <c r="CB389">
        <v>0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  <c r="DG389">
        <v>0</v>
      </c>
      <c r="DH389">
        <v>0</v>
      </c>
      <c r="DI389">
        <v>0</v>
      </c>
      <c r="DJ389">
        <v>0</v>
      </c>
      <c r="DK389">
        <v>0</v>
      </c>
      <c r="DL389">
        <v>0</v>
      </c>
      <c r="DM389">
        <v>0</v>
      </c>
      <c r="DN389">
        <v>0</v>
      </c>
      <c r="DO389">
        <v>0</v>
      </c>
      <c r="DP389">
        <v>0</v>
      </c>
      <c r="DQ389">
        <v>0</v>
      </c>
      <c r="DR389">
        <v>0</v>
      </c>
      <c r="DS389">
        <v>0</v>
      </c>
      <c r="DT389">
        <v>0</v>
      </c>
      <c r="DU389">
        <v>0</v>
      </c>
      <c r="DV389">
        <v>0</v>
      </c>
      <c r="DW389">
        <v>0</v>
      </c>
      <c r="DX389">
        <v>0</v>
      </c>
      <c r="DY389">
        <v>0</v>
      </c>
      <c r="DZ389">
        <v>0</v>
      </c>
      <c r="EA389">
        <v>0</v>
      </c>
      <c r="EB389">
        <v>0</v>
      </c>
      <c r="EC389">
        <v>0</v>
      </c>
      <c r="ED389">
        <v>0</v>
      </c>
      <c r="EE389">
        <v>0</v>
      </c>
      <c r="EF389">
        <v>0</v>
      </c>
      <c r="EG389">
        <v>0</v>
      </c>
      <c r="EH389">
        <v>0</v>
      </c>
      <c r="EI389">
        <v>0</v>
      </c>
      <c r="EJ389">
        <v>0</v>
      </c>
      <c r="EK389">
        <v>0</v>
      </c>
      <c r="EL389">
        <v>0</v>
      </c>
      <c r="EM389">
        <v>0</v>
      </c>
      <c r="EN389">
        <v>0</v>
      </c>
      <c r="EO389">
        <v>0</v>
      </c>
      <c r="EP389">
        <v>0</v>
      </c>
      <c r="EQ389">
        <v>0</v>
      </c>
      <c r="ER389">
        <v>0</v>
      </c>
      <c r="ES389">
        <v>0</v>
      </c>
      <c r="ET389">
        <v>0</v>
      </c>
      <c r="EU389">
        <v>0</v>
      </c>
      <c r="EV389">
        <v>0</v>
      </c>
      <c r="EW389">
        <v>0</v>
      </c>
      <c r="EX389">
        <v>0</v>
      </c>
      <c r="EY389">
        <v>0</v>
      </c>
      <c r="EZ389">
        <v>0</v>
      </c>
      <c r="FA389">
        <v>0</v>
      </c>
      <c r="FB389">
        <v>0</v>
      </c>
      <c r="FC389">
        <v>0</v>
      </c>
      <c r="FD389">
        <v>0</v>
      </c>
      <c r="FE389">
        <v>0</v>
      </c>
      <c r="FF389">
        <v>0</v>
      </c>
      <c r="FG389">
        <v>0</v>
      </c>
      <c r="FH389">
        <v>0</v>
      </c>
      <c r="FI389">
        <v>0</v>
      </c>
      <c r="FJ389">
        <v>0</v>
      </c>
      <c r="FK389">
        <v>0</v>
      </c>
      <c r="FL389">
        <v>0</v>
      </c>
      <c r="FM389">
        <v>0</v>
      </c>
      <c r="FN389">
        <v>0</v>
      </c>
      <c r="FO389">
        <v>0</v>
      </c>
      <c r="FP389">
        <v>0</v>
      </c>
      <c r="FQ389">
        <v>0</v>
      </c>
      <c r="FR389">
        <v>0</v>
      </c>
      <c r="FS389">
        <v>0</v>
      </c>
      <c r="FU389">
        <v>0</v>
      </c>
    </row>
    <row r="390" spans="1:177" x14ac:dyDescent="0.2">
      <c r="A390" t="s">
        <v>194</v>
      </c>
      <c r="B390" t="s">
        <v>224</v>
      </c>
      <c r="C390" t="s">
        <v>1</v>
      </c>
      <c r="D390" t="s">
        <v>250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0</v>
      </c>
      <c r="DB390">
        <v>0</v>
      </c>
      <c r="DC390">
        <v>0</v>
      </c>
      <c r="DD390">
        <v>0</v>
      </c>
      <c r="DE390">
        <v>0</v>
      </c>
      <c r="DF390">
        <v>0</v>
      </c>
      <c r="DG390">
        <v>0</v>
      </c>
      <c r="DH390">
        <v>0</v>
      </c>
      <c r="DI390">
        <v>0</v>
      </c>
      <c r="DJ390">
        <v>0</v>
      </c>
      <c r="DK390">
        <v>0</v>
      </c>
      <c r="DL390">
        <v>0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0</v>
      </c>
      <c r="DT390">
        <v>0</v>
      </c>
      <c r="DU390">
        <v>0</v>
      </c>
      <c r="DV390">
        <v>0</v>
      </c>
      <c r="DW390">
        <v>0</v>
      </c>
      <c r="DX390">
        <v>0</v>
      </c>
      <c r="DY390">
        <v>0</v>
      </c>
      <c r="DZ390">
        <v>0</v>
      </c>
      <c r="EA390">
        <v>0</v>
      </c>
      <c r="EB390">
        <v>0</v>
      </c>
      <c r="EC390">
        <v>0</v>
      </c>
      <c r="ED390">
        <v>0</v>
      </c>
      <c r="EE390">
        <v>0</v>
      </c>
      <c r="EF390">
        <v>0</v>
      </c>
      <c r="EG390">
        <v>0</v>
      </c>
      <c r="EH390">
        <v>0</v>
      </c>
      <c r="EI390">
        <v>0</v>
      </c>
      <c r="EJ390">
        <v>0</v>
      </c>
      <c r="EK390">
        <v>0</v>
      </c>
      <c r="EL390">
        <v>0</v>
      </c>
      <c r="EM390">
        <v>0</v>
      </c>
      <c r="EN390">
        <v>0</v>
      </c>
      <c r="EO390">
        <v>0</v>
      </c>
      <c r="EP390">
        <v>0</v>
      </c>
      <c r="EQ390">
        <v>0</v>
      </c>
      <c r="ER390">
        <v>0</v>
      </c>
      <c r="ES390">
        <v>0</v>
      </c>
      <c r="ET390">
        <v>0</v>
      </c>
      <c r="EU390">
        <v>0</v>
      </c>
      <c r="EV390">
        <v>0</v>
      </c>
      <c r="EW390">
        <v>0</v>
      </c>
      <c r="EX390">
        <v>0</v>
      </c>
      <c r="EY390">
        <v>0</v>
      </c>
      <c r="EZ390">
        <v>0</v>
      </c>
      <c r="FA390">
        <v>0</v>
      </c>
      <c r="FB390">
        <v>0</v>
      </c>
      <c r="FC390">
        <v>0</v>
      </c>
      <c r="FD390">
        <v>0</v>
      </c>
      <c r="FE390">
        <v>0</v>
      </c>
      <c r="FF390">
        <v>0</v>
      </c>
      <c r="FG390">
        <v>0</v>
      </c>
      <c r="FH390">
        <v>0</v>
      </c>
      <c r="FI390">
        <v>0</v>
      </c>
      <c r="FJ390">
        <v>0</v>
      </c>
      <c r="FK390">
        <v>0</v>
      </c>
      <c r="FL390">
        <v>0</v>
      </c>
      <c r="FM390">
        <v>0</v>
      </c>
      <c r="FN390">
        <v>0</v>
      </c>
      <c r="FO390">
        <v>0</v>
      </c>
      <c r="FP390">
        <v>0</v>
      </c>
      <c r="FQ390">
        <v>0</v>
      </c>
      <c r="FR390">
        <v>0</v>
      </c>
      <c r="FS390">
        <v>0</v>
      </c>
      <c r="FU390">
        <v>0</v>
      </c>
    </row>
    <row r="391" spans="1:177" x14ac:dyDescent="0.2">
      <c r="A391" t="s">
        <v>194</v>
      </c>
      <c r="B391" t="s">
        <v>224</v>
      </c>
      <c r="C391" t="s">
        <v>1</v>
      </c>
      <c r="D391" t="s">
        <v>251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  <c r="DG391">
        <v>0</v>
      </c>
      <c r="DH391">
        <v>0</v>
      </c>
      <c r="DI391">
        <v>0</v>
      </c>
      <c r="DJ391">
        <v>0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0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  <c r="DY391">
        <v>0</v>
      </c>
      <c r="DZ391">
        <v>0</v>
      </c>
      <c r="EA391">
        <v>0</v>
      </c>
      <c r="EB391">
        <v>0</v>
      </c>
      <c r="EC391">
        <v>0</v>
      </c>
      <c r="ED391">
        <v>0</v>
      </c>
      <c r="EE391">
        <v>0</v>
      </c>
      <c r="EF391">
        <v>0</v>
      </c>
      <c r="EG391">
        <v>0</v>
      </c>
      <c r="EH391">
        <v>0</v>
      </c>
      <c r="EI391">
        <v>0</v>
      </c>
      <c r="EJ391">
        <v>0</v>
      </c>
      <c r="EK391">
        <v>0</v>
      </c>
      <c r="EL391">
        <v>0</v>
      </c>
      <c r="EM391">
        <v>0</v>
      </c>
      <c r="EN391">
        <v>0</v>
      </c>
      <c r="EO391">
        <v>0</v>
      </c>
      <c r="EP391">
        <v>0</v>
      </c>
      <c r="EQ391">
        <v>0</v>
      </c>
      <c r="ER391">
        <v>0</v>
      </c>
      <c r="ES391">
        <v>0</v>
      </c>
      <c r="ET391">
        <v>0</v>
      </c>
      <c r="EU391">
        <v>0</v>
      </c>
      <c r="EV391">
        <v>0</v>
      </c>
      <c r="EW391">
        <v>0</v>
      </c>
      <c r="EX391">
        <v>0</v>
      </c>
      <c r="EY391">
        <v>0</v>
      </c>
      <c r="EZ391">
        <v>0</v>
      </c>
      <c r="FA391">
        <v>0</v>
      </c>
      <c r="FB391">
        <v>0</v>
      </c>
      <c r="FC391">
        <v>0</v>
      </c>
      <c r="FD391">
        <v>0</v>
      </c>
      <c r="FE391">
        <v>0</v>
      </c>
      <c r="FF391">
        <v>0</v>
      </c>
      <c r="FG391">
        <v>0</v>
      </c>
      <c r="FH391">
        <v>0</v>
      </c>
      <c r="FI391">
        <v>0</v>
      </c>
      <c r="FJ391">
        <v>0</v>
      </c>
      <c r="FK391">
        <v>0</v>
      </c>
      <c r="FL391">
        <v>0</v>
      </c>
      <c r="FM391">
        <v>0</v>
      </c>
      <c r="FN391">
        <v>0</v>
      </c>
      <c r="FO391">
        <v>0</v>
      </c>
      <c r="FP391">
        <v>0</v>
      </c>
      <c r="FQ391">
        <v>0</v>
      </c>
      <c r="FR391">
        <v>0</v>
      </c>
      <c r="FS391">
        <v>0</v>
      </c>
      <c r="FU391">
        <v>0</v>
      </c>
    </row>
    <row r="392" spans="1:177" x14ac:dyDescent="0.2">
      <c r="A392" t="s">
        <v>194</v>
      </c>
      <c r="B392" t="s">
        <v>224</v>
      </c>
      <c r="C392" t="s">
        <v>1</v>
      </c>
      <c r="D392" t="s">
        <v>252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  <c r="DG392">
        <v>0</v>
      </c>
      <c r="DH392">
        <v>0</v>
      </c>
      <c r="DI392">
        <v>0</v>
      </c>
      <c r="DJ392">
        <v>0</v>
      </c>
      <c r="DK392">
        <v>0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  <c r="DY392">
        <v>0</v>
      </c>
      <c r="DZ392">
        <v>0</v>
      </c>
      <c r="EA392">
        <v>0</v>
      </c>
      <c r="EB392">
        <v>0</v>
      </c>
      <c r="EC392">
        <v>0</v>
      </c>
      <c r="ED392">
        <v>0</v>
      </c>
      <c r="EE392">
        <v>0</v>
      </c>
      <c r="EF392">
        <v>0</v>
      </c>
      <c r="EG392">
        <v>0</v>
      </c>
      <c r="EH392">
        <v>0</v>
      </c>
      <c r="EI392">
        <v>0</v>
      </c>
      <c r="EJ392">
        <v>0</v>
      </c>
      <c r="EK392">
        <v>0</v>
      </c>
      <c r="EL392">
        <v>0</v>
      </c>
      <c r="EM392">
        <v>0</v>
      </c>
      <c r="EN392">
        <v>0</v>
      </c>
      <c r="EO392">
        <v>0</v>
      </c>
      <c r="EP392">
        <v>0</v>
      </c>
      <c r="EQ392">
        <v>0</v>
      </c>
      <c r="ER392">
        <v>0</v>
      </c>
      <c r="ES392">
        <v>0</v>
      </c>
      <c r="ET392">
        <v>0</v>
      </c>
      <c r="EU392">
        <v>0</v>
      </c>
      <c r="EV392">
        <v>0</v>
      </c>
      <c r="EW392">
        <v>0</v>
      </c>
      <c r="EX392">
        <v>0</v>
      </c>
      <c r="EY392">
        <v>0</v>
      </c>
      <c r="EZ392">
        <v>0</v>
      </c>
      <c r="FA392">
        <v>0</v>
      </c>
      <c r="FB392">
        <v>0</v>
      </c>
      <c r="FC392">
        <v>0</v>
      </c>
      <c r="FD392">
        <v>0</v>
      </c>
      <c r="FE392">
        <v>0</v>
      </c>
      <c r="FF392">
        <v>0</v>
      </c>
      <c r="FG392">
        <v>0</v>
      </c>
      <c r="FH392">
        <v>0</v>
      </c>
      <c r="FI392">
        <v>0</v>
      </c>
      <c r="FJ392">
        <v>0</v>
      </c>
      <c r="FK392">
        <v>0</v>
      </c>
      <c r="FL392">
        <v>0</v>
      </c>
      <c r="FM392">
        <v>0</v>
      </c>
      <c r="FN392">
        <v>0</v>
      </c>
      <c r="FO392">
        <v>0</v>
      </c>
      <c r="FP392">
        <v>0</v>
      </c>
      <c r="FQ392">
        <v>0</v>
      </c>
      <c r="FR392">
        <v>0</v>
      </c>
      <c r="FS392">
        <v>0</v>
      </c>
      <c r="FU392">
        <v>0</v>
      </c>
    </row>
    <row r="393" spans="1:177" x14ac:dyDescent="0.2">
      <c r="A393" t="s">
        <v>194</v>
      </c>
      <c r="B393" t="s">
        <v>224</v>
      </c>
      <c r="C393" t="s">
        <v>1</v>
      </c>
      <c r="D393" t="s">
        <v>253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BX393">
        <v>0</v>
      </c>
      <c r="BY393">
        <v>0</v>
      </c>
      <c r="BZ393">
        <v>0</v>
      </c>
      <c r="CA393">
        <v>0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  <c r="DG393">
        <v>0</v>
      </c>
      <c r="DH393">
        <v>0</v>
      </c>
      <c r="DI393">
        <v>0</v>
      </c>
      <c r="DJ393">
        <v>0</v>
      </c>
      <c r="DK393">
        <v>0</v>
      </c>
      <c r="DL393">
        <v>0</v>
      </c>
      <c r="DM393">
        <v>0</v>
      </c>
      <c r="DN393">
        <v>0</v>
      </c>
      <c r="DO393">
        <v>0</v>
      </c>
      <c r="DP393">
        <v>0</v>
      </c>
      <c r="DQ393">
        <v>0</v>
      </c>
      <c r="DR393">
        <v>0</v>
      </c>
      <c r="DS393">
        <v>0</v>
      </c>
      <c r="DT393">
        <v>0</v>
      </c>
      <c r="DU393">
        <v>0</v>
      </c>
      <c r="DV393">
        <v>0</v>
      </c>
      <c r="DW393">
        <v>0</v>
      </c>
      <c r="DX393">
        <v>0</v>
      </c>
      <c r="DY393">
        <v>0</v>
      </c>
      <c r="DZ393">
        <v>0</v>
      </c>
      <c r="EA393">
        <v>0</v>
      </c>
      <c r="EB393">
        <v>0</v>
      </c>
      <c r="EC393">
        <v>0</v>
      </c>
      <c r="ED393">
        <v>0</v>
      </c>
      <c r="EE393">
        <v>0</v>
      </c>
      <c r="EF393">
        <v>0</v>
      </c>
      <c r="EG393">
        <v>0</v>
      </c>
      <c r="EH393">
        <v>0</v>
      </c>
      <c r="EI393">
        <v>0</v>
      </c>
      <c r="EJ393">
        <v>0</v>
      </c>
      <c r="EK393">
        <v>0</v>
      </c>
      <c r="EL393">
        <v>0</v>
      </c>
      <c r="EM393">
        <v>0</v>
      </c>
      <c r="EN393">
        <v>0</v>
      </c>
      <c r="EO393">
        <v>0</v>
      </c>
      <c r="EP393">
        <v>0</v>
      </c>
      <c r="EQ393">
        <v>0</v>
      </c>
      <c r="ER393">
        <v>0</v>
      </c>
      <c r="ES393">
        <v>0</v>
      </c>
      <c r="ET393">
        <v>0</v>
      </c>
      <c r="EU393">
        <v>0</v>
      </c>
      <c r="EV393">
        <v>0</v>
      </c>
      <c r="EW393">
        <v>0</v>
      </c>
      <c r="EX393">
        <v>0</v>
      </c>
      <c r="EY393">
        <v>0</v>
      </c>
      <c r="EZ393">
        <v>0</v>
      </c>
      <c r="FA393">
        <v>0</v>
      </c>
      <c r="FB393">
        <v>0</v>
      </c>
      <c r="FC393">
        <v>0</v>
      </c>
      <c r="FD393">
        <v>0</v>
      </c>
      <c r="FE393">
        <v>0</v>
      </c>
      <c r="FF393">
        <v>0</v>
      </c>
      <c r="FG393">
        <v>0</v>
      </c>
      <c r="FH393">
        <v>0</v>
      </c>
      <c r="FI393">
        <v>0</v>
      </c>
      <c r="FJ393">
        <v>0</v>
      </c>
      <c r="FK393">
        <v>0</v>
      </c>
      <c r="FL393">
        <v>0</v>
      </c>
      <c r="FM393">
        <v>0</v>
      </c>
      <c r="FN393">
        <v>0</v>
      </c>
      <c r="FO393">
        <v>0</v>
      </c>
      <c r="FP393">
        <v>0</v>
      </c>
      <c r="FQ393">
        <v>0</v>
      </c>
      <c r="FR393">
        <v>0</v>
      </c>
      <c r="FS393">
        <v>0</v>
      </c>
      <c r="FU393">
        <v>0</v>
      </c>
    </row>
    <row r="394" spans="1:177" x14ac:dyDescent="0.2">
      <c r="A394" t="s">
        <v>194</v>
      </c>
      <c r="B394" t="s">
        <v>224</v>
      </c>
      <c r="C394" t="s">
        <v>1</v>
      </c>
      <c r="D394" t="s">
        <v>254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0</v>
      </c>
      <c r="BZ394">
        <v>0</v>
      </c>
      <c r="CA394">
        <v>0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  <c r="DG394">
        <v>0</v>
      </c>
      <c r="DH394">
        <v>0</v>
      </c>
      <c r="DI394">
        <v>0</v>
      </c>
      <c r="DJ394">
        <v>0</v>
      </c>
      <c r="DK394">
        <v>0</v>
      </c>
      <c r="DL394">
        <v>0</v>
      </c>
      <c r="DM394">
        <v>0</v>
      </c>
      <c r="DN394">
        <v>0</v>
      </c>
      <c r="DO394">
        <v>0</v>
      </c>
      <c r="DP394">
        <v>0</v>
      </c>
      <c r="DQ394">
        <v>0</v>
      </c>
      <c r="DR394">
        <v>0</v>
      </c>
      <c r="DS394">
        <v>0</v>
      </c>
      <c r="DT394">
        <v>0</v>
      </c>
      <c r="DU394">
        <v>0</v>
      </c>
      <c r="DV394">
        <v>0</v>
      </c>
      <c r="DW394">
        <v>0</v>
      </c>
      <c r="DX394">
        <v>0</v>
      </c>
      <c r="DY394">
        <v>0</v>
      </c>
      <c r="DZ394">
        <v>0</v>
      </c>
      <c r="EA394">
        <v>0</v>
      </c>
      <c r="EB394">
        <v>0</v>
      </c>
      <c r="EC394">
        <v>0</v>
      </c>
      <c r="ED394">
        <v>0</v>
      </c>
      <c r="EE394">
        <v>0</v>
      </c>
      <c r="EF394">
        <v>0</v>
      </c>
      <c r="EG394">
        <v>0</v>
      </c>
      <c r="EH394">
        <v>0</v>
      </c>
      <c r="EI394">
        <v>0</v>
      </c>
      <c r="EJ394">
        <v>0</v>
      </c>
      <c r="EK394">
        <v>0</v>
      </c>
      <c r="EL394">
        <v>0</v>
      </c>
      <c r="EM394">
        <v>0</v>
      </c>
      <c r="EN394">
        <v>0</v>
      </c>
      <c r="EO394">
        <v>0</v>
      </c>
      <c r="EP394">
        <v>0</v>
      </c>
      <c r="EQ394">
        <v>0</v>
      </c>
      <c r="ER394">
        <v>0</v>
      </c>
      <c r="ES394">
        <v>0</v>
      </c>
      <c r="ET394">
        <v>0</v>
      </c>
      <c r="EU394">
        <v>0</v>
      </c>
      <c r="EV394">
        <v>0</v>
      </c>
      <c r="EW394">
        <v>0</v>
      </c>
      <c r="EX394">
        <v>0</v>
      </c>
      <c r="EY394">
        <v>0</v>
      </c>
      <c r="EZ394">
        <v>0</v>
      </c>
      <c r="FA394">
        <v>0</v>
      </c>
      <c r="FB394">
        <v>0</v>
      </c>
      <c r="FC394">
        <v>0</v>
      </c>
      <c r="FD394">
        <v>0</v>
      </c>
      <c r="FE394">
        <v>0</v>
      </c>
      <c r="FF394">
        <v>0</v>
      </c>
      <c r="FG394">
        <v>0</v>
      </c>
      <c r="FH394">
        <v>0</v>
      </c>
      <c r="FI394">
        <v>0</v>
      </c>
      <c r="FJ394">
        <v>0</v>
      </c>
      <c r="FK394">
        <v>0</v>
      </c>
      <c r="FL394">
        <v>0</v>
      </c>
      <c r="FM394">
        <v>0</v>
      </c>
      <c r="FN394">
        <v>0</v>
      </c>
      <c r="FO394">
        <v>0</v>
      </c>
      <c r="FP394">
        <v>0</v>
      </c>
      <c r="FQ394">
        <v>0</v>
      </c>
      <c r="FR394">
        <v>0</v>
      </c>
      <c r="FS394">
        <v>0</v>
      </c>
      <c r="FU394">
        <v>0</v>
      </c>
    </row>
    <row r="395" spans="1:177" x14ac:dyDescent="0.2">
      <c r="A395" t="s">
        <v>194</v>
      </c>
      <c r="B395" t="s">
        <v>224</v>
      </c>
      <c r="C395" t="s">
        <v>1</v>
      </c>
      <c r="D395" t="s">
        <v>255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0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0</v>
      </c>
      <c r="BZ395">
        <v>0</v>
      </c>
      <c r="CA395">
        <v>0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0</v>
      </c>
      <c r="CJ395">
        <v>0</v>
      </c>
      <c r="CK395">
        <v>0</v>
      </c>
      <c r="CL395">
        <v>0</v>
      </c>
      <c r="CM395">
        <v>0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  <c r="DG395">
        <v>0</v>
      </c>
      <c r="DH395">
        <v>0</v>
      </c>
      <c r="DI395">
        <v>0</v>
      </c>
      <c r="DJ395">
        <v>0</v>
      </c>
      <c r="DK395">
        <v>0</v>
      </c>
      <c r="DL395">
        <v>0</v>
      </c>
      <c r="DM395">
        <v>0</v>
      </c>
      <c r="DN395">
        <v>0</v>
      </c>
      <c r="DO395">
        <v>0</v>
      </c>
      <c r="DP395">
        <v>0</v>
      </c>
      <c r="DQ395">
        <v>0</v>
      </c>
      <c r="DR395">
        <v>0</v>
      </c>
      <c r="DS395">
        <v>0</v>
      </c>
      <c r="DT395">
        <v>0</v>
      </c>
      <c r="DU395">
        <v>0</v>
      </c>
      <c r="DV395">
        <v>0</v>
      </c>
      <c r="DW395">
        <v>0</v>
      </c>
      <c r="DX395">
        <v>0</v>
      </c>
      <c r="DY395">
        <v>0</v>
      </c>
      <c r="DZ395">
        <v>0</v>
      </c>
      <c r="EA395">
        <v>0</v>
      </c>
      <c r="EB395">
        <v>0</v>
      </c>
      <c r="EC395">
        <v>0</v>
      </c>
      <c r="ED395">
        <v>0</v>
      </c>
      <c r="EE395">
        <v>0</v>
      </c>
      <c r="EF395">
        <v>0</v>
      </c>
      <c r="EG395">
        <v>0</v>
      </c>
      <c r="EH395">
        <v>0</v>
      </c>
      <c r="EI395">
        <v>0</v>
      </c>
      <c r="EJ395">
        <v>0</v>
      </c>
      <c r="EK395">
        <v>0</v>
      </c>
      <c r="EL395">
        <v>0</v>
      </c>
      <c r="EM395">
        <v>0</v>
      </c>
      <c r="EN395">
        <v>0</v>
      </c>
      <c r="EO395">
        <v>0</v>
      </c>
      <c r="EP395">
        <v>0</v>
      </c>
      <c r="EQ395">
        <v>0</v>
      </c>
      <c r="ER395">
        <v>0</v>
      </c>
      <c r="ES395">
        <v>0</v>
      </c>
      <c r="ET395">
        <v>0</v>
      </c>
      <c r="EU395">
        <v>0</v>
      </c>
      <c r="EV395">
        <v>0</v>
      </c>
      <c r="EW395">
        <v>0</v>
      </c>
      <c r="EX395">
        <v>0</v>
      </c>
      <c r="EY395">
        <v>0</v>
      </c>
      <c r="EZ395">
        <v>0</v>
      </c>
      <c r="FA395">
        <v>0</v>
      </c>
      <c r="FB395">
        <v>0</v>
      </c>
      <c r="FC395">
        <v>0</v>
      </c>
      <c r="FD395">
        <v>0</v>
      </c>
      <c r="FE395">
        <v>0</v>
      </c>
      <c r="FF395">
        <v>0</v>
      </c>
      <c r="FG395">
        <v>0</v>
      </c>
      <c r="FH395">
        <v>0</v>
      </c>
      <c r="FI395">
        <v>0</v>
      </c>
      <c r="FJ395">
        <v>0</v>
      </c>
      <c r="FK395">
        <v>0</v>
      </c>
      <c r="FL395">
        <v>0</v>
      </c>
      <c r="FM395">
        <v>0</v>
      </c>
      <c r="FN395">
        <v>0</v>
      </c>
      <c r="FO395">
        <v>0</v>
      </c>
      <c r="FP395">
        <v>0</v>
      </c>
      <c r="FQ395">
        <v>0</v>
      </c>
      <c r="FR395">
        <v>0</v>
      </c>
      <c r="FS395">
        <v>0</v>
      </c>
      <c r="FU395">
        <v>0</v>
      </c>
    </row>
    <row r="396" spans="1:177" x14ac:dyDescent="0.2">
      <c r="A396" t="s">
        <v>194</v>
      </c>
      <c r="B396" t="s">
        <v>224</v>
      </c>
      <c r="C396" t="s">
        <v>1</v>
      </c>
      <c r="D396" t="s">
        <v>256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  <c r="DG396">
        <v>0</v>
      </c>
      <c r="DH396">
        <v>0</v>
      </c>
      <c r="DI396">
        <v>0</v>
      </c>
      <c r="DJ396">
        <v>0</v>
      </c>
      <c r="DK396">
        <v>0</v>
      </c>
      <c r="DL396">
        <v>0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0</v>
      </c>
      <c r="DV396">
        <v>0</v>
      </c>
      <c r="DW396">
        <v>0</v>
      </c>
      <c r="DX396">
        <v>0</v>
      </c>
      <c r="DY396">
        <v>0</v>
      </c>
      <c r="DZ396">
        <v>0</v>
      </c>
      <c r="EA396">
        <v>0</v>
      </c>
      <c r="EB396">
        <v>0</v>
      </c>
      <c r="EC396">
        <v>0</v>
      </c>
      <c r="ED396">
        <v>0</v>
      </c>
      <c r="EE396">
        <v>0</v>
      </c>
      <c r="EF396">
        <v>0</v>
      </c>
      <c r="EG396">
        <v>0</v>
      </c>
      <c r="EH396">
        <v>0</v>
      </c>
      <c r="EI396">
        <v>0</v>
      </c>
      <c r="EJ396">
        <v>0</v>
      </c>
      <c r="EK396">
        <v>0</v>
      </c>
      <c r="EL396">
        <v>0</v>
      </c>
      <c r="EM396">
        <v>0</v>
      </c>
      <c r="EN396">
        <v>0</v>
      </c>
      <c r="EO396">
        <v>0</v>
      </c>
      <c r="EP396">
        <v>0</v>
      </c>
      <c r="EQ396">
        <v>0</v>
      </c>
      <c r="ER396">
        <v>0</v>
      </c>
      <c r="ES396">
        <v>0</v>
      </c>
      <c r="ET396">
        <v>0</v>
      </c>
      <c r="EU396">
        <v>0</v>
      </c>
      <c r="EV396">
        <v>0</v>
      </c>
      <c r="EW396">
        <v>0</v>
      </c>
      <c r="EX396">
        <v>0</v>
      </c>
      <c r="EY396">
        <v>0</v>
      </c>
      <c r="EZ396">
        <v>0</v>
      </c>
      <c r="FA396">
        <v>0</v>
      </c>
      <c r="FB396">
        <v>0</v>
      </c>
      <c r="FC396">
        <v>0</v>
      </c>
      <c r="FD396">
        <v>0</v>
      </c>
      <c r="FE396">
        <v>0</v>
      </c>
      <c r="FF396">
        <v>0</v>
      </c>
      <c r="FG396">
        <v>0</v>
      </c>
      <c r="FH396">
        <v>0</v>
      </c>
      <c r="FI396">
        <v>0</v>
      </c>
      <c r="FJ396">
        <v>0</v>
      </c>
      <c r="FK396">
        <v>0</v>
      </c>
      <c r="FL396">
        <v>0</v>
      </c>
      <c r="FM396">
        <v>0</v>
      </c>
      <c r="FN396">
        <v>0</v>
      </c>
      <c r="FO396">
        <v>0</v>
      </c>
      <c r="FP396">
        <v>0</v>
      </c>
      <c r="FQ396">
        <v>0</v>
      </c>
      <c r="FR396">
        <v>0</v>
      </c>
      <c r="FS396">
        <v>0</v>
      </c>
      <c r="FU396">
        <v>0</v>
      </c>
    </row>
    <row r="397" spans="1:177" x14ac:dyDescent="0.2">
      <c r="A397" t="s">
        <v>194</v>
      </c>
      <c r="B397" t="s">
        <v>224</v>
      </c>
      <c r="C397" t="s">
        <v>1</v>
      </c>
      <c r="D397" t="s">
        <v>257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  <c r="DG397">
        <v>0</v>
      </c>
      <c r="DH397">
        <v>0</v>
      </c>
      <c r="DI397">
        <v>0</v>
      </c>
      <c r="DJ397">
        <v>0</v>
      </c>
      <c r="DK397">
        <v>0</v>
      </c>
      <c r="DL397">
        <v>0</v>
      </c>
      <c r="DM397">
        <v>0</v>
      </c>
      <c r="DN397">
        <v>0</v>
      </c>
      <c r="DO397">
        <v>0</v>
      </c>
      <c r="DP397">
        <v>0</v>
      </c>
      <c r="DQ397">
        <v>0</v>
      </c>
      <c r="DR397">
        <v>0</v>
      </c>
      <c r="DS397">
        <v>0</v>
      </c>
      <c r="DT397">
        <v>0</v>
      </c>
      <c r="DU397">
        <v>0</v>
      </c>
      <c r="DV397">
        <v>0</v>
      </c>
      <c r="DW397">
        <v>0</v>
      </c>
      <c r="DX397">
        <v>0</v>
      </c>
      <c r="DY397">
        <v>0</v>
      </c>
      <c r="DZ397">
        <v>0</v>
      </c>
      <c r="EA397">
        <v>0</v>
      </c>
      <c r="EB397">
        <v>0</v>
      </c>
      <c r="EC397">
        <v>0</v>
      </c>
      <c r="ED397">
        <v>0</v>
      </c>
      <c r="EE397">
        <v>0</v>
      </c>
      <c r="EF397">
        <v>0</v>
      </c>
      <c r="EG397">
        <v>0</v>
      </c>
      <c r="EH397">
        <v>0</v>
      </c>
      <c r="EI397">
        <v>0</v>
      </c>
      <c r="EJ397">
        <v>0</v>
      </c>
      <c r="EK397">
        <v>0</v>
      </c>
      <c r="EL397">
        <v>0</v>
      </c>
      <c r="EM397">
        <v>0</v>
      </c>
      <c r="EN397">
        <v>0</v>
      </c>
      <c r="EO397">
        <v>0</v>
      </c>
      <c r="EP397">
        <v>0</v>
      </c>
      <c r="EQ397">
        <v>0</v>
      </c>
      <c r="ER397">
        <v>0</v>
      </c>
      <c r="ES397">
        <v>0</v>
      </c>
      <c r="ET397">
        <v>0</v>
      </c>
      <c r="EU397">
        <v>0</v>
      </c>
      <c r="EV397">
        <v>0</v>
      </c>
      <c r="EW397">
        <v>0</v>
      </c>
      <c r="EX397">
        <v>0</v>
      </c>
      <c r="EY397">
        <v>0</v>
      </c>
      <c r="EZ397">
        <v>0</v>
      </c>
      <c r="FA397">
        <v>0</v>
      </c>
      <c r="FB397">
        <v>0</v>
      </c>
      <c r="FC397">
        <v>0</v>
      </c>
      <c r="FD397">
        <v>0</v>
      </c>
      <c r="FE397">
        <v>0</v>
      </c>
      <c r="FF397">
        <v>0</v>
      </c>
      <c r="FG397">
        <v>0</v>
      </c>
      <c r="FH397">
        <v>0</v>
      </c>
      <c r="FI397">
        <v>0</v>
      </c>
      <c r="FJ397">
        <v>0</v>
      </c>
      <c r="FK397">
        <v>0</v>
      </c>
      <c r="FL397">
        <v>0</v>
      </c>
      <c r="FM397">
        <v>0</v>
      </c>
      <c r="FN397">
        <v>0</v>
      </c>
      <c r="FO397">
        <v>0</v>
      </c>
      <c r="FP397">
        <v>0</v>
      </c>
      <c r="FQ397">
        <v>0</v>
      </c>
      <c r="FR397">
        <v>0</v>
      </c>
      <c r="FS397">
        <v>0</v>
      </c>
      <c r="FU397">
        <v>0</v>
      </c>
    </row>
    <row r="398" spans="1:177" x14ac:dyDescent="0.2">
      <c r="A398" t="s">
        <v>194</v>
      </c>
      <c r="B398" t="s">
        <v>224</v>
      </c>
      <c r="C398" t="s">
        <v>1</v>
      </c>
      <c r="D398" t="s">
        <v>258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  <c r="DG398">
        <v>0</v>
      </c>
      <c r="DH398">
        <v>0</v>
      </c>
      <c r="DI398">
        <v>0</v>
      </c>
      <c r="DJ398">
        <v>0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0</v>
      </c>
      <c r="DQ398">
        <v>0</v>
      </c>
      <c r="DR398">
        <v>0</v>
      </c>
      <c r="DS398">
        <v>0</v>
      </c>
      <c r="DT398">
        <v>0</v>
      </c>
      <c r="DU398">
        <v>0</v>
      </c>
      <c r="DV398">
        <v>0</v>
      </c>
      <c r="DW398">
        <v>0</v>
      </c>
      <c r="DX398">
        <v>0</v>
      </c>
      <c r="DY398">
        <v>0</v>
      </c>
      <c r="DZ398">
        <v>0</v>
      </c>
      <c r="EA398">
        <v>0</v>
      </c>
      <c r="EB398">
        <v>0</v>
      </c>
      <c r="EC398">
        <v>0</v>
      </c>
      <c r="ED398">
        <v>0</v>
      </c>
      <c r="EE398">
        <v>0</v>
      </c>
      <c r="EF398">
        <v>0</v>
      </c>
      <c r="EG398">
        <v>0</v>
      </c>
      <c r="EH398">
        <v>0</v>
      </c>
      <c r="EI398">
        <v>0</v>
      </c>
      <c r="EJ398">
        <v>0</v>
      </c>
      <c r="EK398">
        <v>0</v>
      </c>
      <c r="EL398">
        <v>0</v>
      </c>
      <c r="EM398">
        <v>0</v>
      </c>
      <c r="EN398">
        <v>0</v>
      </c>
      <c r="EO398">
        <v>0</v>
      </c>
      <c r="EP398">
        <v>0</v>
      </c>
      <c r="EQ398">
        <v>0</v>
      </c>
      <c r="ER398">
        <v>0</v>
      </c>
      <c r="ES398">
        <v>0</v>
      </c>
      <c r="ET398">
        <v>0</v>
      </c>
      <c r="EU398">
        <v>0</v>
      </c>
      <c r="EV398">
        <v>0</v>
      </c>
      <c r="EW398">
        <v>0</v>
      </c>
      <c r="EX398">
        <v>0</v>
      </c>
      <c r="EY398">
        <v>0</v>
      </c>
      <c r="EZ398">
        <v>0</v>
      </c>
      <c r="FA398">
        <v>0</v>
      </c>
      <c r="FB398">
        <v>0</v>
      </c>
      <c r="FC398">
        <v>0</v>
      </c>
      <c r="FD398">
        <v>0</v>
      </c>
      <c r="FE398">
        <v>0</v>
      </c>
      <c r="FF398">
        <v>0</v>
      </c>
      <c r="FG398">
        <v>0</v>
      </c>
      <c r="FH398">
        <v>0</v>
      </c>
      <c r="FI398">
        <v>0</v>
      </c>
      <c r="FJ398">
        <v>0</v>
      </c>
      <c r="FK398">
        <v>0</v>
      </c>
      <c r="FL398">
        <v>0</v>
      </c>
      <c r="FM398">
        <v>0</v>
      </c>
      <c r="FN398">
        <v>0</v>
      </c>
      <c r="FO398">
        <v>0</v>
      </c>
      <c r="FP398">
        <v>0</v>
      </c>
      <c r="FQ398">
        <v>0</v>
      </c>
      <c r="FR398">
        <v>0</v>
      </c>
      <c r="FS398">
        <v>0</v>
      </c>
      <c r="FU398">
        <v>0</v>
      </c>
    </row>
    <row r="399" spans="1:177" x14ac:dyDescent="0.2">
      <c r="A399" t="s">
        <v>194</v>
      </c>
      <c r="B399" t="s">
        <v>224</v>
      </c>
      <c r="C399" t="s">
        <v>1</v>
      </c>
      <c r="D399" t="s">
        <v>259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0</v>
      </c>
      <c r="DT399">
        <v>0</v>
      </c>
      <c r="DU399">
        <v>0</v>
      </c>
      <c r="DV399">
        <v>0</v>
      </c>
      <c r="DW399">
        <v>0</v>
      </c>
      <c r="DX399">
        <v>0</v>
      </c>
      <c r="DY399">
        <v>0</v>
      </c>
      <c r="DZ399">
        <v>0</v>
      </c>
      <c r="EA399">
        <v>0</v>
      </c>
      <c r="EB399">
        <v>0</v>
      </c>
      <c r="EC399">
        <v>0</v>
      </c>
      <c r="ED399">
        <v>0</v>
      </c>
      <c r="EE399">
        <v>0</v>
      </c>
      <c r="EF399">
        <v>0</v>
      </c>
      <c r="EG399">
        <v>0</v>
      </c>
      <c r="EH399">
        <v>0</v>
      </c>
      <c r="EI399">
        <v>0</v>
      </c>
      <c r="EJ399">
        <v>0</v>
      </c>
      <c r="EK399">
        <v>0</v>
      </c>
      <c r="EL399">
        <v>0</v>
      </c>
      <c r="EM399">
        <v>0</v>
      </c>
      <c r="EN399">
        <v>0</v>
      </c>
      <c r="EO399">
        <v>0</v>
      </c>
      <c r="EP399">
        <v>0</v>
      </c>
      <c r="EQ399">
        <v>0</v>
      </c>
      <c r="ER399">
        <v>0</v>
      </c>
      <c r="ES399">
        <v>0</v>
      </c>
      <c r="ET399">
        <v>0</v>
      </c>
      <c r="EU399">
        <v>0</v>
      </c>
      <c r="EV399">
        <v>0</v>
      </c>
      <c r="EW399">
        <v>0</v>
      </c>
      <c r="EX399">
        <v>0</v>
      </c>
      <c r="EY399">
        <v>0</v>
      </c>
      <c r="EZ399">
        <v>0</v>
      </c>
      <c r="FA399">
        <v>0</v>
      </c>
      <c r="FB399">
        <v>0</v>
      </c>
      <c r="FC399">
        <v>0</v>
      </c>
      <c r="FD399">
        <v>0</v>
      </c>
      <c r="FE399">
        <v>0</v>
      </c>
      <c r="FF399">
        <v>0</v>
      </c>
      <c r="FG399">
        <v>0</v>
      </c>
      <c r="FH399">
        <v>0</v>
      </c>
      <c r="FI399">
        <v>0</v>
      </c>
      <c r="FJ399">
        <v>0</v>
      </c>
      <c r="FK399">
        <v>0</v>
      </c>
      <c r="FL399">
        <v>0</v>
      </c>
      <c r="FM399">
        <v>0</v>
      </c>
      <c r="FN399">
        <v>0</v>
      </c>
      <c r="FO399">
        <v>0</v>
      </c>
      <c r="FP399">
        <v>0</v>
      </c>
      <c r="FQ399">
        <v>0</v>
      </c>
      <c r="FR399">
        <v>0</v>
      </c>
      <c r="FS399">
        <v>0</v>
      </c>
      <c r="FU399">
        <v>0</v>
      </c>
    </row>
    <row r="400" spans="1:177" x14ac:dyDescent="0.2">
      <c r="A400" t="s">
        <v>194</v>
      </c>
      <c r="B400" t="s">
        <v>224</v>
      </c>
      <c r="C400" t="s">
        <v>1</v>
      </c>
      <c r="D400" t="s">
        <v>260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  <c r="DG400">
        <v>0</v>
      </c>
      <c r="DH400">
        <v>0</v>
      </c>
      <c r="DI400">
        <v>0</v>
      </c>
      <c r="DJ400">
        <v>0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0</v>
      </c>
      <c r="DV400">
        <v>0</v>
      </c>
      <c r="DW400">
        <v>0</v>
      </c>
      <c r="DX400">
        <v>0</v>
      </c>
      <c r="DY400">
        <v>0</v>
      </c>
      <c r="DZ400">
        <v>0</v>
      </c>
      <c r="EA400">
        <v>0</v>
      </c>
      <c r="EB400">
        <v>0</v>
      </c>
      <c r="EC400">
        <v>0</v>
      </c>
      <c r="ED400">
        <v>0</v>
      </c>
      <c r="EE400">
        <v>0</v>
      </c>
      <c r="EF400">
        <v>0</v>
      </c>
      <c r="EG400">
        <v>0</v>
      </c>
      <c r="EH400">
        <v>0</v>
      </c>
      <c r="EI400">
        <v>0</v>
      </c>
      <c r="EJ400">
        <v>0</v>
      </c>
      <c r="EK400">
        <v>0</v>
      </c>
      <c r="EL400">
        <v>0</v>
      </c>
      <c r="EM400">
        <v>0</v>
      </c>
      <c r="EN400">
        <v>0</v>
      </c>
      <c r="EO400">
        <v>0</v>
      </c>
      <c r="EP400">
        <v>0</v>
      </c>
      <c r="EQ400">
        <v>0</v>
      </c>
      <c r="ER400">
        <v>0</v>
      </c>
      <c r="ES400">
        <v>0</v>
      </c>
      <c r="ET400">
        <v>0</v>
      </c>
      <c r="EU400">
        <v>0</v>
      </c>
      <c r="EV400">
        <v>0</v>
      </c>
      <c r="EW400">
        <v>0</v>
      </c>
      <c r="EX400">
        <v>0</v>
      </c>
      <c r="EY400">
        <v>0</v>
      </c>
      <c r="EZ400">
        <v>0</v>
      </c>
      <c r="FA400">
        <v>0</v>
      </c>
      <c r="FB400">
        <v>0</v>
      </c>
      <c r="FC400">
        <v>0</v>
      </c>
      <c r="FD400">
        <v>0</v>
      </c>
      <c r="FE400">
        <v>0</v>
      </c>
      <c r="FF400">
        <v>0</v>
      </c>
      <c r="FG400">
        <v>0</v>
      </c>
      <c r="FH400">
        <v>0</v>
      </c>
      <c r="FI400">
        <v>0</v>
      </c>
      <c r="FJ400">
        <v>0</v>
      </c>
      <c r="FK400">
        <v>0</v>
      </c>
      <c r="FL400">
        <v>0</v>
      </c>
      <c r="FM400">
        <v>0</v>
      </c>
      <c r="FN400">
        <v>0</v>
      </c>
      <c r="FO400">
        <v>0</v>
      </c>
      <c r="FP400">
        <v>0</v>
      </c>
      <c r="FQ400">
        <v>0</v>
      </c>
      <c r="FR400">
        <v>0</v>
      </c>
      <c r="FS400">
        <v>0</v>
      </c>
      <c r="FU400">
        <v>0</v>
      </c>
    </row>
    <row r="401" spans="1:177" x14ac:dyDescent="0.2">
      <c r="A401" t="s">
        <v>194</v>
      </c>
      <c r="B401" t="s">
        <v>224</v>
      </c>
      <c r="C401" t="s">
        <v>1</v>
      </c>
      <c r="D401" t="s">
        <v>2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0</v>
      </c>
      <c r="BZ401">
        <v>0</v>
      </c>
      <c r="CA401">
        <v>0</v>
      </c>
      <c r="CB401">
        <v>0</v>
      </c>
      <c r="CC401">
        <v>0</v>
      </c>
      <c r="CD401">
        <v>0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  <c r="DG401">
        <v>0</v>
      </c>
      <c r="DH401">
        <v>0</v>
      </c>
      <c r="DI401">
        <v>0</v>
      </c>
      <c r="DJ401">
        <v>0</v>
      </c>
      <c r="DK401">
        <v>0</v>
      </c>
      <c r="DL401">
        <v>0</v>
      </c>
      <c r="DM401">
        <v>0</v>
      </c>
      <c r="DN401">
        <v>0</v>
      </c>
      <c r="DO401">
        <v>0</v>
      </c>
      <c r="DP401">
        <v>0</v>
      </c>
      <c r="DQ401">
        <v>0</v>
      </c>
      <c r="DR401">
        <v>0</v>
      </c>
      <c r="DS401">
        <v>0</v>
      </c>
      <c r="DT401">
        <v>0</v>
      </c>
      <c r="DU401">
        <v>0</v>
      </c>
      <c r="DV401">
        <v>0</v>
      </c>
      <c r="DW401">
        <v>0</v>
      </c>
      <c r="DX401">
        <v>0</v>
      </c>
      <c r="DY401">
        <v>0</v>
      </c>
      <c r="DZ401">
        <v>0</v>
      </c>
      <c r="EA401">
        <v>0</v>
      </c>
      <c r="EB401">
        <v>0</v>
      </c>
      <c r="EC401">
        <v>0</v>
      </c>
      <c r="ED401">
        <v>0</v>
      </c>
      <c r="EE401">
        <v>0</v>
      </c>
      <c r="EF401">
        <v>0</v>
      </c>
      <c r="EG401">
        <v>0</v>
      </c>
      <c r="EH401">
        <v>0</v>
      </c>
      <c r="EI401">
        <v>0</v>
      </c>
      <c r="EJ401">
        <v>0</v>
      </c>
      <c r="EK401">
        <v>0</v>
      </c>
      <c r="EL401">
        <v>0</v>
      </c>
      <c r="EM401">
        <v>0</v>
      </c>
      <c r="EN401">
        <v>0</v>
      </c>
      <c r="EO401">
        <v>0</v>
      </c>
      <c r="EP401">
        <v>0</v>
      </c>
      <c r="EQ401">
        <v>0</v>
      </c>
      <c r="ER401">
        <v>0</v>
      </c>
      <c r="ES401">
        <v>0</v>
      </c>
      <c r="ET401">
        <v>0</v>
      </c>
      <c r="EU401">
        <v>0</v>
      </c>
      <c r="EV401">
        <v>0</v>
      </c>
      <c r="EW401">
        <v>0</v>
      </c>
      <c r="EX401">
        <v>0</v>
      </c>
      <c r="EY401">
        <v>0</v>
      </c>
      <c r="EZ401">
        <v>0</v>
      </c>
      <c r="FA401">
        <v>0</v>
      </c>
      <c r="FB401">
        <v>0</v>
      </c>
      <c r="FC401">
        <v>0</v>
      </c>
      <c r="FD401">
        <v>0</v>
      </c>
      <c r="FE401">
        <v>0</v>
      </c>
      <c r="FF401">
        <v>0</v>
      </c>
      <c r="FG401">
        <v>0</v>
      </c>
      <c r="FH401">
        <v>0</v>
      </c>
      <c r="FI401">
        <v>0</v>
      </c>
      <c r="FJ401">
        <v>0</v>
      </c>
      <c r="FK401">
        <v>0</v>
      </c>
      <c r="FL401">
        <v>0</v>
      </c>
      <c r="FM401">
        <v>0</v>
      </c>
      <c r="FN401">
        <v>0</v>
      </c>
      <c r="FO401">
        <v>0</v>
      </c>
      <c r="FP401">
        <v>0</v>
      </c>
      <c r="FQ401">
        <v>0</v>
      </c>
      <c r="FR401">
        <v>0</v>
      </c>
      <c r="FS401">
        <v>0</v>
      </c>
      <c r="FU401">
        <v>0</v>
      </c>
    </row>
    <row r="402" spans="1:177" x14ac:dyDescent="0.2">
      <c r="A402" t="s">
        <v>194</v>
      </c>
      <c r="B402" t="s">
        <v>225</v>
      </c>
      <c r="C402" t="s">
        <v>1</v>
      </c>
      <c r="D402" t="s">
        <v>246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  <c r="DG402">
        <v>0</v>
      </c>
      <c r="DH402">
        <v>0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0</v>
      </c>
      <c r="DX402">
        <v>0</v>
      </c>
      <c r="DY402">
        <v>0</v>
      </c>
      <c r="DZ402">
        <v>0</v>
      </c>
      <c r="EA402">
        <v>0</v>
      </c>
      <c r="EB402">
        <v>0</v>
      </c>
      <c r="EC402">
        <v>0</v>
      </c>
      <c r="ED402">
        <v>0</v>
      </c>
      <c r="EE402">
        <v>0</v>
      </c>
      <c r="EF402">
        <v>0</v>
      </c>
      <c r="EG402">
        <v>0</v>
      </c>
      <c r="EH402">
        <v>0</v>
      </c>
      <c r="EI402">
        <v>0</v>
      </c>
      <c r="EJ402">
        <v>0</v>
      </c>
      <c r="EK402">
        <v>0</v>
      </c>
      <c r="EL402">
        <v>0</v>
      </c>
      <c r="EM402">
        <v>0</v>
      </c>
      <c r="EN402">
        <v>0</v>
      </c>
      <c r="EO402">
        <v>0</v>
      </c>
      <c r="EP402">
        <v>0</v>
      </c>
      <c r="EQ402">
        <v>0</v>
      </c>
      <c r="ER402">
        <v>0</v>
      </c>
      <c r="ES402">
        <v>0</v>
      </c>
      <c r="ET402">
        <v>0</v>
      </c>
      <c r="EU402">
        <v>0</v>
      </c>
      <c r="EV402">
        <v>0</v>
      </c>
      <c r="EW402">
        <v>0</v>
      </c>
      <c r="EX402">
        <v>0</v>
      </c>
      <c r="EY402">
        <v>0</v>
      </c>
      <c r="EZ402">
        <v>0</v>
      </c>
      <c r="FA402">
        <v>0</v>
      </c>
      <c r="FB402">
        <v>0</v>
      </c>
      <c r="FC402">
        <v>0</v>
      </c>
      <c r="FD402">
        <v>0</v>
      </c>
      <c r="FE402">
        <v>0</v>
      </c>
      <c r="FF402">
        <v>0</v>
      </c>
      <c r="FG402">
        <v>0</v>
      </c>
      <c r="FH402">
        <v>0</v>
      </c>
      <c r="FI402">
        <v>0</v>
      </c>
      <c r="FJ402">
        <v>0</v>
      </c>
      <c r="FK402">
        <v>0</v>
      </c>
      <c r="FL402">
        <v>0</v>
      </c>
      <c r="FM402">
        <v>0</v>
      </c>
      <c r="FN402">
        <v>0</v>
      </c>
      <c r="FO402">
        <v>0</v>
      </c>
      <c r="FP402">
        <v>0</v>
      </c>
      <c r="FQ402">
        <v>0</v>
      </c>
      <c r="FR402">
        <v>0</v>
      </c>
      <c r="FS402">
        <v>0</v>
      </c>
      <c r="FU402">
        <v>0</v>
      </c>
    </row>
    <row r="403" spans="1:177" x14ac:dyDescent="0.2">
      <c r="A403" t="s">
        <v>194</v>
      </c>
      <c r="B403" t="s">
        <v>225</v>
      </c>
      <c r="C403" t="s">
        <v>1</v>
      </c>
      <c r="D403" t="s">
        <v>247</v>
      </c>
      <c r="E403">
        <v>36</v>
      </c>
      <c r="F403">
        <v>36</v>
      </c>
      <c r="G403">
        <v>2.0756876468658447</v>
      </c>
      <c r="H403">
        <v>2.0402050018310547</v>
      </c>
      <c r="I403">
        <v>2.0071001052856445</v>
      </c>
      <c r="J403">
        <v>2.0301311016082764</v>
      </c>
      <c r="K403">
        <v>2.0712804794311523</v>
      </c>
      <c r="L403">
        <v>2.2676849365234375</v>
      </c>
      <c r="M403">
        <v>2.5700643062591553</v>
      </c>
      <c r="N403">
        <v>2.8861637115478516</v>
      </c>
      <c r="O403">
        <v>3.2384719848632813</v>
      </c>
      <c r="P403">
        <v>3.3576235771179199</v>
      </c>
      <c r="Q403">
        <v>3.8364942073822021</v>
      </c>
      <c r="R403">
        <v>4.0845274925231934</v>
      </c>
      <c r="S403">
        <v>4.3317484855651855</v>
      </c>
      <c r="T403">
        <v>4.4572405815124512</v>
      </c>
      <c r="U403">
        <v>4.574760913848877</v>
      </c>
      <c r="V403">
        <v>4.6739015579223633</v>
      </c>
      <c r="W403">
        <v>4.8143506050109863</v>
      </c>
      <c r="X403">
        <v>4.9033126831054687</v>
      </c>
      <c r="Y403">
        <v>4.9398465156555176</v>
      </c>
      <c r="Z403">
        <v>4.9327325820922852</v>
      </c>
      <c r="AA403">
        <v>4.4687671661376953</v>
      </c>
      <c r="AB403">
        <v>3.4136190414428711</v>
      </c>
      <c r="AC403">
        <v>2.571986198425293</v>
      </c>
      <c r="AD403">
        <v>2.2534091472625732</v>
      </c>
      <c r="AE403">
        <v>-0.42550501227378845</v>
      </c>
      <c r="AF403">
        <v>-0.25663945078849792</v>
      </c>
      <c r="AG403">
        <v>-0.21406020224094391</v>
      </c>
      <c r="AH403">
        <v>-0.23309241235256195</v>
      </c>
      <c r="AI403">
        <v>-0.23556536436080933</v>
      </c>
      <c r="AJ403">
        <v>-0.11948587745428085</v>
      </c>
      <c r="AK403">
        <v>-9.9644288420677185E-2</v>
      </c>
      <c r="AL403">
        <v>-0.31189781427383423</v>
      </c>
      <c r="AM403">
        <v>-0.42845940589904785</v>
      </c>
      <c r="AN403">
        <v>-0.4653593897819519</v>
      </c>
      <c r="AO403">
        <v>-0.64612191915512085</v>
      </c>
      <c r="AP403">
        <v>-0.67830228805541992</v>
      </c>
      <c r="AQ403">
        <v>-0.66162735223770142</v>
      </c>
      <c r="AR403">
        <v>-0.92298126220703125</v>
      </c>
      <c r="AS403">
        <v>-0.86335837841033936</v>
      </c>
      <c r="AT403">
        <v>-0.14060436189174652</v>
      </c>
      <c r="AU403">
        <v>-0.12262755632400513</v>
      </c>
      <c r="AV403">
        <v>-0.14931884407997131</v>
      </c>
      <c r="AW403">
        <v>-0.15897145867347717</v>
      </c>
      <c r="AX403">
        <v>-0.69246083498001099</v>
      </c>
      <c r="AY403">
        <v>-0.61417955160140991</v>
      </c>
      <c r="AZ403">
        <v>-0.33520722389221191</v>
      </c>
      <c r="BA403">
        <v>-0.32506120204925537</v>
      </c>
      <c r="BB403">
        <v>-0.3557608425617218</v>
      </c>
      <c r="BC403">
        <v>-0.20843340456485748</v>
      </c>
      <c r="BD403">
        <v>-8.0678276717662811E-2</v>
      </c>
      <c r="BE403">
        <v>-4.215075820684433E-2</v>
      </c>
      <c r="BF403">
        <v>-7.1052402257919312E-2</v>
      </c>
      <c r="BG403">
        <v>-7.189621776342392E-2</v>
      </c>
      <c r="BH403">
        <v>4.1010554879903793E-2</v>
      </c>
      <c r="BI403">
        <v>6.5538860857486725E-2</v>
      </c>
      <c r="BJ403">
        <v>-0.1318427175283432</v>
      </c>
      <c r="BK403">
        <v>-0.20307883620262146</v>
      </c>
      <c r="BL403">
        <v>-0.21629537642002106</v>
      </c>
      <c r="BM403">
        <v>-0.40344041585922241</v>
      </c>
      <c r="BN403">
        <v>-0.43152531981468201</v>
      </c>
      <c r="BO403">
        <v>-0.40935006737709045</v>
      </c>
      <c r="BP403">
        <v>-0.68728786706924438</v>
      </c>
      <c r="BQ403">
        <v>-0.62951380014419556</v>
      </c>
      <c r="BR403">
        <v>8.7614752352237701E-2</v>
      </c>
      <c r="BS403">
        <v>9.935452789068222E-2</v>
      </c>
      <c r="BT403">
        <v>7.3075629770755768E-2</v>
      </c>
      <c r="BU403">
        <v>6.3228622078895569E-2</v>
      </c>
      <c r="BV403">
        <v>-0.48149779438972473</v>
      </c>
      <c r="BW403">
        <v>-0.42655551433563232</v>
      </c>
      <c r="BX403">
        <v>-0.14834633469581604</v>
      </c>
      <c r="BY403">
        <v>-0.11751175671815872</v>
      </c>
      <c r="BZ403">
        <v>-0.16652558743953705</v>
      </c>
      <c r="CA403">
        <v>-5.8090273290872574E-2</v>
      </c>
      <c r="CB403">
        <v>4.1191898286342621E-2</v>
      </c>
      <c r="CC403">
        <v>7.6913200318813324E-2</v>
      </c>
      <c r="CD403">
        <v>4.1176009923219681E-2</v>
      </c>
      <c r="CE403">
        <v>4.1460536420345306E-2</v>
      </c>
      <c r="CF403">
        <v>0.15216989815235138</v>
      </c>
      <c r="CG403">
        <v>0.17994420230388641</v>
      </c>
      <c r="CH403">
        <v>-7.1371132507920265E-3</v>
      </c>
      <c r="CI403">
        <v>-4.6980932354927063E-2</v>
      </c>
      <c r="CJ403">
        <v>-4.37944196164608E-2</v>
      </c>
      <c r="CK403">
        <v>-0.23535995185375214</v>
      </c>
      <c r="CL403">
        <v>-0.26060831546783447</v>
      </c>
      <c r="CM403">
        <v>-0.23462356626987457</v>
      </c>
      <c r="CN403">
        <v>-0.5240473747253418</v>
      </c>
      <c r="CO403">
        <v>-0.4675537645816803</v>
      </c>
      <c r="CP403">
        <v>0.2456786185503006</v>
      </c>
      <c r="CQ403">
        <v>0.25309863686561584</v>
      </c>
      <c r="CR403">
        <v>0.22710536420345306</v>
      </c>
      <c r="CS403">
        <v>0.21712371706962585</v>
      </c>
      <c r="CT403">
        <v>-0.33538544178009033</v>
      </c>
      <c r="CU403">
        <v>-0.29660767316818237</v>
      </c>
      <c r="CV403">
        <v>-1.8927037715911865E-2</v>
      </c>
      <c r="CW403">
        <v>2.6236368343234062E-2</v>
      </c>
      <c r="CX403">
        <v>-3.5461839288473129E-2</v>
      </c>
      <c r="CY403">
        <v>9.2252857983112335E-2</v>
      </c>
      <c r="CZ403">
        <v>0.16306206583976746</v>
      </c>
      <c r="DA403">
        <v>0.19597716629505157</v>
      </c>
      <c r="DB403">
        <v>0.15340442955493927</v>
      </c>
      <c r="DC403">
        <v>0.15481728315353394</v>
      </c>
      <c r="DD403">
        <v>0.26332923769950867</v>
      </c>
      <c r="DE403">
        <v>0.2943495512008667</v>
      </c>
      <c r="DF403">
        <v>0.1175684928894043</v>
      </c>
      <c r="DG403">
        <v>0.10911696404218674</v>
      </c>
      <c r="DH403">
        <v>0.12870654463768005</v>
      </c>
      <c r="DI403">
        <v>-6.7279480397701263E-2</v>
      </c>
      <c r="DJ403">
        <v>-8.9691318571567535E-2</v>
      </c>
      <c r="DK403">
        <v>-5.9897076338529587E-2</v>
      </c>
      <c r="DL403">
        <v>-0.36080685257911682</v>
      </c>
      <c r="DM403">
        <v>-0.30559372901916504</v>
      </c>
      <c r="DN403">
        <v>0.40374249219894409</v>
      </c>
      <c r="DO403">
        <v>0.40684273838996887</v>
      </c>
      <c r="DP403">
        <v>0.38113510608673096</v>
      </c>
      <c r="DQ403">
        <v>0.37101882696151733</v>
      </c>
      <c r="DR403">
        <v>-0.18927307426929474</v>
      </c>
      <c r="DS403">
        <v>-0.16665983200073242</v>
      </c>
      <c r="DT403">
        <v>0.11049225181341171</v>
      </c>
      <c r="DU403">
        <v>0.16998448967933655</v>
      </c>
      <c r="DV403">
        <v>9.5601916313171387E-2</v>
      </c>
      <c r="DW403">
        <v>0.3093244731426239</v>
      </c>
      <c r="DX403">
        <v>0.33902323246002197</v>
      </c>
      <c r="DY403">
        <v>0.36788660287857056</v>
      </c>
      <c r="DZ403">
        <v>0.31544443964958191</v>
      </c>
      <c r="EA403">
        <v>0.31848642230033875</v>
      </c>
      <c r="EB403">
        <v>0.42382568120956421</v>
      </c>
      <c r="EC403">
        <v>0.45953267812728882</v>
      </c>
      <c r="ED403">
        <v>0.29762357473373413</v>
      </c>
      <c r="EE403">
        <v>0.33449754118919373</v>
      </c>
      <c r="EF403">
        <v>0.37777054309844971</v>
      </c>
      <c r="EG403">
        <v>0.17540201544761658</v>
      </c>
      <c r="EH403">
        <v>0.15708568692207336</v>
      </c>
      <c r="EI403">
        <v>0.19238021969795227</v>
      </c>
      <c r="EJ403">
        <v>-0.12511350214481354</v>
      </c>
      <c r="EK403">
        <v>-7.1749135851860046E-2</v>
      </c>
      <c r="EL403">
        <v>0.63196158409118652</v>
      </c>
      <c r="EM403">
        <v>0.62882483005523682</v>
      </c>
      <c r="EN403">
        <v>0.60352957248687744</v>
      </c>
      <c r="EO403">
        <v>0.59321886301040649</v>
      </c>
      <c r="EP403">
        <v>2.1689971908926964E-2</v>
      </c>
      <c r="EQ403">
        <v>2.0964194089174271E-2</v>
      </c>
      <c r="ER403">
        <v>0.29735314846038818</v>
      </c>
      <c r="ES403">
        <v>0.37753394246101379</v>
      </c>
      <c r="ET403">
        <v>0.28483715653419495</v>
      </c>
      <c r="EU403">
        <v>66.539596557617187</v>
      </c>
      <c r="EV403">
        <v>61.909828186035156</v>
      </c>
      <c r="EW403">
        <v>59.215618133544922</v>
      </c>
      <c r="EX403">
        <v>57.216838836669922</v>
      </c>
      <c r="EY403">
        <v>55</v>
      </c>
      <c r="EZ403">
        <v>53</v>
      </c>
      <c r="FA403">
        <v>52.81256103515625</v>
      </c>
      <c r="FB403">
        <v>58.684906005859375</v>
      </c>
      <c r="FC403">
        <v>66.213577270507813</v>
      </c>
      <c r="FD403">
        <v>73.347930908203125</v>
      </c>
      <c r="FE403">
        <v>78.615623474121094</v>
      </c>
      <c r="FF403">
        <v>83.410270690917969</v>
      </c>
      <c r="FG403">
        <v>88.054275512695313</v>
      </c>
      <c r="FH403">
        <v>89.579360961914063</v>
      </c>
      <c r="FI403">
        <v>90.5</v>
      </c>
      <c r="FJ403">
        <v>90.178131103515625</v>
      </c>
      <c r="FK403">
        <v>88.269607543945313</v>
      </c>
      <c r="FL403">
        <v>85.141754150390625</v>
      </c>
      <c r="FM403">
        <v>79.708389282226562</v>
      </c>
      <c r="FN403">
        <v>74.214950561523438</v>
      </c>
      <c r="FO403">
        <v>69.773284912109375</v>
      </c>
      <c r="FP403">
        <v>67.5</v>
      </c>
      <c r="FQ403">
        <v>65.659332275390625</v>
      </c>
      <c r="FR403">
        <v>62.672645568847656</v>
      </c>
      <c r="FS403">
        <v>36</v>
      </c>
      <c r="FT403">
        <v>0.11847352981567383</v>
      </c>
      <c r="FU403">
        <v>1</v>
      </c>
    </row>
    <row r="404" spans="1:177" x14ac:dyDescent="0.2">
      <c r="A404" t="s">
        <v>194</v>
      </c>
      <c r="B404" t="s">
        <v>225</v>
      </c>
      <c r="C404" t="s">
        <v>1</v>
      </c>
      <c r="D404" t="s">
        <v>248</v>
      </c>
      <c r="E404">
        <v>36</v>
      </c>
      <c r="F404">
        <v>36</v>
      </c>
      <c r="G404">
        <v>2.038252592086792</v>
      </c>
      <c r="H404">
        <v>1.9785672426223755</v>
      </c>
      <c r="I404">
        <v>1.957109808921814</v>
      </c>
      <c r="J404">
        <v>1.9763312339782715</v>
      </c>
      <c r="K404">
        <v>2.0577132701873779</v>
      </c>
      <c r="L404">
        <v>2.2254765033721924</v>
      </c>
      <c r="M404">
        <v>2.5889201164245605</v>
      </c>
      <c r="N404">
        <v>3.0036985874176025</v>
      </c>
      <c r="O404">
        <v>3.5253357887268066</v>
      </c>
      <c r="P404">
        <v>3.6656968593597412</v>
      </c>
      <c r="Q404">
        <v>4.3697447776794434</v>
      </c>
      <c r="R404">
        <v>4.7080187797546387</v>
      </c>
      <c r="S404">
        <v>4.8753738403320313</v>
      </c>
      <c r="T404">
        <v>4.9932379722595215</v>
      </c>
      <c r="U404">
        <v>5.1502022743225098</v>
      </c>
      <c r="V404">
        <v>5.1975879669189453</v>
      </c>
      <c r="W404">
        <v>5.4366164207458496</v>
      </c>
      <c r="X404">
        <v>5.5083374977111816</v>
      </c>
      <c r="Y404">
        <v>5.4512100219726563</v>
      </c>
      <c r="Z404">
        <v>5.2483291625976562</v>
      </c>
      <c r="AA404">
        <v>4.5146493911743164</v>
      </c>
      <c r="AB404">
        <v>3.3065855503082275</v>
      </c>
      <c r="AC404">
        <v>2.4425618648529053</v>
      </c>
      <c r="AD404">
        <v>2.167522668838501</v>
      </c>
      <c r="AE404">
        <v>-0.51240319013595581</v>
      </c>
      <c r="AF404">
        <v>-0.3551470935344696</v>
      </c>
      <c r="AG404">
        <v>-0.38392931222915649</v>
      </c>
      <c r="AH404">
        <v>-0.34566685557365417</v>
      </c>
      <c r="AI404">
        <v>-0.32057660818099976</v>
      </c>
      <c r="AJ404">
        <v>-0.25933739542961121</v>
      </c>
      <c r="AK404">
        <v>-0.16327837109565735</v>
      </c>
      <c r="AL404">
        <v>-0.50439697504043579</v>
      </c>
      <c r="AM404">
        <v>-0.43056374788284302</v>
      </c>
      <c r="AN404">
        <v>-0.66372537612915039</v>
      </c>
      <c r="AO404">
        <v>-0.90003573894500732</v>
      </c>
      <c r="AP404">
        <v>-0.67291837930679321</v>
      </c>
      <c r="AQ404">
        <v>-0.76666784286499023</v>
      </c>
      <c r="AR404">
        <v>-0.9648621678352356</v>
      </c>
      <c r="AS404">
        <v>-0.96486151218414307</v>
      </c>
      <c r="AT404">
        <v>-0.22453883290290833</v>
      </c>
      <c r="AU404">
        <v>-9.9017761647701263E-2</v>
      </c>
      <c r="AV404">
        <v>0.18137349188327789</v>
      </c>
      <c r="AW404">
        <v>-0.11716923862695694</v>
      </c>
      <c r="AX404">
        <v>-0.96819120645523071</v>
      </c>
      <c r="AY404">
        <v>-1.0508654117584229</v>
      </c>
      <c r="AZ404">
        <v>-1.2750332355499268</v>
      </c>
      <c r="BA404">
        <v>-0.88027602434158325</v>
      </c>
      <c r="BB404">
        <v>-0.65081518888473511</v>
      </c>
      <c r="BC404">
        <v>-0.27016010880470276</v>
      </c>
      <c r="BD404">
        <v>-0.1155056431889534</v>
      </c>
      <c r="BE404">
        <v>-0.14426255226135254</v>
      </c>
      <c r="BF404">
        <v>-0.15078166127204895</v>
      </c>
      <c r="BG404">
        <v>-0.11669296026229858</v>
      </c>
      <c r="BH404">
        <v>-5.4929625242948532E-2</v>
      </c>
      <c r="BI404">
        <v>5.426233634352684E-2</v>
      </c>
      <c r="BJ404">
        <v>-0.23040357232093811</v>
      </c>
      <c r="BK404">
        <v>-0.10869646072387695</v>
      </c>
      <c r="BL404">
        <v>-0.3505922257900238</v>
      </c>
      <c r="BM404">
        <v>-0.57729142904281616</v>
      </c>
      <c r="BN404">
        <v>-0.33305329084396362</v>
      </c>
      <c r="BO404">
        <v>-0.41626256704330444</v>
      </c>
      <c r="BP404">
        <v>-0.62782955169677734</v>
      </c>
      <c r="BQ404">
        <v>-0.61887305974960327</v>
      </c>
      <c r="BR404">
        <v>0.10503764450550079</v>
      </c>
      <c r="BS404">
        <v>0.22128579020500183</v>
      </c>
      <c r="BT404">
        <v>0.49324628710746765</v>
      </c>
      <c r="BU404">
        <v>0.18517874181270599</v>
      </c>
      <c r="BV404">
        <v>-0.6754191517829895</v>
      </c>
      <c r="BW404">
        <v>-0.81152582168579102</v>
      </c>
      <c r="BX404">
        <v>-1.0272127389907837</v>
      </c>
      <c r="BY404">
        <v>-0.64418083429336548</v>
      </c>
      <c r="BZ404">
        <v>-0.42533504962921143</v>
      </c>
      <c r="CA404">
        <v>-0.10238330066204071</v>
      </c>
      <c r="CB404">
        <v>5.0469294190406799E-2</v>
      </c>
      <c r="CC404">
        <v>2.1729899570345879E-2</v>
      </c>
      <c r="CD404">
        <v>-1.5804780647158623E-2</v>
      </c>
      <c r="CE404">
        <v>2.4516228586435318E-2</v>
      </c>
      <c r="CF404">
        <v>8.664257824420929E-2</v>
      </c>
      <c r="CG404">
        <v>0.20493036508560181</v>
      </c>
      <c r="CH404">
        <v>-4.0636561810970306E-2</v>
      </c>
      <c r="CI404">
        <v>0.11422783881425858</v>
      </c>
      <c r="CJ404">
        <v>-0.1337171345949173</v>
      </c>
      <c r="CK404">
        <v>-0.35375970602035522</v>
      </c>
      <c r="CL404">
        <v>-9.7663760185241699E-2</v>
      </c>
      <c r="CM404">
        <v>-0.17357295751571655</v>
      </c>
      <c r="CN404">
        <v>-0.39440175890922546</v>
      </c>
      <c r="CO404">
        <v>-0.37924250960350037</v>
      </c>
      <c r="CP404">
        <v>0.33330130577087402</v>
      </c>
      <c r="CQ404">
        <v>0.44312706589698792</v>
      </c>
      <c r="CR404">
        <v>0.70924842357635498</v>
      </c>
      <c r="CS404">
        <v>0.39458402991294861</v>
      </c>
      <c r="CT404">
        <v>-0.47264605760574341</v>
      </c>
      <c r="CU404">
        <v>-0.64575999975204468</v>
      </c>
      <c r="CV404">
        <v>-0.85557299852371216</v>
      </c>
      <c r="CW404">
        <v>-0.4806620180606842</v>
      </c>
      <c r="CX404">
        <v>-0.26916822791099548</v>
      </c>
      <c r="CY404">
        <v>6.5393507480621338E-2</v>
      </c>
      <c r="CZ404">
        <v>0.2164442390203476</v>
      </c>
      <c r="DA404">
        <v>0.18772235512733459</v>
      </c>
      <c r="DB404">
        <v>0.119172103703022</v>
      </c>
      <c r="DC404">
        <v>0.16572540998458862</v>
      </c>
      <c r="DD404">
        <v>0.22821478545665741</v>
      </c>
      <c r="DE404">
        <v>0.35559839010238647</v>
      </c>
      <c r="DF404">
        <v>0.1491304486989975</v>
      </c>
      <c r="DG404">
        <v>0.33715212345123291</v>
      </c>
      <c r="DH404">
        <v>8.3157941699028015E-2</v>
      </c>
      <c r="DI404">
        <v>-0.13022798299789429</v>
      </c>
      <c r="DJ404">
        <v>0.13772577047348022</v>
      </c>
      <c r="DK404">
        <v>6.9116659462451935E-2</v>
      </c>
      <c r="DL404">
        <v>-0.16097398102283478</v>
      </c>
      <c r="DM404">
        <v>-0.13961197435855865</v>
      </c>
      <c r="DN404">
        <v>0.56156498193740845</v>
      </c>
      <c r="DO404">
        <v>0.66496831178665161</v>
      </c>
      <c r="DP404">
        <v>0.9252505898475647</v>
      </c>
      <c r="DQ404">
        <v>0.60398930311203003</v>
      </c>
      <c r="DR404">
        <v>-0.2698729932308197</v>
      </c>
      <c r="DS404">
        <v>-0.47999414801597595</v>
      </c>
      <c r="DT404">
        <v>-0.68393325805664063</v>
      </c>
      <c r="DU404">
        <v>-0.31714320182800293</v>
      </c>
      <c r="DV404">
        <v>-0.11300139129161835</v>
      </c>
      <c r="DW404">
        <v>0.30763658881187439</v>
      </c>
      <c r="DX404">
        <v>0.4560856819152832</v>
      </c>
      <c r="DY404">
        <v>0.42738911509513855</v>
      </c>
      <c r="DZ404">
        <v>0.31405729055404663</v>
      </c>
      <c r="EA404">
        <v>0.36960905790328979</v>
      </c>
      <c r="EB404">
        <v>0.43262255191802979</v>
      </c>
      <c r="EC404">
        <v>0.57313907146453857</v>
      </c>
      <c r="ED404">
        <v>0.42312386631965637</v>
      </c>
      <c r="EE404">
        <v>0.65901941061019897</v>
      </c>
      <c r="EF404">
        <v>0.3962911069393158</v>
      </c>
      <c r="EG404">
        <v>0.19251632690429688</v>
      </c>
      <c r="EH404">
        <v>0.4775908887386322</v>
      </c>
      <c r="EI404">
        <v>0.41952192783355713</v>
      </c>
      <c r="EJ404">
        <v>0.17605863511562347</v>
      </c>
      <c r="EK404">
        <v>0.20637646317481995</v>
      </c>
      <c r="EL404">
        <v>0.89114141464233398</v>
      </c>
      <c r="EM404">
        <v>0.9852718710899353</v>
      </c>
      <c r="EN404">
        <v>1.2371233701705933</v>
      </c>
      <c r="EO404">
        <v>0.90633732080459595</v>
      </c>
      <c r="EP404">
        <v>2.2899117320775986E-2</v>
      </c>
      <c r="EQ404">
        <v>-0.2406546026468277</v>
      </c>
      <c r="ER404">
        <v>-0.43611276149749756</v>
      </c>
      <c r="ES404">
        <v>-8.1048034131526947E-2</v>
      </c>
      <c r="ET404">
        <v>0.11247871071100235</v>
      </c>
      <c r="EU404">
        <v>65.295204162597656</v>
      </c>
      <c r="EV404">
        <v>63.097831726074219</v>
      </c>
      <c r="EW404">
        <v>61.365135192871094</v>
      </c>
      <c r="EX404">
        <v>60.599597930908203</v>
      </c>
      <c r="EY404">
        <v>59.729835510253906</v>
      </c>
      <c r="EZ404">
        <v>58.194869995117188</v>
      </c>
      <c r="FA404">
        <v>59.231922149658203</v>
      </c>
      <c r="FB404">
        <v>65.253456115722656</v>
      </c>
      <c r="FC404">
        <v>71.132469177246094</v>
      </c>
      <c r="FD404">
        <v>76.134651184082031</v>
      </c>
      <c r="FE404">
        <v>82.275764465332031</v>
      </c>
      <c r="FF404">
        <v>88</v>
      </c>
      <c r="FG404">
        <v>91.203216552734375</v>
      </c>
      <c r="FH404">
        <v>93.674522399902344</v>
      </c>
      <c r="FI404">
        <v>95.802650451660156</v>
      </c>
      <c r="FJ404">
        <v>94.923271179199219</v>
      </c>
      <c r="FK404">
        <v>93.844245910644531</v>
      </c>
      <c r="FL404">
        <v>90.616111755371094</v>
      </c>
      <c r="FM404">
        <v>84.412406921386719</v>
      </c>
      <c r="FN404">
        <v>76.83721923828125</v>
      </c>
      <c r="FO404">
        <v>69.925514221191406</v>
      </c>
      <c r="FP404">
        <v>65.455238342285156</v>
      </c>
      <c r="FQ404">
        <v>62.512580871582031</v>
      </c>
      <c r="FR404">
        <v>61.211067199707031</v>
      </c>
      <c r="FS404">
        <v>36</v>
      </c>
      <c r="FT404">
        <v>0.11205130815505981</v>
      </c>
      <c r="FU404">
        <v>1</v>
      </c>
    </row>
    <row r="405" spans="1:177" x14ac:dyDescent="0.2">
      <c r="A405" t="s">
        <v>194</v>
      </c>
      <c r="B405" t="s">
        <v>225</v>
      </c>
      <c r="C405" t="s">
        <v>1</v>
      </c>
      <c r="D405" t="s">
        <v>249</v>
      </c>
      <c r="E405">
        <v>36</v>
      </c>
      <c r="F405">
        <v>36</v>
      </c>
      <c r="G405">
        <v>2.0574250221252441</v>
      </c>
      <c r="H405">
        <v>1.9771811962127686</v>
      </c>
      <c r="I405">
        <v>1.937592625617981</v>
      </c>
      <c r="J405">
        <v>1.9743982553482056</v>
      </c>
      <c r="K405">
        <v>2.0584721565246582</v>
      </c>
      <c r="L405">
        <v>2.2243623733520508</v>
      </c>
      <c r="M405">
        <v>2.5708472728729248</v>
      </c>
      <c r="N405">
        <v>3.0110158920288086</v>
      </c>
      <c r="O405">
        <v>3.4677901268005371</v>
      </c>
      <c r="P405">
        <v>3.7014167308807373</v>
      </c>
      <c r="Q405">
        <v>4.40338134765625</v>
      </c>
      <c r="R405">
        <v>4.7084474563598633</v>
      </c>
      <c r="S405">
        <v>5.0261249542236328</v>
      </c>
      <c r="T405">
        <v>4.9624009132385254</v>
      </c>
      <c r="U405">
        <v>5.0104146003723145</v>
      </c>
      <c r="V405">
        <v>4.9936075210571289</v>
      </c>
      <c r="W405">
        <v>5.1768903732299805</v>
      </c>
      <c r="X405">
        <v>5.2918887138366699</v>
      </c>
      <c r="Y405">
        <v>5.3002963066101074</v>
      </c>
      <c r="Z405">
        <v>5.0551538467407227</v>
      </c>
      <c r="AA405">
        <v>4.4150710105895996</v>
      </c>
      <c r="AB405">
        <v>3.227741003036499</v>
      </c>
      <c r="AC405">
        <v>2.3833787441253662</v>
      </c>
      <c r="AD405">
        <v>2.1138126850128174</v>
      </c>
      <c r="AE405">
        <v>-0.35417965054512024</v>
      </c>
      <c r="AF405">
        <v>-0.31980472803115845</v>
      </c>
      <c r="AG405">
        <v>-0.3155883252620697</v>
      </c>
      <c r="AH405">
        <v>-0.27827432751655579</v>
      </c>
      <c r="AI405">
        <v>-0.2924858033657074</v>
      </c>
      <c r="AJ405">
        <v>-0.25521132349967957</v>
      </c>
      <c r="AK405">
        <v>-0.25869318842887878</v>
      </c>
      <c r="AL405">
        <v>-0.4863220751285553</v>
      </c>
      <c r="AM405">
        <v>-0.77146464586257935</v>
      </c>
      <c r="AN405">
        <v>-0.76980167627334595</v>
      </c>
      <c r="AO405">
        <v>-0.97326129674911499</v>
      </c>
      <c r="AP405">
        <v>-0.98590242862701416</v>
      </c>
      <c r="AQ405">
        <v>-0.70351797342300415</v>
      </c>
      <c r="AR405">
        <v>-0.96164143085479736</v>
      </c>
      <c r="AS405">
        <v>-1.0087507963180542</v>
      </c>
      <c r="AT405">
        <v>-0.29550853371620178</v>
      </c>
      <c r="AU405">
        <v>-0.17874559760093689</v>
      </c>
      <c r="AV405">
        <v>7.3155030608177185E-2</v>
      </c>
      <c r="AW405">
        <v>-0.19148997962474823</v>
      </c>
      <c r="AX405">
        <v>-1.0390322208404541</v>
      </c>
      <c r="AY405">
        <v>-0.63613712787628174</v>
      </c>
      <c r="AZ405">
        <v>-0.54818099737167358</v>
      </c>
      <c r="BA405">
        <v>-0.47214728593826294</v>
      </c>
      <c r="BB405">
        <v>-0.43412196636199951</v>
      </c>
      <c r="BC405">
        <v>-0.11201934516429901</v>
      </c>
      <c r="BD405">
        <v>-8.2567550241947174E-2</v>
      </c>
      <c r="BE405">
        <v>-7.7878989279270172E-2</v>
      </c>
      <c r="BF405">
        <v>-8.3231717348098755E-2</v>
      </c>
      <c r="BG405">
        <v>-8.5230328142642975E-2</v>
      </c>
      <c r="BH405">
        <v>-5.4080381989479065E-2</v>
      </c>
      <c r="BI405">
        <v>-4.3170303106307983E-2</v>
      </c>
      <c r="BJ405">
        <v>-0.23593474924564362</v>
      </c>
      <c r="BK405">
        <v>-0.46023580431938171</v>
      </c>
      <c r="BL405">
        <v>-0.45354819297790527</v>
      </c>
      <c r="BM405">
        <v>-0.65092778205871582</v>
      </c>
      <c r="BN405">
        <v>-0.65038162469863892</v>
      </c>
      <c r="BO405">
        <v>-0.34621769189834595</v>
      </c>
      <c r="BP405">
        <v>-0.63613539934158325</v>
      </c>
      <c r="BQ405">
        <v>-0.68483763933181763</v>
      </c>
      <c r="BR405">
        <v>9.435814805328846E-3</v>
      </c>
      <c r="BS405">
        <v>0.11509165167808533</v>
      </c>
      <c r="BT405">
        <v>0.36872398853302002</v>
      </c>
      <c r="BU405">
        <v>0.10111483186483383</v>
      </c>
      <c r="BV405">
        <v>-0.76357591152191162</v>
      </c>
      <c r="BW405">
        <v>-0.40966227650642395</v>
      </c>
      <c r="BX405">
        <v>-0.30562067031860352</v>
      </c>
      <c r="BY405">
        <v>-0.23583933711051941</v>
      </c>
      <c r="BZ405">
        <v>-0.20944242179393768</v>
      </c>
      <c r="CA405">
        <v>5.5700138211250305E-2</v>
      </c>
      <c r="CB405">
        <v>8.174220472574234E-2</v>
      </c>
      <c r="CC405">
        <v>8.6757771670818329E-2</v>
      </c>
      <c r="CD405">
        <v>5.1854200661182404E-2</v>
      </c>
      <c r="CE405">
        <v>5.8314185589551926E-2</v>
      </c>
      <c r="CF405">
        <v>8.5222303867340088E-2</v>
      </c>
      <c r="CG405">
        <v>0.10610019415616989</v>
      </c>
      <c r="CH405">
        <v>-6.2517248094081879E-2</v>
      </c>
      <c r="CI405">
        <v>-0.24467968940734863</v>
      </c>
      <c r="CJ405">
        <v>-0.23451198637485504</v>
      </c>
      <c r="CK405">
        <v>-0.42768055200576782</v>
      </c>
      <c r="CL405">
        <v>-0.41800090670585632</v>
      </c>
      <c r="CM405">
        <v>-9.8752602934837341E-2</v>
      </c>
      <c r="CN405">
        <v>-0.41069090366363525</v>
      </c>
      <c r="CO405">
        <v>-0.46049633622169495</v>
      </c>
      <c r="CP405">
        <v>0.22063933312892914</v>
      </c>
      <c r="CQ405">
        <v>0.31860244274139404</v>
      </c>
      <c r="CR405">
        <v>0.57343417406082153</v>
      </c>
      <c r="CS405">
        <v>0.30377203226089478</v>
      </c>
      <c r="CT405">
        <v>-0.57279574871063232</v>
      </c>
      <c r="CU405">
        <v>-0.25280648469924927</v>
      </c>
      <c r="CV405">
        <v>-0.1376240998506546</v>
      </c>
      <c r="CW405">
        <v>-7.2173155844211578E-2</v>
      </c>
      <c r="CX405">
        <v>-5.3830057382583618E-2</v>
      </c>
      <c r="CY405">
        <v>0.22341962158679962</v>
      </c>
      <c r="CZ405">
        <v>0.24605195224285126</v>
      </c>
      <c r="DA405">
        <v>0.25139454007148743</v>
      </c>
      <c r="DB405">
        <v>0.18694011867046356</v>
      </c>
      <c r="DC405">
        <v>0.20185869932174683</v>
      </c>
      <c r="DD405">
        <v>0.22452498972415924</v>
      </c>
      <c r="DE405">
        <v>0.25537067651748657</v>
      </c>
      <c r="DF405">
        <v>0.11090025305747986</v>
      </c>
      <c r="DG405">
        <v>-2.9123565182089806E-2</v>
      </c>
      <c r="DH405">
        <v>-1.5475788153707981E-2</v>
      </c>
      <c r="DI405">
        <v>-0.20443332195281982</v>
      </c>
      <c r="DJ405">
        <v>-0.18562020361423492</v>
      </c>
      <c r="DK405">
        <v>0.14871248602867126</v>
      </c>
      <c r="DL405">
        <v>-0.18524640798568726</v>
      </c>
      <c r="DM405">
        <v>-0.23615503311157227</v>
      </c>
      <c r="DN405">
        <v>0.4318428635597229</v>
      </c>
      <c r="DO405">
        <v>0.52211320400238037</v>
      </c>
      <c r="DP405">
        <v>0.77814435958862305</v>
      </c>
      <c r="DQ405">
        <v>0.50642925500869751</v>
      </c>
      <c r="DR405">
        <v>-0.38201555609703064</v>
      </c>
      <c r="DS405">
        <v>-9.5950692892074585E-2</v>
      </c>
      <c r="DT405">
        <v>3.0372459441423416E-2</v>
      </c>
      <c r="DU405">
        <v>9.1493025422096252E-2</v>
      </c>
      <c r="DV405">
        <v>0.10178231447935104</v>
      </c>
      <c r="DW405">
        <v>0.46557992696762085</v>
      </c>
      <c r="DX405">
        <v>0.48328915238380432</v>
      </c>
      <c r="DY405">
        <v>0.48910385370254517</v>
      </c>
      <c r="DZ405">
        <v>0.38198274374008179</v>
      </c>
      <c r="EA405">
        <v>0.40911418199539185</v>
      </c>
      <c r="EB405">
        <v>0.42565593123435974</v>
      </c>
      <c r="EC405">
        <v>0.47089359164237976</v>
      </c>
      <c r="ED405">
        <v>0.36128759384155273</v>
      </c>
      <c r="EE405">
        <v>0.28210523724555969</v>
      </c>
      <c r="EF405">
        <v>0.30077770352363586</v>
      </c>
      <c r="EG405">
        <v>0.11790021508932114</v>
      </c>
      <c r="EH405">
        <v>0.14990061521530151</v>
      </c>
      <c r="EI405">
        <v>0.50601279735565186</v>
      </c>
      <c r="EJ405">
        <v>0.14025963842868805</v>
      </c>
      <c r="EK405">
        <v>8.7758183479309082E-2</v>
      </c>
      <c r="EL405">
        <v>0.73678719997406006</v>
      </c>
      <c r="EM405">
        <v>0.81595051288604736</v>
      </c>
      <c r="EN405">
        <v>1.0737133026123047</v>
      </c>
      <c r="EO405">
        <v>0.79903405904769897</v>
      </c>
      <c r="EP405">
        <v>-0.10655928403139114</v>
      </c>
      <c r="EQ405">
        <v>0.1305241584777832</v>
      </c>
      <c r="ER405">
        <v>0.27293279767036438</v>
      </c>
      <c r="ES405">
        <v>0.32780098915100098</v>
      </c>
      <c r="ET405">
        <v>0.32646185159683228</v>
      </c>
      <c r="EU405">
        <v>62.986583709716797</v>
      </c>
      <c r="EV405">
        <v>62</v>
      </c>
      <c r="EW405">
        <v>61.672370910644531</v>
      </c>
      <c r="EX405">
        <v>60</v>
      </c>
      <c r="EY405">
        <v>59.159004211425781</v>
      </c>
      <c r="EZ405">
        <v>58.484703063964844</v>
      </c>
      <c r="FA405">
        <v>59.329578399658203</v>
      </c>
      <c r="FB405">
        <v>64.32769775390625</v>
      </c>
      <c r="FC405">
        <v>71.234443664550781</v>
      </c>
      <c r="FD405">
        <v>78.16473388671875</v>
      </c>
      <c r="FE405">
        <v>84</v>
      </c>
      <c r="FF405">
        <v>89.5</v>
      </c>
      <c r="FG405">
        <v>94.288291931152344</v>
      </c>
      <c r="FH405">
        <v>93.219268798828125</v>
      </c>
      <c r="FI405">
        <v>91.842552185058594</v>
      </c>
      <c r="FJ405">
        <v>90.514396667480469</v>
      </c>
      <c r="FK405">
        <v>88.982223510742187</v>
      </c>
      <c r="FL405">
        <v>86.666709899902344</v>
      </c>
      <c r="FM405">
        <v>80.768707275390625</v>
      </c>
      <c r="FN405">
        <v>73.190093994140625</v>
      </c>
      <c r="FO405">
        <v>67.017593383789063</v>
      </c>
      <c r="FP405">
        <v>63.615741729736328</v>
      </c>
      <c r="FQ405">
        <v>61.372089385986328</v>
      </c>
      <c r="FR405">
        <v>59.744407653808594</v>
      </c>
      <c r="FS405">
        <v>36</v>
      </c>
      <c r="FT405">
        <v>0.11801703274250031</v>
      </c>
      <c r="FU405">
        <v>1</v>
      </c>
    </row>
    <row r="406" spans="1:177" x14ac:dyDescent="0.2">
      <c r="A406" t="s">
        <v>194</v>
      </c>
      <c r="B406" t="s">
        <v>225</v>
      </c>
      <c r="C406" t="s">
        <v>1</v>
      </c>
      <c r="D406" t="s">
        <v>250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  <c r="DG406">
        <v>0</v>
      </c>
      <c r="DH406">
        <v>0</v>
      </c>
      <c r="DI406">
        <v>0</v>
      </c>
      <c r="DJ406">
        <v>0</v>
      </c>
      <c r="DK406">
        <v>0</v>
      </c>
      <c r="DL406">
        <v>0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0</v>
      </c>
      <c r="DW406">
        <v>0</v>
      </c>
      <c r="DX406">
        <v>0</v>
      </c>
      <c r="DY406">
        <v>0</v>
      </c>
      <c r="DZ406">
        <v>0</v>
      </c>
      <c r="EA406">
        <v>0</v>
      </c>
      <c r="EB406">
        <v>0</v>
      </c>
      <c r="EC406">
        <v>0</v>
      </c>
      <c r="ED406">
        <v>0</v>
      </c>
      <c r="EE406">
        <v>0</v>
      </c>
      <c r="EF406">
        <v>0</v>
      </c>
      <c r="EG406">
        <v>0</v>
      </c>
      <c r="EH406">
        <v>0</v>
      </c>
      <c r="EI406">
        <v>0</v>
      </c>
      <c r="EJ406">
        <v>0</v>
      </c>
      <c r="EK406">
        <v>0</v>
      </c>
      <c r="EL406">
        <v>0</v>
      </c>
      <c r="EM406">
        <v>0</v>
      </c>
      <c r="EN406">
        <v>0</v>
      </c>
      <c r="EO406">
        <v>0</v>
      </c>
      <c r="EP406">
        <v>0</v>
      </c>
      <c r="EQ406">
        <v>0</v>
      </c>
      <c r="ER406">
        <v>0</v>
      </c>
      <c r="ES406">
        <v>0</v>
      </c>
      <c r="ET406">
        <v>0</v>
      </c>
      <c r="EU406">
        <v>0</v>
      </c>
      <c r="EV406">
        <v>0</v>
      </c>
      <c r="EW406">
        <v>0</v>
      </c>
      <c r="EX406">
        <v>0</v>
      </c>
      <c r="EY406">
        <v>0</v>
      </c>
      <c r="EZ406">
        <v>0</v>
      </c>
      <c r="FA406">
        <v>0</v>
      </c>
      <c r="FB406">
        <v>0</v>
      </c>
      <c r="FC406">
        <v>0</v>
      </c>
      <c r="FD406">
        <v>0</v>
      </c>
      <c r="FE406">
        <v>0</v>
      </c>
      <c r="FF406">
        <v>0</v>
      </c>
      <c r="FG406">
        <v>0</v>
      </c>
      <c r="FH406">
        <v>0</v>
      </c>
      <c r="FI406">
        <v>0</v>
      </c>
      <c r="FJ406">
        <v>0</v>
      </c>
      <c r="FK406">
        <v>0</v>
      </c>
      <c r="FL406">
        <v>0</v>
      </c>
      <c r="FM406">
        <v>0</v>
      </c>
      <c r="FN406">
        <v>0</v>
      </c>
      <c r="FO406">
        <v>0</v>
      </c>
      <c r="FP406">
        <v>0</v>
      </c>
      <c r="FQ406">
        <v>0</v>
      </c>
      <c r="FR406">
        <v>0</v>
      </c>
      <c r="FS406">
        <v>0</v>
      </c>
      <c r="FU406">
        <v>0</v>
      </c>
    </row>
    <row r="407" spans="1:177" x14ac:dyDescent="0.2">
      <c r="A407" t="s">
        <v>194</v>
      </c>
      <c r="B407" t="s">
        <v>225</v>
      </c>
      <c r="C407" t="s">
        <v>1</v>
      </c>
      <c r="D407" t="s">
        <v>251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0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0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  <c r="DG407">
        <v>0</v>
      </c>
      <c r="DH407">
        <v>0</v>
      </c>
      <c r="DI407">
        <v>0</v>
      </c>
      <c r="DJ407">
        <v>0</v>
      </c>
      <c r="DK407">
        <v>0</v>
      </c>
      <c r="DL407">
        <v>0</v>
      </c>
      <c r="DM407">
        <v>0</v>
      </c>
      <c r="DN407">
        <v>0</v>
      </c>
      <c r="DO407">
        <v>0</v>
      </c>
      <c r="DP407">
        <v>0</v>
      </c>
      <c r="DQ407">
        <v>0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  <c r="DY407">
        <v>0</v>
      </c>
      <c r="DZ407">
        <v>0</v>
      </c>
      <c r="EA407">
        <v>0</v>
      </c>
      <c r="EB407">
        <v>0</v>
      </c>
      <c r="EC407">
        <v>0</v>
      </c>
      <c r="ED407">
        <v>0</v>
      </c>
      <c r="EE407">
        <v>0</v>
      </c>
      <c r="EF407">
        <v>0</v>
      </c>
      <c r="EG407">
        <v>0</v>
      </c>
      <c r="EH407">
        <v>0</v>
      </c>
      <c r="EI407">
        <v>0</v>
      </c>
      <c r="EJ407">
        <v>0</v>
      </c>
      <c r="EK407">
        <v>0</v>
      </c>
      <c r="EL407">
        <v>0</v>
      </c>
      <c r="EM407">
        <v>0</v>
      </c>
      <c r="EN407">
        <v>0</v>
      </c>
      <c r="EO407">
        <v>0</v>
      </c>
      <c r="EP407">
        <v>0</v>
      </c>
      <c r="EQ407">
        <v>0</v>
      </c>
      <c r="ER407">
        <v>0</v>
      </c>
      <c r="ES407">
        <v>0</v>
      </c>
      <c r="ET407">
        <v>0</v>
      </c>
      <c r="EU407">
        <v>0</v>
      </c>
      <c r="EV407">
        <v>0</v>
      </c>
      <c r="EW407">
        <v>0</v>
      </c>
      <c r="EX407">
        <v>0</v>
      </c>
      <c r="EY407">
        <v>0</v>
      </c>
      <c r="EZ407">
        <v>0</v>
      </c>
      <c r="FA407">
        <v>0</v>
      </c>
      <c r="FB407">
        <v>0</v>
      </c>
      <c r="FC407">
        <v>0</v>
      </c>
      <c r="FD407">
        <v>0</v>
      </c>
      <c r="FE407">
        <v>0</v>
      </c>
      <c r="FF407">
        <v>0</v>
      </c>
      <c r="FG407">
        <v>0</v>
      </c>
      <c r="FH407">
        <v>0</v>
      </c>
      <c r="FI407">
        <v>0</v>
      </c>
      <c r="FJ407">
        <v>0</v>
      </c>
      <c r="FK407">
        <v>0</v>
      </c>
      <c r="FL407">
        <v>0</v>
      </c>
      <c r="FM407">
        <v>0</v>
      </c>
      <c r="FN407">
        <v>0</v>
      </c>
      <c r="FO407">
        <v>0</v>
      </c>
      <c r="FP407">
        <v>0</v>
      </c>
      <c r="FQ407">
        <v>0</v>
      </c>
      <c r="FR407">
        <v>0</v>
      </c>
      <c r="FS407">
        <v>3</v>
      </c>
      <c r="FT407">
        <v>0.54194670915603638</v>
      </c>
      <c r="FU407">
        <v>0</v>
      </c>
    </row>
    <row r="408" spans="1:177" x14ac:dyDescent="0.2">
      <c r="A408" t="s">
        <v>194</v>
      </c>
      <c r="B408" t="s">
        <v>225</v>
      </c>
      <c r="C408" t="s">
        <v>1</v>
      </c>
      <c r="D408" t="s">
        <v>252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0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  <c r="DG408">
        <v>0</v>
      </c>
      <c r="DH408">
        <v>0</v>
      </c>
      <c r="DI408">
        <v>0</v>
      </c>
      <c r="DJ408">
        <v>0</v>
      </c>
      <c r="DK408">
        <v>0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0</v>
      </c>
      <c r="DT408">
        <v>0</v>
      </c>
      <c r="DU408">
        <v>0</v>
      </c>
      <c r="DV408">
        <v>0</v>
      </c>
      <c r="DW408">
        <v>0</v>
      </c>
      <c r="DX408">
        <v>0</v>
      </c>
      <c r="DY408">
        <v>0</v>
      </c>
      <c r="DZ408">
        <v>0</v>
      </c>
      <c r="EA408">
        <v>0</v>
      </c>
      <c r="EB408">
        <v>0</v>
      </c>
      <c r="EC408">
        <v>0</v>
      </c>
      <c r="ED408">
        <v>0</v>
      </c>
      <c r="EE408">
        <v>0</v>
      </c>
      <c r="EF408">
        <v>0</v>
      </c>
      <c r="EG408">
        <v>0</v>
      </c>
      <c r="EH408">
        <v>0</v>
      </c>
      <c r="EI408">
        <v>0</v>
      </c>
      <c r="EJ408">
        <v>0</v>
      </c>
      <c r="EK408">
        <v>0</v>
      </c>
      <c r="EL408">
        <v>0</v>
      </c>
      <c r="EM408">
        <v>0</v>
      </c>
      <c r="EN408">
        <v>0</v>
      </c>
      <c r="EO408">
        <v>0</v>
      </c>
      <c r="EP408">
        <v>0</v>
      </c>
      <c r="EQ408">
        <v>0</v>
      </c>
      <c r="ER408">
        <v>0</v>
      </c>
      <c r="ES408">
        <v>0</v>
      </c>
      <c r="ET408">
        <v>0</v>
      </c>
      <c r="EU408">
        <v>0</v>
      </c>
      <c r="EV408">
        <v>0</v>
      </c>
      <c r="EW408">
        <v>0</v>
      </c>
      <c r="EX408">
        <v>0</v>
      </c>
      <c r="EY408">
        <v>0</v>
      </c>
      <c r="EZ408">
        <v>0</v>
      </c>
      <c r="FA408">
        <v>0</v>
      </c>
      <c r="FB408">
        <v>0</v>
      </c>
      <c r="FC408">
        <v>0</v>
      </c>
      <c r="FD408">
        <v>0</v>
      </c>
      <c r="FE408">
        <v>0</v>
      </c>
      <c r="FF408">
        <v>0</v>
      </c>
      <c r="FG408">
        <v>0</v>
      </c>
      <c r="FH408">
        <v>0</v>
      </c>
      <c r="FI408">
        <v>0</v>
      </c>
      <c r="FJ408">
        <v>0</v>
      </c>
      <c r="FK408">
        <v>0</v>
      </c>
      <c r="FL408">
        <v>0</v>
      </c>
      <c r="FM408">
        <v>0</v>
      </c>
      <c r="FN408">
        <v>0</v>
      </c>
      <c r="FO408">
        <v>0</v>
      </c>
      <c r="FP408">
        <v>0</v>
      </c>
      <c r="FQ408">
        <v>0</v>
      </c>
      <c r="FR408">
        <v>0</v>
      </c>
      <c r="FS408">
        <v>0</v>
      </c>
      <c r="FU408">
        <v>0</v>
      </c>
    </row>
    <row r="409" spans="1:177" x14ac:dyDescent="0.2">
      <c r="A409" t="s">
        <v>194</v>
      </c>
      <c r="B409" t="s">
        <v>225</v>
      </c>
      <c r="C409" t="s">
        <v>1</v>
      </c>
      <c r="D409" t="s">
        <v>253</v>
      </c>
      <c r="E409">
        <v>35</v>
      </c>
      <c r="F409">
        <v>35</v>
      </c>
      <c r="G409">
        <v>2.2484095096588135</v>
      </c>
      <c r="H409">
        <v>2.1780283451080322</v>
      </c>
      <c r="I409">
        <v>2.1334240436553955</v>
      </c>
      <c r="J409">
        <v>2.0726974010467529</v>
      </c>
      <c r="K409">
        <v>2.1523613929748535</v>
      </c>
      <c r="L409">
        <v>2.3778471946716309</v>
      </c>
      <c r="M409">
        <v>2.6278672218322754</v>
      </c>
      <c r="N409">
        <v>3.0625226497650146</v>
      </c>
      <c r="O409">
        <v>3.4027798175811768</v>
      </c>
      <c r="P409">
        <v>3.6298766136169434</v>
      </c>
      <c r="Q409">
        <v>3.8911943435668945</v>
      </c>
      <c r="R409">
        <v>4.024907112121582</v>
      </c>
      <c r="S409">
        <v>4.2253479957580566</v>
      </c>
      <c r="T409">
        <v>4.4509506225585938</v>
      </c>
      <c r="U409">
        <v>4.5535492897033691</v>
      </c>
      <c r="V409">
        <v>4.6563472747802734</v>
      </c>
      <c r="W409">
        <v>4.8507194519042969</v>
      </c>
      <c r="X409">
        <v>5.0056161880493164</v>
      </c>
      <c r="Y409">
        <v>5.1445217132568359</v>
      </c>
      <c r="Z409">
        <v>4.9472436904907227</v>
      </c>
      <c r="AA409">
        <v>4.3808221817016602</v>
      </c>
      <c r="AB409">
        <v>3.2373509407043457</v>
      </c>
      <c r="AC409">
        <v>2.4294528961181641</v>
      </c>
      <c r="AD409">
        <v>2.1398675441741943</v>
      </c>
      <c r="AE409">
        <v>-0.48536145687103271</v>
      </c>
      <c r="AF409">
        <v>-0.46226230263710022</v>
      </c>
      <c r="AG409">
        <v>-0.49105721712112427</v>
      </c>
      <c r="AH409">
        <v>-0.44242769479751587</v>
      </c>
      <c r="AI409">
        <v>-0.37503468990325928</v>
      </c>
      <c r="AJ409">
        <v>-0.44485291838645935</v>
      </c>
      <c r="AK409">
        <v>-0.32688304781913757</v>
      </c>
      <c r="AL409">
        <v>-0.32649269700050354</v>
      </c>
      <c r="AM409">
        <v>-0.53624129295349121</v>
      </c>
      <c r="AN409">
        <v>-0.45148634910583496</v>
      </c>
      <c r="AO409">
        <v>-0.49342629313468933</v>
      </c>
      <c r="AP409">
        <v>-0.45815208554267883</v>
      </c>
      <c r="AQ409">
        <v>-0.65667390823364258</v>
      </c>
      <c r="AR409">
        <v>-0.81626176834106445</v>
      </c>
      <c r="AS409">
        <v>-0.81550312042236328</v>
      </c>
      <c r="AT409">
        <v>-2.9791206121444702E-2</v>
      </c>
      <c r="AU409">
        <v>4.4008508324623108E-2</v>
      </c>
      <c r="AV409">
        <v>0.32347211241722107</v>
      </c>
      <c r="AW409">
        <v>0.14456775784492493</v>
      </c>
      <c r="AX409">
        <v>-0.81122457981109619</v>
      </c>
      <c r="AY409">
        <v>-0.47690129280090332</v>
      </c>
      <c r="AZ409">
        <v>-0.52750653028488159</v>
      </c>
      <c r="BA409">
        <v>-0.70075160264968872</v>
      </c>
      <c r="BB409">
        <v>-0.68334513902664185</v>
      </c>
      <c r="BC409">
        <v>-0.19338354468345642</v>
      </c>
      <c r="BD409">
        <v>-0.17924533784389496</v>
      </c>
      <c r="BE409">
        <v>-0.2095925509929657</v>
      </c>
      <c r="BF409">
        <v>-0.22844761610031128</v>
      </c>
      <c r="BG409">
        <v>-0.15381425619125366</v>
      </c>
      <c r="BH409">
        <v>-0.23027008771896362</v>
      </c>
      <c r="BI409">
        <v>-9.2659927904605865E-2</v>
      </c>
      <c r="BJ409">
        <v>-6.3581101596355438E-2</v>
      </c>
      <c r="BK409">
        <v>-0.22922764718532562</v>
      </c>
      <c r="BL409">
        <v>-0.13714750111103058</v>
      </c>
      <c r="BM409">
        <v>-0.21596260368824005</v>
      </c>
      <c r="BN409">
        <v>-0.15289127826690674</v>
      </c>
      <c r="BO409">
        <v>-0.35229828953742981</v>
      </c>
      <c r="BP409">
        <v>-0.51335853338241577</v>
      </c>
      <c r="BQ409">
        <v>-0.51210576295852661</v>
      </c>
      <c r="BR409">
        <v>0.26157677173614502</v>
      </c>
      <c r="BS409">
        <v>0.33185207843780518</v>
      </c>
      <c r="BT409">
        <v>0.61247551441192627</v>
      </c>
      <c r="BU409">
        <v>0.43308517336845398</v>
      </c>
      <c r="BV409">
        <v>-0.53752011060714722</v>
      </c>
      <c r="BW409">
        <v>-0.24291163682937622</v>
      </c>
      <c r="BX409">
        <v>-0.28234443068504333</v>
      </c>
      <c r="BY409">
        <v>-0.44999757409095764</v>
      </c>
      <c r="BZ409">
        <v>-0.43879327178001404</v>
      </c>
      <c r="CA409">
        <v>8.8394749909639359E-3</v>
      </c>
      <c r="CB409">
        <v>1.6771359369158745E-2</v>
      </c>
      <c r="CC409">
        <v>-1.4650971628725529E-2</v>
      </c>
      <c r="CD409">
        <v>-8.0245666205883026E-2</v>
      </c>
      <c r="CE409">
        <v>-5.9764250181615353E-4</v>
      </c>
      <c r="CF409">
        <v>-8.1650674343109131E-2</v>
      </c>
      <c r="CG409">
        <v>6.9562286138534546E-2</v>
      </c>
      <c r="CH409">
        <v>0.11851067095994949</v>
      </c>
      <c r="CI409">
        <v>-1.6590937972068787E-2</v>
      </c>
      <c r="CJ409">
        <v>8.0562613904476166E-2</v>
      </c>
      <c r="CK409">
        <v>-2.3792112246155739E-2</v>
      </c>
      <c r="CL409">
        <v>5.8531429618597031E-2</v>
      </c>
      <c r="CM409">
        <v>-0.14148864150047302</v>
      </c>
      <c r="CN409">
        <v>-0.30356866121292114</v>
      </c>
      <c r="CO409">
        <v>-0.30197364091873169</v>
      </c>
      <c r="CP409">
        <v>0.46337735652923584</v>
      </c>
      <c r="CQ409">
        <v>0.53121167421340942</v>
      </c>
      <c r="CR409">
        <v>0.81263840198516846</v>
      </c>
      <c r="CS409">
        <v>0.63291144371032715</v>
      </c>
      <c r="CT409">
        <v>-0.34795325994491577</v>
      </c>
      <c r="CU409">
        <v>-8.0851122736930847E-2</v>
      </c>
      <c r="CV409">
        <v>-0.1125459149479866</v>
      </c>
      <c r="CW409">
        <v>-0.27632611989974976</v>
      </c>
      <c r="CX409">
        <v>-0.269417405128479</v>
      </c>
      <c r="CY409">
        <v>0.21106249094009399</v>
      </c>
      <c r="CZ409">
        <v>0.21278806030750275</v>
      </c>
      <c r="DA409">
        <v>0.18029060959815979</v>
      </c>
      <c r="DB409">
        <v>6.7956291139125824E-2</v>
      </c>
      <c r="DC409">
        <v>0.15261895954608917</v>
      </c>
      <c r="DD409">
        <v>6.6968746483325958E-2</v>
      </c>
      <c r="DE409">
        <v>0.23178449273109436</v>
      </c>
      <c r="DF409">
        <v>0.30060243606567383</v>
      </c>
      <c r="DG409">
        <v>0.19604577124118805</v>
      </c>
      <c r="DH409">
        <v>0.29827272891998291</v>
      </c>
      <c r="DI409">
        <v>0.16837838292121887</v>
      </c>
      <c r="DJ409">
        <v>0.2699541449546814</v>
      </c>
      <c r="DK409">
        <v>6.9320991635322571E-2</v>
      </c>
      <c r="DL409">
        <v>-9.3778789043426514E-2</v>
      </c>
      <c r="DM409">
        <v>-9.1841541230678558E-2</v>
      </c>
      <c r="DN409">
        <v>0.66517794132232666</v>
      </c>
      <c r="DO409">
        <v>0.73057126998901367</v>
      </c>
      <c r="DP409">
        <v>1.0128012895584106</v>
      </c>
      <c r="DQ409">
        <v>0.83273774385452271</v>
      </c>
      <c r="DR409">
        <v>-0.15838639438152313</v>
      </c>
      <c r="DS409">
        <v>8.1209398806095123E-2</v>
      </c>
      <c r="DT409">
        <v>5.7252593338489532E-2</v>
      </c>
      <c r="DU409">
        <v>-0.10265465825796127</v>
      </c>
      <c r="DV409">
        <v>-0.10004153102636337</v>
      </c>
      <c r="DW409">
        <v>0.5030403733253479</v>
      </c>
      <c r="DX409">
        <v>0.49580502510070801</v>
      </c>
      <c r="DY409">
        <v>0.46175527572631836</v>
      </c>
      <c r="DZ409">
        <v>0.28193637728691101</v>
      </c>
      <c r="EA409">
        <v>0.37383940815925598</v>
      </c>
      <c r="EB409">
        <v>0.28155156970024109</v>
      </c>
      <c r="EC409">
        <v>0.46600762009620667</v>
      </c>
      <c r="ED409">
        <v>0.56351405382156372</v>
      </c>
      <c r="EE409">
        <v>0.50305944681167603</v>
      </c>
      <c r="EF409">
        <v>0.61261159181594849</v>
      </c>
      <c r="EG409">
        <v>0.44584205746650696</v>
      </c>
      <c r="EH409">
        <v>0.5752149224281311</v>
      </c>
      <c r="EI409">
        <v>0.37369662523269653</v>
      </c>
      <c r="EJ409">
        <v>0.20912446081638336</v>
      </c>
      <c r="EK409">
        <v>0.2115558385848999</v>
      </c>
      <c r="EL409">
        <v>0.95654594898223877</v>
      </c>
      <c r="EM409">
        <v>1.0184148550033569</v>
      </c>
      <c r="EN409">
        <v>1.3018046617507935</v>
      </c>
      <c r="EO409">
        <v>1.1212551593780518</v>
      </c>
      <c r="EP409">
        <v>0.11531803756952286</v>
      </c>
      <c r="EQ409">
        <v>0.31519904732704163</v>
      </c>
      <c r="ER409">
        <v>0.30241468548774719</v>
      </c>
      <c r="ES409">
        <v>0.14809936285018921</v>
      </c>
      <c r="ET409">
        <v>0.14451032876968384</v>
      </c>
      <c r="EU409">
        <v>59.965293884277344</v>
      </c>
      <c r="EV409">
        <v>58.833583831787109</v>
      </c>
      <c r="EW409">
        <v>58.165863037109375</v>
      </c>
      <c r="EX409">
        <v>57</v>
      </c>
      <c r="EY409">
        <v>56.666084289550781</v>
      </c>
      <c r="EZ409">
        <v>56.323295593261719</v>
      </c>
      <c r="FA409">
        <v>56.507564544677734</v>
      </c>
      <c r="FB409">
        <v>57.510074615478516</v>
      </c>
      <c r="FC409">
        <v>59.076595306396484</v>
      </c>
      <c r="FD409">
        <v>61.991218566894531</v>
      </c>
      <c r="FE409">
        <v>66.462745666503906</v>
      </c>
      <c r="FF409">
        <v>71.879203796386719</v>
      </c>
      <c r="FG409">
        <v>76.143539428710938</v>
      </c>
      <c r="FH409">
        <v>80.454444885253906</v>
      </c>
      <c r="FI409">
        <v>81.022010803222656</v>
      </c>
      <c r="FJ409">
        <v>81.772857666015625</v>
      </c>
      <c r="FK409">
        <v>80.994522094726562</v>
      </c>
      <c r="FL409">
        <v>79.917213439941406</v>
      </c>
      <c r="FM409">
        <v>77.503761291503906</v>
      </c>
      <c r="FN409">
        <v>71.288169860839844</v>
      </c>
      <c r="FO409">
        <v>66.322662353515625</v>
      </c>
      <c r="FP409">
        <v>62.894454956054687</v>
      </c>
      <c r="FQ409">
        <v>60.755527496337891</v>
      </c>
      <c r="FR409">
        <v>59.470394134521484</v>
      </c>
      <c r="FS409">
        <v>35</v>
      </c>
      <c r="FT409">
        <v>0.14032207429409027</v>
      </c>
      <c r="FU409">
        <v>1</v>
      </c>
    </row>
    <row r="410" spans="1:177" x14ac:dyDescent="0.2">
      <c r="A410" t="s">
        <v>194</v>
      </c>
      <c r="B410" t="s">
        <v>225</v>
      </c>
      <c r="C410" t="s">
        <v>1</v>
      </c>
      <c r="D410" t="s">
        <v>254</v>
      </c>
      <c r="E410">
        <v>35</v>
      </c>
      <c r="F410">
        <v>35</v>
      </c>
      <c r="G410">
        <v>2.2598485946655273</v>
      </c>
      <c r="H410">
        <v>2.1814248561859131</v>
      </c>
      <c r="I410">
        <v>2.1230447292327881</v>
      </c>
      <c r="J410">
        <v>2.088740348815918</v>
      </c>
      <c r="K410">
        <v>2.1749222278594971</v>
      </c>
      <c r="L410">
        <v>2.4065835475921631</v>
      </c>
      <c r="M410">
        <v>2.6681525707244873</v>
      </c>
      <c r="N410">
        <v>3.1240010261535645</v>
      </c>
      <c r="O410">
        <v>3.55478835105896</v>
      </c>
      <c r="P410">
        <v>3.7585394382476807</v>
      </c>
      <c r="Q410">
        <v>4.0464649200439453</v>
      </c>
      <c r="R410">
        <v>4.2107772827148437</v>
      </c>
      <c r="S410">
        <v>4.531806468963623</v>
      </c>
      <c r="T410">
        <v>4.7763009071350098</v>
      </c>
      <c r="U410">
        <v>4.8739423751831055</v>
      </c>
      <c r="V410">
        <v>5.0057964324951172</v>
      </c>
      <c r="W410">
        <v>5.2703495025634766</v>
      </c>
      <c r="X410">
        <v>5.3785185813903809</v>
      </c>
      <c r="Y410">
        <v>5.2893381118774414</v>
      </c>
      <c r="Z410">
        <v>5.1888909339904785</v>
      </c>
      <c r="AA410">
        <v>4.5089459419250488</v>
      </c>
      <c r="AB410">
        <v>3.2670624256134033</v>
      </c>
      <c r="AC410">
        <v>2.4145994186401367</v>
      </c>
      <c r="AD410">
        <v>2.1082394123077393</v>
      </c>
      <c r="AE410">
        <v>-0.46238422393798828</v>
      </c>
      <c r="AF410">
        <v>-0.4354560375213623</v>
      </c>
      <c r="AG410">
        <v>-0.46771883964538574</v>
      </c>
      <c r="AH410">
        <v>-0.44575342535972595</v>
      </c>
      <c r="AI410">
        <v>-0.37367925047874451</v>
      </c>
      <c r="AJ410">
        <v>-0.44442003965377808</v>
      </c>
      <c r="AK410">
        <v>-0.29787832498550415</v>
      </c>
      <c r="AL410">
        <v>-0.18393246829509735</v>
      </c>
      <c r="AM410">
        <v>-0.4532293975353241</v>
      </c>
      <c r="AN410">
        <v>-0.40344062447547913</v>
      </c>
      <c r="AO410">
        <v>-0.48376631736755371</v>
      </c>
      <c r="AP410">
        <v>-0.6552656888961792</v>
      </c>
      <c r="AQ410">
        <v>-0.47957989573478699</v>
      </c>
      <c r="AR410">
        <v>-0.47707492113113403</v>
      </c>
      <c r="AS410">
        <v>-0.57747471332550049</v>
      </c>
      <c r="AT410">
        <v>-0.59994053840637207</v>
      </c>
      <c r="AU410">
        <v>0.2941029965877533</v>
      </c>
      <c r="AV410">
        <v>0.26097270846366882</v>
      </c>
      <c r="AW410">
        <v>0.26533135771751404</v>
      </c>
      <c r="AX410">
        <v>-0.47641661763191223</v>
      </c>
      <c r="AY410">
        <v>-0.27531129121780396</v>
      </c>
      <c r="AZ410">
        <v>-0.45153933763504028</v>
      </c>
      <c r="BA410">
        <v>-0.74239099025726318</v>
      </c>
      <c r="BB410">
        <v>-0.81449639797210693</v>
      </c>
      <c r="BC410">
        <v>-0.19406758248806</v>
      </c>
      <c r="BD410">
        <v>-0.17828734219074249</v>
      </c>
      <c r="BE410">
        <v>-0.21386072039604187</v>
      </c>
      <c r="BF410">
        <v>-0.23204000294208527</v>
      </c>
      <c r="BG410">
        <v>-0.15931659936904907</v>
      </c>
      <c r="BH410">
        <v>-0.24045626819133759</v>
      </c>
      <c r="BI410">
        <v>-7.8709870576858521E-2</v>
      </c>
      <c r="BJ410">
        <v>6.2636353075504303E-2</v>
      </c>
      <c r="BK410">
        <v>-0.17949396371841431</v>
      </c>
      <c r="BL410">
        <v>-0.12513691186904907</v>
      </c>
      <c r="BM410">
        <v>-0.23179633915424347</v>
      </c>
      <c r="BN410">
        <v>-0.38292482495307922</v>
      </c>
      <c r="BO410">
        <v>-0.21237620711326599</v>
      </c>
      <c r="BP410">
        <v>-0.21497403085231781</v>
      </c>
      <c r="BQ410">
        <v>-0.31849080324172974</v>
      </c>
      <c r="BR410">
        <v>-0.34888631105422974</v>
      </c>
      <c r="BS410">
        <v>0.5542256236076355</v>
      </c>
      <c r="BT410">
        <v>0.52440130710601807</v>
      </c>
      <c r="BU410">
        <v>0.51913261413574219</v>
      </c>
      <c r="BV410">
        <v>-0.22942951321601868</v>
      </c>
      <c r="BW410">
        <v>-5.8743186295032501E-2</v>
      </c>
      <c r="BX410">
        <v>-0.2270376980304718</v>
      </c>
      <c r="BY410">
        <v>-0.50688397884368896</v>
      </c>
      <c r="BZ410">
        <v>-0.58681213855743408</v>
      </c>
      <c r="CA410">
        <v>-8.2322852686047554E-3</v>
      </c>
      <c r="CB410">
        <v>-1.7307511006947607E-4</v>
      </c>
      <c r="CC410">
        <v>-3.8039349019527435E-2</v>
      </c>
      <c r="CD410">
        <v>-8.4022730588912964E-2</v>
      </c>
      <c r="CE410">
        <v>-1.0849684476852417E-2</v>
      </c>
      <c r="CF410">
        <v>-9.9191561341285706E-2</v>
      </c>
      <c r="CG410">
        <v>7.3085539042949677E-2</v>
      </c>
      <c r="CH410">
        <v>0.23340916633605957</v>
      </c>
      <c r="CI410">
        <v>1.0094371624290943E-2</v>
      </c>
      <c r="CJ410">
        <v>6.7615397274494171E-2</v>
      </c>
      <c r="CK410">
        <v>-5.7282712310552597E-2</v>
      </c>
      <c r="CL410">
        <v>-0.19430239498615265</v>
      </c>
      <c r="CM410">
        <v>-2.7311753481626511E-2</v>
      </c>
      <c r="CN410">
        <v>-3.344375267624855E-2</v>
      </c>
      <c r="CO410">
        <v>-0.13911932706832886</v>
      </c>
      <c r="CP410">
        <v>-0.17500688135623932</v>
      </c>
      <c r="CQ410">
        <v>0.73438578844070435</v>
      </c>
      <c r="CR410">
        <v>0.70685112476348877</v>
      </c>
      <c r="CS410">
        <v>0.69491463899612427</v>
      </c>
      <c r="CT410">
        <v>-5.8366991579532623E-2</v>
      </c>
      <c r="CU410">
        <v>9.1251231729984283E-2</v>
      </c>
      <c r="CV410">
        <v>-7.1548543870449066E-2</v>
      </c>
      <c r="CW410">
        <v>-0.3437725305557251</v>
      </c>
      <c r="CX410">
        <v>-0.42911869287490845</v>
      </c>
      <c r="CY410">
        <v>0.17760300636291504</v>
      </c>
      <c r="CZ410">
        <v>0.17794118821620941</v>
      </c>
      <c r="DA410">
        <v>0.137782022356987</v>
      </c>
      <c r="DB410">
        <v>6.3994541764259338E-2</v>
      </c>
      <c r="DC410">
        <v>0.13761723041534424</v>
      </c>
      <c r="DD410">
        <v>4.2073138058185577E-2</v>
      </c>
      <c r="DE410">
        <v>0.22488094866275787</v>
      </c>
      <c r="DF410">
        <v>0.40418198704719543</v>
      </c>
      <c r="DG410">
        <v>0.19968269765377045</v>
      </c>
      <c r="DH410">
        <v>0.26036769151687622</v>
      </c>
      <c r="DI410">
        <v>0.11723091453313828</v>
      </c>
      <c r="DJ410">
        <v>-5.6799561716616154E-3</v>
      </c>
      <c r="DK410">
        <v>0.15775270760059357</v>
      </c>
      <c r="DL410">
        <v>0.14808651804924011</v>
      </c>
      <c r="DM410">
        <v>4.0252141654491425E-2</v>
      </c>
      <c r="DN410">
        <v>-1.1274652788415551E-3</v>
      </c>
      <c r="DO410">
        <v>0.91454595327377319</v>
      </c>
      <c r="DP410">
        <v>0.88930094242095947</v>
      </c>
      <c r="DQ410">
        <v>0.87069666385650635</v>
      </c>
      <c r="DR410">
        <v>0.11269552260637283</v>
      </c>
      <c r="DS410">
        <v>0.24124564230442047</v>
      </c>
      <c r="DT410">
        <v>8.3940610289573669E-2</v>
      </c>
      <c r="DU410">
        <v>-0.18066108226776123</v>
      </c>
      <c r="DV410">
        <v>-0.27142524719238281</v>
      </c>
      <c r="DW410">
        <v>0.44591966271400452</v>
      </c>
      <c r="DX410">
        <v>0.43510988354682922</v>
      </c>
      <c r="DY410">
        <v>0.39164012670516968</v>
      </c>
      <c r="DZ410">
        <v>0.27770796418190002</v>
      </c>
      <c r="EA410">
        <v>0.35197988152503967</v>
      </c>
      <c r="EB410">
        <v>0.24603693187236786</v>
      </c>
      <c r="EC410">
        <v>0.4440494179725647</v>
      </c>
      <c r="ED410">
        <v>0.65075081586837769</v>
      </c>
      <c r="EE410">
        <v>0.47341814637184143</v>
      </c>
      <c r="EF410">
        <v>0.53867143392562866</v>
      </c>
      <c r="EG410">
        <v>0.36920088529586792</v>
      </c>
      <c r="EH410">
        <v>0.2666608989238739</v>
      </c>
      <c r="EI410">
        <v>0.42495638132095337</v>
      </c>
      <c r="EJ410">
        <v>0.41018742322921753</v>
      </c>
      <c r="EK410">
        <v>0.29923605918884277</v>
      </c>
      <c r="EL410">
        <v>0.24992679059505463</v>
      </c>
      <c r="EM410">
        <v>1.174668550491333</v>
      </c>
      <c r="EN410">
        <v>1.1527295112609863</v>
      </c>
      <c r="EO410">
        <v>1.1244978904724121</v>
      </c>
      <c r="EP410">
        <v>0.35968261957168579</v>
      </c>
      <c r="EQ410">
        <v>0.45781376957893372</v>
      </c>
      <c r="ER410">
        <v>0.30844226479530334</v>
      </c>
      <c r="ES410">
        <v>5.4845947772264481E-2</v>
      </c>
      <c r="ET410">
        <v>-4.3740961700677872E-2</v>
      </c>
      <c r="EU410">
        <v>59.153861999511719</v>
      </c>
      <c r="EV410">
        <v>58.182022094726563</v>
      </c>
      <c r="EW410">
        <v>57.860141754150391</v>
      </c>
      <c r="EX410">
        <v>57.673576354980469</v>
      </c>
      <c r="EY410">
        <v>57.169925689697266</v>
      </c>
      <c r="EZ410">
        <v>56.665412902832031</v>
      </c>
      <c r="FA410">
        <v>56.666805267333984</v>
      </c>
      <c r="FB410">
        <v>58.176174163818359</v>
      </c>
      <c r="FC410">
        <v>62.605327606201172</v>
      </c>
      <c r="FD410">
        <v>67.196022033691406</v>
      </c>
      <c r="FE410">
        <v>71.994903564453125</v>
      </c>
      <c r="FF410">
        <v>77.091812133789063</v>
      </c>
      <c r="FG410">
        <v>82.136619567871094</v>
      </c>
      <c r="FH410">
        <v>85.438934326171875</v>
      </c>
      <c r="FI410">
        <v>86.127960205078125</v>
      </c>
      <c r="FJ410">
        <v>88.707069396972656</v>
      </c>
      <c r="FK410">
        <v>90.190101623535156</v>
      </c>
      <c r="FL410">
        <v>87.345458984375</v>
      </c>
      <c r="FM410">
        <v>80.010719299316406</v>
      </c>
      <c r="FN410">
        <v>74.729484558105469</v>
      </c>
      <c r="FO410">
        <v>69.382614135742187</v>
      </c>
      <c r="FP410">
        <v>65.222305297851562</v>
      </c>
      <c r="FQ410">
        <v>62.591770172119141</v>
      </c>
      <c r="FR410">
        <v>61.111713409423828</v>
      </c>
      <c r="FS410">
        <v>35</v>
      </c>
      <c r="FT410">
        <v>0.13916757702827454</v>
      </c>
      <c r="FU410">
        <v>1</v>
      </c>
    </row>
    <row r="411" spans="1:177" x14ac:dyDescent="0.2">
      <c r="A411" t="s">
        <v>194</v>
      </c>
      <c r="B411" t="s">
        <v>225</v>
      </c>
      <c r="C411" t="s">
        <v>1</v>
      </c>
      <c r="D411" t="s">
        <v>255</v>
      </c>
      <c r="E411">
        <v>33</v>
      </c>
      <c r="F411">
        <v>33</v>
      </c>
      <c r="G411">
        <v>1.8418766260147095</v>
      </c>
      <c r="H411">
        <v>1.7570681571960449</v>
      </c>
      <c r="I411">
        <v>1.6966370344161987</v>
      </c>
      <c r="J411">
        <v>1.7294704914093018</v>
      </c>
      <c r="K411">
        <v>1.7616478204727173</v>
      </c>
      <c r="L411">
        <v>1.9963845014572144</v>
      </c>
      <c r="M411">
        <v>2.3671596050262451</v>
      </c>
      <c r="N411">
        <v>2.6751453876495361</v>
      </c>
      <c r="O411">
        <v>2.8608629703521729</v>
      </c>
      <c r="P411">
        <v>3.1549818515777588</v>
      </c>
      <c r="Q411">
        <v>3.6423299312591553</v>
      </c>
      <c r="R411">
        <v>3.9016249179840088</v>
      </c>
      <c r="S411">
        <v>4.1875648498535156</v>
      </c>
      <c r="T411">
        <v>4.32733154296875</v>
      </c>
      <c r="U411">
        <v>4.5399184226989746</v>
      </c>
      <c r="V411">
        <v>4.6676983833312988</v>
      </c>
      <c r="W411">
        <v>4.8800039291381836</v>
      </c>
      <c r="X411">
        <v>5.0827178955078125</v>
      </c>
      <c r="Y411">
        <v>5.1682019233703613</v>
      </c>
      <c r="Z411">
        <v>5.0837101936340332</v>
      </c>
      <c r="AA411">
        <v>4.5024714469909668</v>
      </c>
      <c r="AB411">
        <v>3.4982123374938965</v>
      </c>
      <c r="AC411">
        <v>2.718299388885498</v>
      </c>
      <c r="AD411">
        <v>2.1072816848754883</v>
      </c>
      <c r="AE411">
        <v>-0.34853151440620422</v>
      </c>
      <c r="AF411">
        <v>-0.33174791932106018</v>
      </c>
      <c r="AG411">
        <v>-0.31681492924690247</v>
      </c>
      <c r="AH411">
        <v>-0.28611657023429871</v>
      </c>
      <c r="AI411">
        <v>-0.25157833099365234</v>
      </c>
      <c r="AJ411">
        <v>-0.31661799550056458</v>
      </c>
      <c r="AK411">
        <v>-0.23355855047702789</v>
      </c>
      <c r="AL411">
        <v>-0.22321882843971252</v>
      </c>
      <c r="AM411">
        <v>-0.33251106739044189</v>
      </c>
      <c r="AN411">
        <v>-0.298052579164505</v>
      </c>
      <c r="AO411">
        <v>-0.3148975670337677</v>
      </c>
      <c r="AP411">
        <v>-0.67074006795883179</v>
      </c>
      <c r="AQ411">
        <v>-0.59451395273208618</v>
      </c>
      <c r="AR411">
        <v>-0.6525840163230896</v>
      </c>
      <c r="AS411">
        <v>-0.86913615465164185</v>
      </c>
      <c r="AT411">
        <v>-1.0925553739070892E-2</v>
      </c>
      <c r="AU411">
        <v>0.15052087604999542</v>
      </c>
      <c r="AV411">
        <v>0.31390303373336792</v>
      </c>
      <c r="AW411">
        <v>0.15812115371227264</v>
      </c>
      <c r="AX411">
        <v>-0.55186885595321655</v>
      </c>
      <c r="AY411">
        <v>-0.56725507974624634</v>
      </c>
      <c r="AZ411">
        <v>-0.4304928183555603</v>
      </c>
      <c r="BA411">
        <v>-0.34065809845924377</v>
      </c>
      <c r="BB411">
        <v>-0.28352630138397217</v>
      </c>
      <c r="BC411">
        <v>-0.17260177433490753</v>
      </c>
      <c r="BD411">
        <v>-0.15772241353988647</v>
      </c>
      <c r="BE411">
        <v>-0.14715495705604553</v>
      </c>
      <c r="BF411">
        <v>-0.12511838972568512</v>
      </c>
      <c r="BG411">
        <v>-8.5427075624465942E-2</v>
      </c>
      <c r="BH411">
        <v>-0.12214791029691696</v>
      </c>
      <c r="BI411">
        <v>-4.6479687094688416E-2</v>
      </c>
      <c r="BJ411">
        <v>-3.3092539757490158E-2</v>
      </c>
      <c r="BK411">
        <v>-0.11403082311153412</v>
      </c>
      <c r="BL411">
        <v>-6.5057069063186646E-2</v>
      </c>
      <c r="BM411">
        <v>-8.649318665266037E-2</v>
      </c>
      <c r="BN411">
        <v>-0.42028212547302246</v>
      </c>
      <c r="BO411">
        <v>-0.3436046838760376</v>
      </c>
      <c r="BP411">
        <v>-0.40756255388259888</v>
      </c>
      <c r="BQ411">
        <v>-0.61809062957763672</v>
      </c>
      <c r="BR411">
        <v>0.23739662766456604</v>
      </c>
      <c r="BS411">
        <v>0.39382195472717285</v>
      </c>
      <c r="BT411">
        <v>0.56270194053649902</v>
      </c>
      <c r="BU411">
        <v>0.40708768367767334</v>
      </c>
      <c r="BV411">
        <v>-0.30454495549201965</v>
      </c>
      <c r="BW411">
        <v>-0.35334709286689758</v>
      </c>
      <c r="BX411">
        <v>-0.20331573486328125</v>
      </c>
      <c r="BY411">
        <v>-0.12303997576236725</v>
      </c>
      <c r="BZ411">
        <v>-9.6986226737499237E-2</v>
      </c>
      <c r="CA411">
        <v>-5.0753373652696609E-2</v>
      </c>
      <c r="CB411">
        <v>-3.7192877382040024E-2</v>
      </c>
      <c r="CC411">
        <v>-2.9648978263139725E-2</v>
      </c>
      <c r="CD411">
        <v>-1.3611545786261559E-2</v>
      </c>
      <c r="CE411">
        <v>2.9648773372173309E-2</v>
      </c>
      <c r="CF411">
        <v>1.2541471980512142E-2</v>
      </c>
      <c r="CG411">
        <v>8.3090566098690033E-2</v>
      </c>
      <c r="CH411">
        <v>9.8588354885578156E-2</v>
      </c>
      <c r="CI411">
        <v>3.7287924438714981E-2</v>
      </c>
      <c r="CJ411">
        <v>9.6314914524555206E-2</v>
      </c>
      <c r="CK411">
        <v>7.1698985993862152E-2</v>
      </c>
      <c r="CL411">
        <v>-0.24681571125984192</v>
      </c>
      <c r="CM411">
        <v>-0.16982570290565491</v>
      </c>
      <c r="CN411">
        <v>-0.23786146938800812</v>
      </c>
      <c r="CO411">
        <v>-0.4442172646522522</v>
      </c>
      <c r="CP411">
        <v>0.40938380360603333</v>
      </c>
      <c r="CQ411">
        <v>0.56233155727386475</v>
      </c>
      <c r="CR411">
        <v>0.7350192666053772</v>
      </c>
      <c r="CS411">
        <v>0.57952111959457397</v>
      </c>
      <c r="CT411">
        <v>-0.1332491934299469</v>
      </c>
      <c r="CU411">
        <v>-0.20519505441188812</v>
      </c>
      <c r="CV411">
        <v>-4.5973591506481171E-2</v>
      </c>
      <c r="CW411">
        <v>2.7681672945618629E-2</v>
      </c>
      <c r="CX411">
        <v>3.2210860401391983E-2</v>
      </c>
      <c r="CY411">
        <v>7.1095027029514313E-2</v>
      </c>
      <c r="CZ411">
        <v>8.3336666226387024E-2</v>
      </c>
      <c r="DA411">
        <v>8.785700798034668E-2</v>
      </c>
      <c r="DB411">
        <v>9.7895301878452301E-2</v>
      </c>
      <c r="DC411">
        <v>0.14472462236881256</v>
      </c>
      <c r="DD411">
        <v>0.1472308486700058</v>
      </c>
      <c r="DE411">
        <v>0.21266081929206848</v>
      </c>
      <c r="DF411">
        <v>0.23026925325393677</v>
      </c>
      <c r="DG411">
        <v>0.18860666453838348</v>
      </c>
      <c r="DH411">
        <v>0.25768688321113586</v>
      </c>
      <c r="DI411">
        <v>0.22989116609096527</v>
      </c>
      <c r="DJ411">
        <v>-7.334928959608078E-2</v>
      </c>
      <c r="DK411">
        <v>3.9532855153083801E-3</v>
      </c>
      <c r="DL411">
        <v>-6.8160369992256165E-2</v>
      </c>
      <c r="DM411">
        <v>-0.27034389972686768</v>
      </c>
      <c r="DN411">
        <v>0.581371009349823</v>
      </c>
      <c r="DO411">
        <v>0.73084115982055664</v>
      </c>
      <c r="DP411">
        <v>0.90733659267425537</v>
      </c>
      <c r="DQ411">
        <v>0.75195455551147461</v>
      </c>
      <c r="DR411">
        <v>3.8046576082706451E-2</v>
      </c>
      <c r="DS411">
        <v>-5.7043015956878662E-2</v>
      </c>
      <c r="DT411">
        <v>0.11136855930089951</v>
      </c>
      <c r="DU411">
        <v>0.17840331792831421</v>
      </c>
      <c r="DV411">
        <v>0.1614079475402832</v>
      </c>
      <c r="DW411">
        <v>0.24702475965023041</v>
      </c>
      <c r="DX411">
        <v>0.25736218690872192</v>
      </c>
      <c r="DY411">
        <v>0.25751698017120361</v>
      </c>
      <c r="DZ411">
        <v>0.25889348983764648</v>
      </c>
      <c r="EA411">
        <v>0.31087586283683777</v>
      </c>
      <c r="EB411">
        <v>0.34170094132423401</v>
      </c>
      <c r="EC411">
        <v>0.39973968267440796</v>
      </c>
      <c r="ED411">
        <v>0.42039555311203003</v>
      </c>
      <c r="EE411">
        <v>0.40708690881729126</v>
      </c>
      <c r="EF411">
        <v>0.49068242311477661</v>
      </c>
      <c r="EG411">
        <v>0.45829552412033081</v>
      </c>
      <c r="EH411">
        <v>0.17710867524147034</v>
      </c>
      <c r="EI411">
        <v>0.25486254692077637</v>
      </c>
      <c r="EJ411">
        <v>0.17686106264591217</v>
      </c>
      <c r="EK411">
        <v>-1.9298369064927101E-2</v>
      </c>
      <c r="EL411">
        <v>0.82969313859939575</v>
      </c>
      <c r="EM411">
        <v>0.97414225339889526</v>
      </c>
      <c r="EN411">
        <v>1.1561354398727417</v>
      </c>
      <c r="EO411">
        <v>1.0009211301803589</v>
      </c>
      <c r="EP411">
        <v>0.28537046909332275</v>
      </c>
      <c r="EQ411">
        <v>0.15686498582363129</v>
      </c>
      <c r="ER411">
        <v>0.33854562044143677</v>
      </c>
      <c r="ES411">
        <v>0.39602145552635193</v>
      </c>
      <c r="ET411">
        <v>0.34794801473617554</v>
      </c>
      <c r="EU411">
        <v>59.346107482910156</v>
      </c>
      <c r="EV411">
        <v>58.366249084472656</v>
      </c>
      <c r="EW411">
        <v>57.742771148681641</v>
      </c>
      <c r="EX411">
        <v>57.371433258056641</v>
      </c>
      <c r="EY411">
        <v>56.185012817382813</v>
      </c>
      <c r="EZ411">
        <v>55.183155059814453</v>
      </c>
      <c r="FA411">
        <v>55.174545288085937</v>
      </c>
      <c r="FB411">
        <v>56.240127563476563</v>
      </c>
      <c r="FC411">
        <v>61.291053771972656</v>
      </c>
      <c r="FD411">
        <v>66.413681030273438</v>
      </c>
      <c r="FE411">
        <v>72.832023620605469</v>
      </c>
      <c r="FF411">
        <v>78.5</v>
      </c>
      <c r="FG411">
        <v>81.993331909179688</v>
      </c>
      <c r="FH411">
        <v>83.702842712402344</v>
      </c>
      <c r="FI411">
        <v>85.902572631835938</v>
      </c>
      <c r="FJ411">
        <v>86.708717346191406</v>
      </c>
      <c r="FK411">
        <v>85.904098510742188</v>
      </c>
      <c r="FL411">
        <v>84.540275573730469</v>
      </c>
      <c r="FM411">
        <v>81.8717041015625</v>
      </c>
      <c r="FN411">
        <v>76.626312255859375</v>
      </c>
      <c r="FO411">
        <v>68.472846984863281</v>
      </c>
      <c r="FP411">
        <v>62.110561370849609</v>
      </c>
      <c r="FQ411">
        <v>60.146614074707031</v>
      </c>
      <c r="FR411">
        <v>58.905609130859375</v>
      </c>
      <c r="FS411">
        <v>33</v>
      </c>
      <c r="FT411">
        <v>0.12153422087430954</v>
      </c>
      <c r="FU411">
        <v>1</v>
      </c>
    </row>
    <row r="412" spans="1:177" x14ac:dyDescent="0.2">
      <c r="A412" t="s">
        <v>194</v>
      </c>
      <c r="B412" t="s">
        <v>225</v>
      </c>
      <c r="C412" t="s">
        <v>1</v>
      </c>
      <c r="D412" t="s">
        <v>256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0</v>
      </c>
      <c r="BL412">
        <v>0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0</v>
      </c>
      <c r="DC412">
        <v>0</v>
      </c>
      <c r="DD412">
        <v>0</v>
      </c>
      <c r="DE412">
        <v>0</v>
      </c>
      <c r="DF412">
        <v>0</v>
      </c>
      <c r="DG412">
        <v>0</v>
      </c>
      <c r="DH412">
        <v>0</v>
      </c>
      <c r="DI412">
        <v>0</v>
      </c>
      <c r="DJ412">
        <v>0</v>
      </c>
      <c r="DK412">
        <v>0</v>
      </c>
      <c r="DL412">
        <v>0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  <c r="DY412">
        <v>0</v>
      </c>
      <c r="DZ412">
        <v>0</v>
      </c>
      <c r="EA412">
        <v>0</v>
      </c>
      <c r="EB412">
        <v>0</v>
      </c>
      <c r="EC412">
        <v>0</v>
      </c>
      <c r="ED412">
        <v>0</v>
      </c>
      <c r="EE412">
        <v>0</v>
      </c>
      <c r="EF412">
        <v>0</v>
      </c>
      <c r="EG412">
        <v>0</v>
      </c>
      <c r="EH412">
        <v>0</v>
      </c>
      <c r="EI412">
        <v>0</v>
      </c>
      <c r="EJ412">
        <v>0</v>
      </c>
      <c r="EK412">
        <v>0</v>
      </c>
      <c r="EL412">
        <v>0</v>
      </c>
      <c r="EM412">
        <v>0</v>
      </c>
      <c r="EN412">
        <v>0</v>
      </c>
      <c r="EO412">
        <v>0</v>
      </c>
      <c r="EP412">
        <v>0</v>
      </c>
      <c r="EQ412">
        <v>0</v>
      </c>
      <c r="ER412">
        <v>0</v>
      </c>
      <c r="ES412">
        <v>0</v>
      </c>
      <c r="ET412">
        <v>0</v>
      </c>
      <c r="EU412">
        <v>0</v>
      </c>
      <c r="EV412">
        <v>0</v>
      </c>
      <c r="EW412">
        <v>0</v>
      </c>
      <c r="EX412">
        <v>0</v>
      </c>
      <c r="EY412">
        <v>0</v>
      </c>
      <c r="EZ412">
        <v>0</v>
      </c>
      <c r="FA412">
        <v>0</v>
      </c>
      <c r="FB412">
        <v>0</v>
      </c>
      <c r="FC412">
        <v>0</v>
      </c>
      <c r="FD412">
        <v>0</v>
      </c>
      <c r="FE412">
        <v>0</v>
      </c>
      <c r="FF412">
        <v>0</v>
      </c>
      <c r="FG412">
        <v>0</v>
      </c>
      <c r="FH412">
        <v>0</v>
      </c>
      <c r="FI412">
        <v>0</v>
      </c>
      <c r="FJ412">
        <v>0</v>
      </c>
      <c r="FK412">
        <v>0</v>
      </c>
      <c r="FL412">
        <v>0</v>
      </c>
      <c r="FM412">
        <v>0</v>
      </c>
      <c r="FN412">
        <v>0</v>
      </c>
      <c r="FO412">
        <v>0</v>
      </c>
      <c r="FP412">
        <v>0</v>
      </c>
      <c r="FQ412">
        <v>0</v>
      </c>
      <c r="FR412">
        <v>0</v>
      </c>
      <c r="FS412">
        <v>0</v>
      </c>
      <c r="FU412">
        <v>0</v>
      </c>
    </row>
    <row r="413" spans="1:177" x14ac:dyDescent="0.2">
      <c r="A413" t="s">
        <v>194</v>
      </c>
      <c r="B413" t="s">
        <v>225</v>
      </c>
      <c r="C413" t="s">
        <v>1</v>
      </c>
      <c r="D413" t="s">
        <v>257</v>
      </c>
      <c r="E413">
        <v>34</v>
      </c>
      <c r="F413">
        <v>34</v>
      </c>
      <c r="G413">
        <v>1.8872638940811157</v>
      </c>
      <c r="H413">
        <v>1.8122102022171021</v>
      </c>
      <c r="I413">
        <v>1.7784105539321899</v>
      </c>
      <c r="J413">
        <v>1.7926560640335083</v>
      </c>
      <c r="K413">
        <v>1.8223264217376709</v>
      </c>
      <c r="L413">
        <v>1.9990113973617554</v>
      </c>
      <c r="M413">
        <v>2.4030687808990479</v>
      </c>
      <c r="N413">
        <v>2.6949634552001953</v>
      </c>
      <c r="O413">
        <v>2.8398211002349854</v>
      </c>
      <c r="P413">
        <v>3.0544793605804443</v>
      </c>
      <c r="Q413">
        <v>3.5399765968322754</v>
      </c>
      <c r="R413">
        <v>3.7693915367126465</v>
      </c>
      <c r="S413">
        <v>4.0000619888305664</v>
      </c>
      <c r="T413">
        <v>4.1645536422729492</v>
      </c>
      <c r="U413">
        <v>4.3502464294433594</v>
      </c>
      <c r="V413">
        <v>4.4250798225402832</v>
      </c>
      <c r="W413">
        <v>4.5392570495605469</v>
      </c>
      <c r="X413">
        <v>4.6431927680969238</v>
      </c>
      <c r="Y413">
        <v>4.7218208312988281</v>
      </c>
      <c r="Z413">
        <v>4.6902856826782227</v>
      </c>
      <c r="AA413">
        <v>4.2343153953552246</v>
      </c>
      <c r="AB413">
        <v>3.2003569602966309</v>
      </c>
      <c r="AC413">
        <v>2.3751764297485352</v>
      </c>
      <c r="AD413">
        <v>2.0935897827148437</v>
      </c>
      <c r="AE413">
        <v>-0.26290851831436157</v>
      </c>
      <c r="AF413">
        <v>-0.23623089492321014</v>
      </c>
      <c r="AG413">
        <v>-0.2506108283996582</v>
      </c>
      <c r="AH413">
        <v>-0.20250506699085236</v>
      </c>
      <c r="AI413">
        <v>-0.18993790447711945</v>
      </c>
      <c r="AJ413">
        <v>-0.22898326814174652</v>
      </c>
      <c r="AK413">
        <v>-0.37220710515975952</v>
      </c>
      <c r="AL413">
        <v>-0.47705191373825073</v>
      </c>
      <c r="AM413">
        <v>-0.3909098207950592</v>
      </c>
      <c r="AN413">
        <v>-0.3240852952003479</v>
      </c>
      <c r="AO413">
        <v>-0.2324548065662384</v>
      </c>
      <c r="AP413">
        <v>-0.21537798643112183</v>
      </c>
      <c r="AQ413">
        <v>-0.51727098226547241</v>
      </c>
      <c r="AR413">
        <v>-0.7134355902671814</v>
      </c>
      <c r="AS413">
        <v>-0.70266193151473999</v>
      </c>
      <c r="AT413">
        <v>6.8721823394298553E-2</v>
      </c>
      <c r="AU413">
        <v>0.21045233309268951</v>
      </c>
      <c r="AV413">
        <v>0.18856596946716309</v>
      </c>
      <c r="AW413">
        <v>0.19316922128200531</v>
      </c>
      <c r="AX413">
        <v>-0.64583200216293335</v>
      </c>
      <c r="AY413">
        <v>-0.52832990884780884</v>
      </c>
      <c r="AZ413">
        <v>-0.45282468199729919</v>
      </c>
      <c r="BA413">
        <v>-0.32241818308830261</v>
      </c>
      <c r="BB413">
        <v>-0.31282302737236023</v>
      </c>
      <c r="BC413">
        <v>-6.6330313682556152E-2</v>
      </c>
      <c r="BD413">
        <v>-4.4362928718328476E-2</v>
      </c>
      <c r="BE413">
        <v>-5.7224269956350327E-2</v>
      </c>
      <c r="BF413">
        <v>-3.7704978138208389E-2</v>
      </c>
      <c r="BG413">
        <v>-1.2474256567656994E-2</v>
      </c>
      <c r="BH413">
        <v>-4.5384570956230164E-2</v>
      </c>
      <c r="BI413">
        <v>-0.1802838146686554</v>
      </c>
      <c r="BJ413">
        <v>-0.27981224656105042</v>
      </c>
      <c r="BK413">
        <v>-0.16679389774799347</v>
      </c>
      <c r="BL413">
        <v>-8.8419824838638306E-2</v>
      </c>
      <c r="BM413">
        <v>2.408765722066164E-3</v>
      </c>
      <c r="BN413">
        <v>4.2659942060709E-2</v>
      </c>
      <c r="BO413">
        <v>-0.24647046625614166</v>
      </c>
      <c r="BP413">
        <v>-0.44451883435249329</v>
      </c>
      <c r="BQ413">
        <v>-0.423167884349823</v>
      </c>
      <c r="BR413">
        <v>0.33570772409439087</v>
      </c>
      <c r="BS413">
        <v>0.46361833810806274</v>
      </c>
      <c r="BT413">
        <v>0.43821656703948975</v>
      </c>
      <c r="BU413">
        <v>0.44028079509735107</v>
      </c>
      <c r="BV413">
        <v>-0.40375036001205444</v>
      </c>
      <c r="BW413">
        <v>-0.3269781768321991</v>
      </c>
      <c r="BX413">
        <v>-0.23244988918304443</v>
      </c>
      <c r="BY413">
        <v>-0.1149531677365303</v>
      </c>
      <c r="BZ413">
        <v>-0.11387666314840317</v>
      </c>
      <c r="CA413">
        <v>6.9819144904613495E-2</v>
      </c>
      <c r="CB413">
        <v>8.8524237275123596E-2</v>
      </c>
      <c r="CC413">
        <v>7.6714672148227692E-2</v>
      </c>
      <c r="CD413">
        <v>7.6435059309005737E-2</v>
      </c>
      <c r="CE413">
        <v>0.11043652892112732</v>
      </c>
      <c r="CF413">
        <v>8.1775330007076263E-2</v>
      </c>
      <c r="CG413">
        <v>-4.7358319163322449E-2</v>
      </c>
      <c r="CH413">
        <v>-0.14320464432239532</v>
      </c>
      <c r="CI413">
        <v>-1.1571885086596012E-2</v>
      </c>
      <c r="CJ413">
        <v>7.480137050151825E-2</v>
      </c>
      <c r="CK413">
        <v>0.16507455706596375</v>
      </c>
      <c r="CL413">
        <v>0.22137622535228729</v>
      </c>
      <c r="CM413">
        <v>-5.8914843946695328E-2</v>
      </c>
      <c r="CN413">
        <v>-0.25826787948608398</v>
      </c>
      <c r="CO413">
        <v>-0.22959117591381073</v>
      </c>
      <c r="CP413">
        <v>0.52062135934829712</v>
      </c>
      <c r="CQ413">
        <v>0.63896036148071289</v>
      </c>
      <c r="CR413">
        <v>0.61112380027770996</v>
      </c>
      <c r="CS413">
        <v>0.61142951250076294</v>
      </c>
      <c r="CT413">
        <v>-0.23608538508415222</v>
      </c>
      <c r="CU413">
        <v>-0.18752257525920868</v>
      </c>
      <c r="CV413">
        <v>-7.9818986356258392E-2</v>
      </c>
      <c r="CW413">
        <v>2.8736472129821777E-2</v>
      </c>
      <c r="CX413">
        <v>2.3912977427244186E-2</v>
      </c>
      <c r="CY413">
        <v>0.20596860349178314</v>
      </c>
      <c r="CZ413">
        <v>0.22141140699386597</v>
      </c>
      <c r="DA413">
        <v>0.21065361797809601</v>
      </c>
      <c r="DB413">
        <v>0.19057509303092957</v>
      </c>
      <c r="DC413">
        <v>0.23334731161594391</v>
      </c>
      <c r="DD413">
        <v>0.20893523097038269</v>
      </c>
      <c r="DE413">
        <v>8.5567168891429901E-2</v>
      </c>
      <c r="DF413">
        <v>-6.5970532596111298E-3</v>
      </c>
      <c r="DG413">
        <v>0.1436501145362854</v>
      </c>
      <c r="DH413">
        <v>0.2380225658416748</v>
      </c>
      <c r="DI413">
        <v>0.32774034142494202</v>
      </c>
      <c r="DJ413">
        <v>0.40009251236915588</v>
      </c>
      <c r="DK413">
        <v>0.12864077091217041</v>
      </c>
      <c r="DL413">
        <v>-7.201693207025528E-2</v>
      </c>
      <c r="DM413">
        <v>-3.6014456301927567E-2</v>
      </c>
      <c r="DN413">
        <v>0.70553499460220337</v>
      </c>
      <c r="DO413">
        <v>0.81430238485336304</v>
      </c>
      <c r="DP413">
        <v>0.78403103351593018</v>
      </c>
      <c r="DQ413">
        <v>0.7825782299041748</v>
      </c>
      <c r="DR413">
        <v>-6.8420395255088806E-2</v>
      </c>
      <c r="DS413">
        <v>-4.8066981136798859E-2</v>
      </c>
      <c r="DT413">
        <v>7.2811916470527649E-2</v>
      </c>
      <c r="DU413">
        <v>0.17242611944675446</v>
      </c>
      <c r="DV413">
        <v>0.16170261800289154</v>
      </c>
      <c r="DW413">
        <v>0.40254679322242737</v>
      </c>
      <c r="DX413">
        <v>0.41327938437461853</v>
      </c>
      <c r="DY413">
        <v>0.40404015779495239</v>
      </c>
      <c r="DZ413">
        <v>0.35537517070770264</v>
      </c>
      <c r="EA413">
        <v>0.41081097722053528</v>
      </c>
      <c r="EB413">
        <v>0.39253392815589905</v>
      </c>
      <c r="EC413">
        <v>0.27749046683311462</v>
      </c>
      <c r="ED413">
        <v>0.19064261019229889</v>
      </c>
      <c r="EE413">
        <v>0.36776605248451233</v>
      </c>
      <c r="EF413">
        <v>0.4736880362033844</v>
      </c>
      <c r="EG413">
        <v>0.56260389089584351</v>
      </c>
      <c r="EH413">
        <v>0.65813040733337402</v>
      </c>
      <c r="EI413">
        <v>0.39944130182266235</v>
      </c>
      <c r="EJ413">
        <v>0.19689984619617462</v>
      </c>
      <c r="EK413">
        <v>0.24347957968711853</v>
      </c>
      <c r="EL413">
        <v>0.97252088785171509</v>
      </c>
      <c r="EM413">
        <v>1.0674684047698975</v>
      </c>
      <c r="EN413">
        <v>1.0336816310882568</v>
      </c>
      <c r="EO413">
        <v>1.0296897888183594</v>
      </c>
      <c r="EP413">
        <v>0.17366121709346771</v>
      </c>
      <c r="EQ413">
        <v>0.15328474342823029</v>
      </c>
      <c r="ER413">
        <v>0.29318669438362122</v>
      </c>
      <c r="ES413">
        <v>0.37989112734794617</v>
      </c>
      <c r="ET413">
        <v>0.3606489896774292</v>
      </c>
      <c r="EU413">
        <v>58.942459106445313</v>
      </c>
      <c r="EV413">
        <v>57.804935455322266</v>
      </c>
      <c r="EW413">
        <v>57.5</v>
      </c>
      <c r="EX413">
        <v>56.110794067382813</v>
      </c>
      <c r="EY413">
        <v>56.112388610839844</v>
      </c>
      <c r="EZ413">
        <v>56.809844970703125</v>
      </c>
      <c r="FA413">
        <v>55.771705627441406</v>
      </c>
      <c r="FB413">
        <v>55.809661865234375</v>
      </c>
      <c r="FC413">
        <v>58.273159027099609</v>
      </c>
      <c r="FD413">
        <v>60.879722595214844</v>
      </c>
      <c r="FE413">
        <v>65.825263977050781</v>
      </c>
      <c r="FF413">
        <v>71.504806518554687</v>
      </c>
      <c r="FG413">
        <v>76.339767456054687</v>
      </c>
      <c r="FH413">
        <v>79.913436889648437</v>
      </c>
      <c r="FI413">
        <v>82.233802795410156</v>
      </c>
      <c r="FJ413">
        <v>82</v>
      </c>
      <c r="FK413">
        <v>79.5</v>
      </c>
      <c r="FL413">
        <v>76.805549621582031</v>
      </c>
      <c r="FM413">
        <v>72.802078247070312</v>
      </c>
      <c r="FN413">
        <v>68.789230346679688</v>
      </c>
      <c r="FO413">
        <v>65.791221618652344</v>
      </c>
      <c r="FP413">
        <v>64</v>
      </c>
      <c r="FQ413">
        <v>62.852237701416016</v>
      </c>
      <c r="FR413">
        <v>60.644386291503906</v>
      </c>
      <c r="FS413">
        <v>34</v>
      </c>
      <c r="FT413">
        <v>0.10924734175205231</v>
      </c>
      <c r="FU413">
        <v>1</v>
      </c>
    </row>
    <row r="414" spans="1:177" x14ac:dyDescent="0.2">
      <c r="A414" t="s">
        <v>194</v>
      </c>
      <c r="B414" t="s">
        <v>225</v>
      </c>
      <c r="C414" t="s">
        <v>1</v>
      </c>
      <c r="D414" t="s">
        <v>258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  <c r="DG414">
        <v>0</v>
      </c>
      <c r="DH414">
        <v>0</v>
      </c>
      <c r="DI414">
        <v>0</v>
      </c>
      <c r="DJ414">
        <v>0</v>
      </c>
      <c r="DK414">
        <v>0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  <c r="DY414">
        <v>0</v>
      </c>
      <c r="DZ414">
        <v>0</v>
      </c>
      <c r="EA414">
        <v>0</v>
      </c>
      <c r="EB414">
        <v>0</v>
      </c>
      <c r="EC414">
        <v>0</v>
      </c>
      <c r="ED414">
        <v>0</v>
      </c>
      <c r="EE414">
        <v>0</v>
      </c>
      <c r="EF414">
        <v>0</v>
      </c>
      <c r="EG414">
        <v>0</v>
      </c>
      <c r="EH414">
        <v>0</v>
      </c>
      <c r="EI414">
        <v>0</v>
      </c>
      <c r="EJ414">
        <v>0</v>
      </c>
      <c r="EK414">
        <v>0</v>
      </c>
      <c r="EL414">
        <v>0</v>
      </c>
      <c r="EM414">
        <v>0</v>
      </c>
      <c r="EN414">
        <v>0</v>
      </c>
      <c r="EO414">
        <v>0</v>
      </c>
      <c r="EP414">
        <v>0</v>
      </c>
      <c r="EQ414">
        <v>0</v>
      </c>
      <c r="ER414">
        <v>0</v>
      </c>
      <c r="ES414">
        <v>0</v>
      </c>
      <c r="ET414">
        <v>0</v>
      </c>
      <c r="EU414">
        <v>0</v>
      </c>
      <c r="EV414">
        <v>0</v>
      </c>
      <c r="EW414">
        <v>0</v>
      </c>
      <c r="EX414">
        <v>0</v>
      </c>
      <c r="EY414">
        <v>0</v>
      </c>
      <c r="EZ414">
        <v>0</v>
      </c>
      <c r="FA414">
        <v>0</v>
      </c>
      <c r="FB414">
        <v>0</v>
      </c>
      <c r="FC414">
        <v>0</v>
      </c>
      <c r="FD414">
        <v>0</v>
      </c>
      <c r="FE414">
        <v>0</v>
      </c>
      <c r="FF414">
        <v>0</v>
      </c>
      <c r="FG414">
        <v>0</v>
      </c>
      <c r="FH414">
        <v>0</v>
      </c>
      <c r="FI414">
        <v>0</v>
      </c>
      <c r="FJ414">
        <v>0</v>
      </c>
      <c r="FK414">
        <v>0</v>
      </c>
      <c r="FL414">
        <v>0</v>
      </c>
      <c r="FM414">
        <v>0</v>
      </c>
      <c r="FN414">
        <v>0</v>
      </c>
      <c r="FO414">
        <v>0</v>
      </c>
      <c r="FP414">
        <v>0</v>
      </c>
      <c r="FQ414">
        <v>0</v>
      </c>
      <c r="FR414">
        <v>0</v>
      </c>
      <c r="FS414">
        <v>0</v>
      </c>
      <c r="FU414">
        <v>0</v>
      </c>
    </row>
    <row r="415" spans="1:177" x14ac:dyDescent="0.2">
      <c r="A415" t="s">
        <v>194</v>
      </c>
      <c r="B415" t="s">
        <v>225</v>
      </c>
      <c r="C415" t="s">
        <v>1</v>
      </c>
      <c r="D415" t="s">
        <v>259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0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  <c r="DG415">
        <v>0</v>
      </c>
      <c r="DH415">
        <v>0</v>
      </c>
      <c r="DI415">
        <v>0</v>
      </c>
      <c r="DJ415">
        <v>0</v>
      </c>
      <c r="DK415">
        <v>0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0</v>
      </c>
      <c r="DS415">
        <v>0</v>
      </c>
      <c r="DT415">
        <v>0</v>
      </c>
      <c r="DU415">
        <v>0</v>
      </c>
      <c r="DV415">
        <v>0</v>
      </c>
      <c r="DW415">
        <v>0</v>
      </c>
      <c r="DX415">
        <v>0</v>
      </c>
      <c r="DY415">
        <v>0</v>
      </c>
      <c r="DZ415">
        <v>0</v>
      </c>
      <c r="EA415">
        <v>0</v>
      </c>
      <c r="EB415">
        <v>0</v>
      </c>
      <c r="EC415">
        <v>0</v>
      </c>
      <c r="ED415">
        <v>0</v>
      </c>
      <c r="EE415">
        <v>0</v>
      </c>
      <c r="EF415">
        <v>0</v>
      </c>
      <c r="EG415">
        <v>0</v>
      </c>
      <c r="EH415">
        <v>0</v>
      </c>
      <c r="EI415">
        <v>0</v>
      </c>
      <c r="EJ415">
        <v>0</v>
      </c>
      <c r="EK415">
        <v>0</v>
      </c>
      <c r="EL415">
        <v>0</v>
      </c>
      <c r="EM415">
        <v>0</v>
      </c>
      <c r="EN415">
        <v>0</v>
      </c>
      <c r="EO415">
        <v>0</v>
      </c>
      <c r="EP415">
        <v>0</v>
      </c>
      <c r="EQ415">
        <v>0</v>
      </c>
      <c r="ER415">
        <v>0</v>
      </c>
      <c r="ES415">
        <v>0</v>
      </c>
      <c r="ET415">
        <v>0</v>
      </c>
      <c r="EU415">
        <v>0</v>
      </c>
      <c r="EV415">
        <v>0</v>
      </c>
      <c r="EW415">
        <v>0</v>
      </c>
      <c r="EX415">
        <v>0</v>
      </c>
      <c r="EY415">
        <v>0</v>
      </c>
      <c r="EZ415">
        <v>0</v>
      </c>
      <c r="FA415">
        <v>0</v>
      </c>
      <c r="FB415">
        <v>0</v>
      </c>
      <c r="FC415">
        <v>0</v>
      </c>
      <c r="FD415">
        <v>0</v>
      </c>
      <c r="FE415">
        <v>0</v>
      </c>
      <c r="FF415">
        <v>0</v>
      </c>
      <c r="FG415">
        <v>0</v>
      </c>
      <c r="FH415">
        <v>0</v>
      </c>
      <c r="FI415">
        <v>0</v>
      </c>
      <c r="FJ415">
        <v>0</v>
      </c>
      <c r="FK415">
        <v>0</v>
      </c>
      <c r="FL415">
        <v>0</v>
      </c>
      <c r="FM415">
        <v>0</v>
      </c>
      <c r="FN415">
        <v>0</v>
      </c>
      <c r="FO415">
        <v>0</v>
      </c>
      <c r="FP415">
        <v>0</v>
      </c>
      <c r="FQ415">
        <v>0</v>
      </c>
      <c r="FR415">
        <v>0</v>
      </c>
      <c r="FS415">
        <v>0</v>
      </c>
      <c r="FU415">
        <v>0</v>
      </c>
    </row>
    <row r="416" spans="1:177" x14ac:dyDescent="0.2">
      <c r="A416" t="s">
        <v>194</v>
      </c>
      <c r="B416" t="s">
        <v>225</v>
      </c>
      <c r="C416" t="s">
        <v>1</v>
      </c>
      <c r="D416" t="s">
        <v>260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0</v>
      </c>
      <c r="CA416">
        <v>0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  <c r="DG416">
        <v>0</v>
      </c>
      <c r="DH416">
        <v>0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0</v>
      </c>
      <c r="DT416">
        <v>0</v>
      </c>
      <c r="DU416">
        <v>0</v>
      </c>
      <c r="DV416">
        <v>0</v>
      </c>
      <c r="DW416">
        <v>0</v>
      </c>
      <c r="DX416">
        <v>0</v>
      </c>
      <c r="DY416">
        <v>0</v>
      </c>
      <c r="DZ416">
        <v>0</v>
      </c>
      <c r="EA416">
        <v>0</v>
      </c>
      <c r="EB416">
        <v>0</v>
      </c>
      <c r="EC416">
        <v>0</v>
      </c>
      <c r="ED416">
        <v>0</v>
      </c>
      <c r="EE416">
        <v>0</v>
      </c>
      <c r="EF416">
        <v>0</v>
      </c>
      <c r="EG416">
        <v>0</v>
      </c>
      <c r="EH416">
        <v>0</v>
      </c>
      <c r="EI416">
        <v>0</v>
      </c>
      <c r="EJ416">
        <v>0</v>
      </c>
      <c r="EK416">
        <v>0</v>
      </c>
      <c r="EL416">
        <v>0</v>
      </c>
      <c r="EM416">
        <v>0</v>
      </c>
      <c r="EN416">
        <v>0</v>
      </c>
      <c r="EO416">
        <v>0</v>
      </c>
      <c r="EP416">
        <v>0</v>
      </c>
      <c r="EQ416">
        <v>0</v>
      </c>
      <c r="ER416">
        <v>0</v>
      </c>
      <c r="ES416">
        <v>0</v>
      </c>
      <c r="ET416">
        <v>0</v>
      </c>
      <c r="EU416">
        <v>0</v>
      </c>
      <c r="EV416">
        <v>0</v>
      </c>
      <c r="EW416">
        <v>0</v>
      </c>
      <c r="EX416">
        <v>0</v>
      </c>
      <c r="EY416">
        <v>0</v>
      </c>
      <c r="EZ416">
        <v>0</v>
      </c>
      <c r="FA416">
        <v>0</v>
      </c>
      <c r="FB416">
        <v>0</v>
      </c>
      <c r="FC416">
        <v>0</v>
      </c>
      <c r="FD416">
        <v>0</v>
      </c>
      <c r="FE416">
        <v>0</v>
      </c>
      <c r="FF416">
        <v>0</v>
      </c>
      <c r="FG416">
        <v>0</v>
      </c>
      <c r="FH416">
        <v>0</v>
      </c>
      <c r="FI416">
        <v>0</v>
      </c>
      <c r="FJ416">
        <v>0</v>
      </c>
      <c r="FK416">
        <v>0</v>
      </c>
      <c r="FL416">
        <v>0</v>
      </c>
      <c r="FM416">
        <v>0</v>
      </c>
      <c r="FN416">
        <v>0</v>
      </c>
      <c r="FO416">
        <v>0</v>
      </c>
      <c r="FP416">
        <v>0</v>
      </c>
      <c r="FQ416">
        <v>0</v>
      </c>
      <c r="FR416">
        <v>0</v>
      </c>
      <c r="FS416">
        <v>0</v>
      </c>
      <c r="FU416">
        <v>0</v>
      </c>
    </row>
    <row r="417" spans="1:177" x14ac:dyDescent="0.2">
      <c r="A417" t="s">
        <v>194</v>
      </c>
      <c r="B417" t="s">
        <v>225</v>
      </c>
      <c r="C417" t="s">
        <v>1</v>
      </c>
      <c r="D417" t="s">
        <v>2</v>
      </c>
      <c r="E417">
        <v>35.4</v>
      </c>
      <c r="F417">
        <v>35.4</v>
      </c>
      <c r="G417">
        <v>2.0614078044891357</v>
      </c>
      <c r="H417">
        <v>1.9972383975982666</v>
      </c>
      <c r="I417">
        <v>1.962727427482605</v>
      </c>
      <c r="J417">
        <v>1.9692428112030029</v>
      </c>
      <c r="K417">
        <v>2.0324306488037109</v>
      </c>
      <c r="L417">
        <v>2.2188763618469238</v>
      </c>
      <c r="M417">
        <v>2.5521535873413086</v>
      </c>
      <c r="N417">
        <v>2.9316728115081787</v>
      </c>
      <c r="O417">
        <v>3.2948398590087891</v>
      </c>
      <c r="P417">
        <v>3.481818675994873</v>
      </c>
      <c r="Q417">
        <v>4.0081582069396973</v>
      </c>
      <c r="R417">
        <v>4.2590584754943848</v>
      </c>
      <c r="S417">
        <v>4.4917316436767578</v>
      </c>
      <c r="T417">
        <v>4.6056766510009766</v>
      </c>
      <c r="U417">
        <v>4.7278347015380859</v>
      </c>
      <c r="V417">
        <v>4.7893047332763672</v>
      </c>
      <c r="W417">
        <v>4.963566780090332</v>
      </c>
      <c r="X417">
        <v>5.0704693794250488</v>
      </c>
      <c r="Y417">
        <v>5.111539363861084</v>
      </c>
      <c r="Z417">
        <v>4.9747490882873535</v>
      </c>
      <c r="AA417">
        <v>4.4027247428894043</v>
      </c>
      <c r="AB417">
        <v>3.2771306037902832</v>
      </c>
      <c r="AC417">
        <v>2.4405112266540527</v>
      </c>
      <c r="AD417">
        <v>2.1536402702331543</v>
      </c>
      <c r="AE417">
        <v>-0.41168418526649475</v>
      </c>
      <c r="AF417">
        <v>-0.33140549063682556</v>
      </c>
      <c r="AG417">
        <v>-0.33656725287437439</v>
      </c>
      <c r="AH417">
        <v>-0.30217674374580383</v>
      </c>
      <c r="AI417">
        <v>-0.28463169932365417</v>
      </c>
      <c r="AJ417">
        <v>-0.26315617561340332</v>
      </c>
      <c r="AK417">
        <v>-0.24651098251342773</v>
      </c>
      <c r="AL417">
        <v>-0.42625764012336731</v>
      </c>
      <c r="AM417">
        <v>-0.5173039436340332</v>
      </c>
      <c r="AN417">
        <v>-0.53864032030105591</v>
      </c>
      <c r="AO417">
        <v>-0.65330582857131958</v>
      </c>
      <c r="AP417">
        <v>-0.60634589195251465</v>
      </c>
      <c r="AQ417">
        <v>-0.66593998670578003</v>
      </c>
      <c r="AR417">
        <v>-0.87982302904129028</v>
      </c>
      <c r="AS417">
        <v>-0.87525594234466553</v>
      </c>
      <c r="AT417">
        <v>-0.12788701057434082</v>
      </c>
      <c r="AU417">
        <v>-3.2772738486528397E-2</v>
      </c>
      <c r="AV417">
        <v>0.12013418227434158</v>
      </c>
      <c r="AW417">
        <v>-2.8914295136928558E-2</v>
      </c>
      <c r="AX417">
        <v>-0.83409827947616577</v>
      </c>
      <c r="AY417">
        <v>-0.66282039880752563</v>
      </c>
      <c r="AZ417">
        <v>-0.62970685958862305</v>
      </c>
      <c r="BA417">
        <v>-0.54123830795288086</v>
      </c>
      <c r="BB417">
        <v>-0.48892197012901306</v>
      </c>
      <c r="BC417">
        <v>-0.17154359817504883</v>
      </c>
      <c r="BD417">
        <v>-0.10267691314220428</v>
      </c>
      <c r="BE417">
        <v>-0.10847977548837662</v>
      </c>
      <c r="BF417">
        <v>-0.11497346311807632</v>
      </c>
      <c r="BG417">
        <v>-8.8803820312023163E-2</v>
      </c>
      <c r="BH417">
        <v>-6.9378167390823364E-2</v>
      </c>
      <c r="BI417">
        <v>-4.0232263505458832E-2</v>
      </c>
      <c r="BJ417">
        <v>-0.19037120044231415</v>
      </c>
      <c r="BK417">
        <v>-0.23597007989883423</v>
      </c>
      <c r="BL417">
        <v>-0.25073456764221191</v>
      </c>
      <c r="BM417">
        <v>-0.37078005075454712</v>
      </c>
      <c r="BN417">
        <v>-0.3067631721496582</v>
      </c>
      <c r="BO417">
        <v>-0.35607919096946716</v>
      </c>
      <c r="BP417">
        <v>-0.58345729112625122</v>
      </c>
      <c r="BQ417">
        <v>-0.57542997598648071</v>
      </c>
      <c r="BR417">
        <v>0.15842486917972565</v>
      </c>
      <c r="BS417">
        <v>0.24477282166481018</v>
      </c>
      <c r="BT417">
        <v>0.39579099416732788</v>
      </c>
      <c r="BU417">
        <v>0.24337643384933472</v>
      </c>
      <c r="BV417">
        <v>-0.57347798347473145</v>
      </c>
      <c r="BW417">
        <v>-0.44415593147277832</v>
      </c>
      <c r="BX417">
        <v>-0.39999532699584961</v>
      </c>
      <c r="BY417">
        <v>-0.31294968724250793</v>
      </c>
      <c r="BZ417">
        <v>-0.27142834663391113</v>
      </c>
      <c r="CA417">
        <v>-5.2229631692171097E-3</v>
      </c>
      <c r="CB417">
        <v>5.5739797651767731E-2</v>
      </c>
      <c r="CC417">
        <v>4.9492914229631424E-2</v>
      </c>
      <c r="CD417">
        <v>1.4682965353131294E-2</v>
      </c>
      <c r="CE417">
        <v>4.6825967729091644E-2</v>
      </c>
      <c r="CF417">
        <v>6.4831890165805817E-2</v>
      </c>
      <c r="CG417">
        <v>0.10263574868440628</v>
      </c>
      <c r="CH417">
        <v>-2.6996981352567673E-2</v>
      </c>
      <c r="CI417">
        <v>-4.1119121015071869E-2</v>
      </c>
      <c r="CJ417">
        <v>-5.1331911236047745E-2</v>
      </c>
      <c r="CK417">
        <v>-0.175103560090065</v>
      </c>
      <c r="CL417">
        <v>-9.9273063242435455E-2</v>
      </c>
      <c r="CM417">
        <v>-0.1414705216884613</v>
      </c>
      <c r="CN417">
        <v>-0.37819531559944153</v>
      </c>
      <c r="CO417">
        <v>-0.36777147650718689</v>
      </c>
      <c r="CP417">
        <v>0.3567236065864563</v>
      </c>
      <c r="CQ417">
        <v>0.43700003623962402</v>
      </c>
      <c r="CR417">
        <v>0.58671003580093384</v>
      </c>
      <c r="CS417">
        <v>0.43196415901184082</v>
      </c>
      <c r="CT417">
        <v>-0.39297318458557129</v>
      </c>
      <c r="CU417">
        <v>-0.2927095890045166</v>
      </c>
      <c r="CV417">
        <v>-0.24089780449867249</v>
      </c>
      <c r="CW417">
        <v>-0.15483768284320831</v>
      </c>
      <c r="CX417">
        <v>-0.12079291045665741</v>
      </c>
      <c r="CY417">
        <v>0.16109767556190491</v>
      </c>
      <c r="CZ417">
        <v>0.21415650844573975</v>
      </c>
      <c r="DA417">
        <v>0.20746560394763947</v>
      </c>
      <c r="DB417">
        <v>0.14433939754962921</v>
      </c>
      <c r="DC417">
        <v>0.18245574831962585</v>
      </c>
      <c r="DD417">
        <v>0.199041947722435</v>
      </c>
      <c r="DE417">
        <v>0.24550376832485199</v>
      </c>
      <c r="DF417">
        <v>0.1363772451877594</v>
      </c>
      <c r="DG417">
        <v>0.15373183786869049</v>
      </c>
      <c r="DH417">
        <v>0.14807075262069702</v>
      </c>
      <c r="DI417">
        <v>2.0572938024997711E-2</v>
      </c>
      <c r="DJ417">
        <v>0.1082170307636261</v>
      </c>
      <c r="DK417">
        <v>7.3138132691383362E-2</v>
      </c>
      <c r="DL417">
        <v>-0.17293332517147064</v>
      </c>
      <c r="DM417">
        <v>-0.16011294722557068</v>
      </c>
      <c r="DN417">
        <v>0.55502235889434814</v>
      </c>
      <c r="DO417">
        <v>0.62922722101211548</v>
      </c>
      <c r="DP417">
        <v>0.77762907743453979</v>
      </c>
      <c r="DQ417">
        <v>0.62055188417434692</v>
      </c>
      <c r="DR417">
        <v>-0.21246835589408875</v>
      </c>
      <c r="DS417">
        <v>-0.14126324653625488</v>
      </c>
      <c r="DT417">
        <v>-8.1800282001495361E-2</v>
      </c>
      <c r="DU417">
        <v>3.2743189949542284E-3</v>
      </c>
      <c r="DV417">
        <v>2.9842518270015717E-2</v>
      </c>
      <c r="DW417">
        <v>0.40123826265335083</v>
      </c>
      <c r="DX417">
        <v>0.44288507103919983</v>
      </c>
      <c r="DY417">
        <v>0.43555307388305664</v>
      </c>
      <c r="DZ417">
        <v>0.33154267072677612</v>
      </c>
      <c r="EA417">
        <v>0.37828361988067627</v>
      </c>
      <c r="EB417">
        <v>0.39281997084617615</v>
      </c>
      <c r="EC417">
        <v>0.45178249478340149</v>
      </c>
      <c r="ED417">
        <v>0.37226366996765137</v>
      </c>
      <c r="EE417">
        <v>0.43506568670272827</v>
      </c>
      <c r="EF417">
        <v>0.43597650527954102</v>
      </c>
      <c r="EG417">
        <v>0.30309873819351196</v>
      </c>
      <c r="EH417">
        <v>0.40779978036880493</v>
      </c>
      <c r="EI417">
        <v>0.38299894332885742</v>
      </c>
      <c r="EJ417">
        <v>0.12343239784240723</v>
      </c>
      <c r="EK417">
        <v>0.13971297442913055</v>
      </c>
      <c r="EL417">
        <v>0.84133422374725342</v>
      </c>
      <c r="EM417">
        <v>0.90677279233932495</v>
      </c>
      <c r="EN417">
        <v>1.0532858371734619</v>
      </c>
      <c r="EO417">
        <v>0.89284259080886841</v>
      </c>
      <c r="EP417">
        <v>4.8151932656764984E-2</v>
      </c>
      <c r="EQ417">
        <v>7.7401205897331238E-2</v>
      </c>
      <c r="ER417">
        <v>0.14791128039360046</v>
      </c>
      <c r="ES417">
        <v>0.23156294226646423</v>
      </c>
      <c r="ET417">
        <v>0.24733614921569824</v>
      </c>
      <c r="EU417">
        <v>62.832408905029297</v>
      </c>
      <c r="EV417">
        <v>60.749629974365234</v>
      </c>
      <c r="EW417">
        <v>59.584915161132812</v>
      </c>
      <c r="EX417">
        <v>58.211906433105469</v>
      </c>
      <c r="EY417">
        <v>57.359649658203125</v>
      </c>
      <c r="EZ417">
        <v>56.558097839355469</v>
      </c>
      <c r="FA417">
        <v>56.737464904785156</v>
      </c>
      <c r="FB417">
        <v>60.423595428466797</v>
      </c>
      <c r="FC417">
        <v>65.516532897949219</v>
      </c>
      <c r="FD417">
        <v>70.635719299316406</v>
      </c>
      <c r="FE417">
        <v>76.347366333007812</v>
      </c>
      <c r="FF417">
        <v>81.817832946777344</v>
      </c>
      <c r="FG417">
        <v>85.821968078613281</v>
      </c>
      <c r="FH417">
        <v>87.793022155761719</v>
      </c>
      <c r="FI417">
        <v>88.646926879882813</v>
      </c>
      <c r="FJ417">
        <v>88.261077880859375</v>
      </c>
      <c r="FK417">
        <v>86.752792358398438</v>
      </c>
      <c r="FL417">
        <v>84.158149719238281</v>
      </c>
      <c r="FM417">
        <v>79.313072204589844</v>
      </c>
      <c r="FN417">
        <v>72.985641479492188</v>
      </c>
      <c r="FO417">
        <v>67.853065490722656</v>
      </c>
      <c r="FP417">
        <v>64.743270874023437</v>
      </c>
      <c r="FQ417">
        <v>62.609146118164063</v>
      </c>
      <c r="FR417">
        <v>60.753772735595703</v>
      </c>
      <c r="FS417">
        <v>35</v>
      </c>
      <c r="FT417">
        <v>0.12268098443746567</v>
      </c>
      <c r="FU417">
        <v>1</v>
      </c>
    </row>
    <row r="418" spans="1:177" x14ac:dyDescent="0.2">
      <c r="A418" t="s">
        <v>194</v>
      </c>
      <c r="B418" t="s">
        <v>226</v>
      </c>
      <c r="C418" t="s">
        <v>1</v>
      </c>
      <c r="D418" t="s">
        <v>246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0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</v>
      </c>
      <c r="CA418">
        <v>0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  <c r="DG418">
        <v>0</v>
      </c>
      <c r="DH418">
        <v>0</v>
      </c>
      <c r="DI418">
        <v>0</v>
      </c>
      <c r="DJ418">
        <v>0</v>
      </c>
      <c r="DK418">
        <v>0</v>
      </c>
      <c r="DL418">
        <v>0</v>
      </c>
      <c r="DM418">
        <v>0</v>
      </c>
      <c r="DN418">
        <v>0</v>
      </c>
      <c r="DO418">
        <v>0</v>
      </c>
      <c r="DP418">
        <v>0</v>
      </c>
      <c r="DQ418">
        <v>0</v>
      </c>
      <c r="DR418">
        <v>0</v>
      </c>
      <c r="DS418">
        <v>0</v>
      </c>
      <c r="DT418">
        <v>0</v>
      </c>
      <c r="DU418">
        <v>0</v>
      </c>
      <c r="DV418">
        <v>0</v>
      </c>
      <c r="DW418">
        <v>0</v>
      </c>
      <c r="DX418">
        <v>0</v>
      </c>
      <c r="DY418">
        <v>0</v>
      </c>
      <c r="DZ418">
        <v>0</v>
      </c>
      <c r="EA418">
        <v>0</v>
      </c>
      <c r="EB418">
        <v>0</v>
      </c>
      <c r="EC418">
        <v>0</v>
      </c>
      <c r="ED418">
        <v>0</v>
      </c>
      <c r="EE418">
        <v>0</v>
      </c>
      <c r="EF418">
        <v>0</v>
      </c>
      <c r="EG418">
        <v>0</v>
      </c>
      <c r="EH418">
        <v>0</v>
      </c>
      <c r="EI418">
        <v>0</v>
      </c>
      <c r="EJ418">
        <v>0</v>
      </c>
      <c r="EK418">
        <v>0</v>
      </c>
      <c r="EL418">
        <v>0</v>
      </c>
      <c r="EM418">
        <v>0</v>
      </c>
      <c r="EN418">
        <v>0</v>
      </c>
      <c r="EO418">
        <v>0</v>
      </c>
      <c r="EP418">
        <v>0</v>
      </c>
      <c r="EQ418">
        <v>0</v>
      </c>
      <c r="ER418">
        <v>0</v>
      </c>
      <c r="ES418">
        <v>0</v>
      </c>
      <c r="ET418">
        <v>0</v>
      </c>
      <c r="EU418">
        <v>0</v>
      </c>
      <c r="EV418">
        <v>0</v>
      </c>
      <c r="EW418">
        <v>0</v>
      </c>
      <c r="EX418">
        <v>0</v>
      </c>
      <c r="EY418">
        <v>0</v>
      </c>
      <c r="EZ418">
        <v>0</v>
      </c>
      <c r="FA418">
        <v>0</v>
      </c>
      <c r="FB418">
        <v>0</v>
      </c>
      <c r="FC418">
        <v>0</v>
      </c>
      <c r="FD418">
        <v>0</v>
      </c>
      <c r="FE418">
        <v>0</v>
      </c>
      <c r="FF418">
        <v>0</v>
      </c>
      <c r="FG418">
        <v>0</v>
      </c>
      <c r="FH418">
        <v>0</v>
      </c>
      <c r="FI418">
        <v>0</v>
      </c>
      <c r="FJ418">
        <v>0</v>
      </c>
      <c r="FK418">
        <v>0</v>
      </c>
      <c r="FL418">
        <v>0</v>
      </c>
      <c r="FM418">
        <v>0</v>
      </c>
      <c r="FN418">
        <v>0</v>
      </c>
      <c r="FO418">
        <v>0</v>
      </c>
      <c r="FP418">
        <v>0</v>
      </c>
      <c r="FQ418">
        <v>0</v>
      </c>
      <c r="FR418">
        <v>0</v>
      </c>
      <c r="FS418">
        <v>0</v>
      </c>
      <c r="FU418">
        <v>0</v>
      </c>
    </row>
    <row r="419" spans="1:177" x14ac:dyDescent="0.2">
      <c r="A419" t="s">
        <v>194</v>
      </c>
      <c r="B419" t="s">
        <v>226</v>
      </c>
      <c r="C419" t="s">
        <v>1</v>
      </c>
      <c r="D419" t="s">
        <v>247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BX419">
        <v>0</v>
      </c>
      <c r="BY419">
        <v>0</v>
      </c>
      <c r="BZ419">
        <v>0</v>
      </c>
      <c r="CA419">
        <v>0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  <c r="DG419">
        <v>0</v>
      </c>
      <c r="DH419">
        <v>0</v>
      </c>
      <c r="DI419">
        <v>0</v>
      </c>
      <c r="DJ419">
        <v>0</v>
      </c>
      <c r="DK419">
        <v>0</v>
      </c>
      <c r="DL419">
        <v>0</v>
      </c>
      <c r="DM419">
        <v>0</v>
      </c>
      <c r="DN419">
        <v>0</v>
      </c>
      <c r="DO419">
        <v>0</v>
      </c>
      <c r="DP419">
        <v>0</v>
      </c>
      <c r="DQ419">
        <v>0</v>
      </c>
      <c r="DR419">
        <v>0</v>
      </c>
      <c r="DS419">
        <v>0</v>
      </c>
      <c r="DT419">
        <v>0</v>
      </c>
      <c r="DU419">
        <v>0</v>
      </c>
      <c r="DV419">
        <v>0</v>
      </c>
      <c r="DW419">
        <v>0</v>
      </c>
      <c r="DX419">
        <v>0</v>
      </c>
      <c r="DY419">
        <v>0</v>
      </c>
      <c r="DZ419">
        <v>0</v>
      </c>
      <c r="EA419">
        <v>0</v>
      </c>
      <c r="EB419">
        <v>0</v>
      </c>
      <c r="EC419">
        <v>0</v>
      </c>
      <c r="ED419">
        <v>0</v>
      </c>
      <c r="EE419">
        <v>0</v>
      </c>
      <c r="EF419">
        <v>0</v>
      </c>
      <c r="EG419">
        <v>0</v>
      </c>
      <c r="EH419">
        <v>0</v>
      </c>
      <c r="EI419">
        <v>0</v>
      </c>
      <c r="EJ419">
        <v>0</v>
      </c>
      <c r="EK419">
        <v>0</v>
      </c>
      <c r="EL419">
        <v>0</v>
      </c>
      <c r="EM419">
        <v>0</v>
      </c>
      <c r="EN419">
        <v>0</v>
      </c>
      <c r="EO419">
        <v>0</v>
      </c>
      <c r="EP419">
        <v>0</v>
      </c>
      <c r="EQ419">
        <v>0</v>
      </c>
      <c r="ER419">
        <v>0</v>
      </c>
      <c r="ES419">
        <v>0</v>
      </c>
      <c r="ET419">
        <v>0</v>
      </c>
      <c r="EU419">
        <v>0</v>
      </c>
      <c r="EV419">
        <v>0</v>
      </c>
      <c r="EW419">
        <v>0</v>
      </c>
      <c r="EX419">
        <v>0</v>
      </c>
      <c r="EY419">
        <v>0</v>
      </c>
      <c r="EZ419">
        <v>0</v>
      </c>
      <c r="FA419">
        <v>0</v>
      </c>
      <c r="FB419">
        <v>0</v>
      </c>
      <c r="FC419">
        <v>0</v>
      </c>
      <c r="FD419">
        <v>0</v>
      </c>
      <c r="FE419">
        <v>0</v>
      </c>
      <c r="FF419">
        <v>0</v>
      </c>
      <c r="FG419">
        <v>0</v>
      </c>
      <c r="FH419">
        <v>0</v>
      </c>
      <c r="FI419">
        <v>0</v>
      </c>
      <c r="FJ419">
        <v>0</v>
      </c>
      <c r="FK419">
        <v>0</v>
      </c>
      <c r="FL419">
        <v>0</v>
      </c>
      <c r="FM419">
        <v>0</v>
      </c>
      <c r="FN419">
        <v>0</v>
      </c>
      <c r="FO419">
        <v>0</v>
      </c>
      <c r="FP419">
        <v>0</v>
      </c>
      <c r="FQ419">
        <v>0</v>
      </c>
      <c r="FR419">
        <v>0</v>
      </c>
      <c r="FS419">
        <v>7</v>
      </c>
      <c r="FT419">
        <v>0.21707813441753387</v>
      </c>
      <c r="FU419">
        <v>0</v>
      </c>
    </row>
    <row r="420" spans="1:177" x14ac:dyDescent="0.2">
      <c r="A420" t="s">
        <v>194</v>
      </c>
      <c r="B420" t="s">
        <v>226</v>
      </c>
      <c r="C420" t="s">
        <v>1</v>
      </c>
      <c r="D420" t="s">
        <v>248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  <c r="DG420">
        <v>0</v>
      </c>
      <c r="DH420">
        <v>0</v>
      </c>
      <c r="DI420">
        <v>0</v>
      </c>
      <c r="DJ420">
        <v>0</v>
      </c>
      <c r="DK420">
        <v>0</v>
      </c>
      <c r="DL420">
        <v>0</v>
      </c>
      <c r="DM420">
        <v>0</v>
      </c>
      <c r="DN420">
        <v>0</v>
      </c>
      <c r="DO420">
        <v>0</v>
      </c>
      <c r="DP420">
        <v>0</v>
      </c>
      <c r="DQ420">
        <v>0</v>
      </c>
      <c r="DR420">
        <v>0</v>
      </c>
      <c r="DS420">
        <v>0</v>
      </c>
      <c r="DT420">
        <v>0</v>
      </c>
      <c r="DU420">
        <v>0</v>
      </c>
      <c r="DV420">
        <v>0</v>
      </c>
      <c r="DW420">
        <v>0</v>
      </c>
      <c r="DX420">
        <v>0</v>
      </c>
      <c r="DY420">
        <v>0</v>
      </c>
      <c r="DZ420">
        <v>0</v>
      </c>
      <c r="EA420">
        <v>0</v>
      </c>
      <c r="EB420">
        <v>0</v>
      </c>
      <c r="EC420">
        <v>0</v>
      </c>
      <c r="ED420">
        <v>0</v>
      </c>
      <c r="EE420">
        <v>0</v>
      </c>
      <c r="EF420">
        <v>0</v>
      </c>
      <c r="EG420">
        <v>0</v>
      </c>
      <c r="EH420">
        <v>0</v>
      </c>
      <c r="EI420">
        <v>0</v>
      </c>
      <c r="EJ420">
        <v>0</v>
      </c>
      <c r="EK420">
        <v>0</v>
      </c>
      <c r="EL420">
        <v>0</v>
      </c>
      <c r="EM420">
        <v>0</v>
      </c>
      <c r="EN420">
        <v>0</v>
      </c>
      <c r="EO420">
        <v>0</v>
      </c>
      <c r="EP420">
        <v>0</v>
      </c>
      <c r="EQ420">
        <v>0</v>
      </c>
      <c r="ER420">
        <v>0</v>
      </c>
      <c r="ES420">
        <v>0</v>
      </c>
      <c r="ET420">
        <v>0</v>
      </c>
      <c r="EU420">
        <v>0</v>
      </c>
      <c r="EV420">
        <v>0</v>
      </c>
      <c r="EW420">
        <v>0</v>
      </c>
      <c r="EX420">
        <v>0</v>
      </c>
      <c r="EY420">
        <v>0</v>
      </c>
      <c r="EZ420">
        <v>0</v>
      </c>
      <c r="FA420">
        <v>0</v>
      </c>
      <c r="FB420">
        <v>0</v>
      </c>
      <c r="FC420">
        <v>0</v>
      </c>
      <c r="FD420">
        <v>0</v>
      </c>
      <c r="FE420">
        <v>0</v>
      </c>
      <c r="FF420">
        <v>0</v>
      </c>
      <c r="FG420">
        <v>0</v>
      </c>
      <c r="FH420">
        <v>0</v>
      </c>
      <c r="FI420">
        <v>0</v>
      </c>
      <c r="FJ420">
        <v>0</v>
      </c>
      <c r="FK420">
        <v>0</v>
      </c>
      <c r="FL420">
        <v>0</v>
      </c>
      <c r="FM420">
        <v>0</v>
      </c>
      <c r="FN420">
        <v>0</v>
      </c>
      <c r="FO420">
        <v>0</v>
      </c>
      <c r="FP420">
        <v>0</v>
      </c>
      <c r="FQ420">
        <v>0</v>
      </c>
      <c r="FR420">
        <v>0</v>
      </c>
      <c r="FS420">
        <v>8</v>
      </c>
      <c r="FT420">
        <v>0.18986138701438904</v>
      </c>
      <c r="FU420">
        <v>0</v>
      </c>
    </row>
    <row r="421" spans="1:177" x14ac:dyDescent="0.2">
      <c r="A421" t="s">
        <v>194</v>
      </c>
      <c r="B421" t="s">
        <v>226</v>
      </c>
      <c r="C421" t="s">
        <v>1</v>
      </c>
      <c r="D421" t="s">
        <v>249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BX421">
        <v>0</v>
      </c>
      <c r="BY421">
        <v>0</v>
      </c>
      <c r="BZ421">
        <v>0</v>
      </c>
      <c r="CA421">
        <v>0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0</v>
      </c>
      <c r="CP421">
        <v>0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  <c r="DG421">
        <v>0</v>
      </c>
      <c r="DH421">
        <v>0</v>
      </c>
      <c r="DI421">
        <v>0</v>
      </c>
      <c r="DJ421">
        <v>0</v>
      </c>
      <c r="DK421">
        <v>0</v>
      </c>
      <c r="DL421">
        <v>0</v>
      </c>
      <c r="DM421">
        <v>0</v>
      </c>
      <c r="DN421">
        <v>0</v>
      </c>
      <c r="DO421">
        <v>0</v>
      </c>
      <c r="DP421">
        <v>0</v>
      </c>
      <c r="DQ421">
        <v>0</v>
      </c>
      <c r="DR421">
        <v>0</v>
      </c>
      <c r="DS421">
        <v>0</v>
      </c>
      <c r="DT421">
        <v>0</v>
      </c>
      <c r="DU421">
        <v>0</v>
      </c>
      <c r="DV421">
        <v>0</v>
      </c>
      <c r="DW421">
        <v>0</v>
      </c>
      <c r="DX421">
        <v>0</v>
      </c>
      <c r="DY421">
        <v>0</v>
      </c>
      <c r="DZ421">
        <v>0</v>
      </c>
      <c r="EA421">
        <v>0</v>
      </c>
      <c r="EB421">
        <v>0</v>
      </c>
      <c r="EC421">
        <v>0</v>
      </c>
      <c r="ED421">
        <v>0</v>
      </c>
      <c r="EE421">
        <v>0</v>
      </c>
      <c r="EF421">
        <v>0</v>
      </c>
      <c r="EG421">
        <v>0</v>
      </c>
      <c r="EH421">
        <v>0</v>
      </c>
      <c r="EI421">
        <v>0</v>
      </c>
      <c r="EJ421">
        <v>0</v>
      </c>
      <c r="EK421">
        <v>0</v>
      </c>
      <c r="EL421">
        <v>0</v>
      </c>
      <c r="EM421">
        <v>0</v>
      </c>
      <c r="EN421">
        <v>0</v>
      </c>
      <c r="EO421">
        <v>0</v>
      </c>
      <c r="EP421">
        <v>0</v>
      </c>
      <c r="EQ421">
        <v>0</v>
      </c>
      <c r="ER421">
        <v>0</v>
      </c>
      <c r="ES421">
        <v>0</v>
      </c>
      <c r="ET421">
        <v>0</v>
      </c>
      <c r="EU421">
        <v>0</v>
      </c>
      <c r="EV421">
        <v>0</v>
      </c>
      <c r="EW421">
        <v>0</v>
      </c>
      <c r="EX421">
        <v>0</v>
      </c>
      <c r="EY421">
        <v>0</v>
      </c>
      <c r="EZ421">
        <v>0</v>
      </c>
      <c r="FA421">
        <v>0</v>
      </c>
      <c r="FB421">
        <v>0</v>
      </c>
      <c r="FC421">
        <v>0</v>
      </c>
      <c r="FD421">
        <v>0</v>
      </c>
      <c r="FE421">
        <v>0</v>
      </c>
      <c r="FF421">
        <v>0</v>
      </c>
      <c r="FG421">
        <v>0</v>
      </c>
      <c r="FH421">
        <v>0</v>
      </c>
      <c r="FI421">
        <v>0</v>
      </c>
      <c r="FJ421">
        <v>0</v>
      </c>
      <c r="FK421">
        <v>0</v>
      </c>
      <c r="FL421">
        <v>0</v>
      </c>
      <c r="FM421">
        <v>0</v>
      </c>
      <c r="FN421">
        <v>0</v>
      </c>
      <c r="FO421">
        <v>0</v>
      </c>
      <c r="FP421">
        <v>0</v>
      </c>
      <c r="FQ421">
        <v>0</v>
      </c>
      <c r="FR421">
        <v>0</v>
      </c>
      <c r="FS421">
        <v>8</v>
      </c>
      <c r="FT421">
        <v>0.19105292856693268</v>
      </c>
      <c r="FU421">
        <v>0</v>
      </c>
    </row>
    <row r="422" spans="1:177" x14ac:dyDescent="0.2">
      <c r="A422" t="s">
        <v>194</v>
      </c>
      <c r="B422" t="s">
        <v>226</v>
      </c>
      <c r="C422" t="s">
        <v>1</v>
      </c>
      <c r="D422" t="s">
        <v>250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  <c r="DG422">
        <v>0</v>
      </c>
      <c r="DH422">
        <v>0</v>
      </c>
      <c r="DI422">
        <v>0</v>
      </c>
      <c r="DJ422">
        <v>0</v>
      </c>
      <c r="DK422">
        <v>0</v>
      </c>
      <c r="DL422">
        <v>0</v>
      </c>
      <c r="DM422">
        <v>0</v>
      </c>
      <c r="DN422">
        <v>0</v>
      </c>
      <c r="DO422">
        <v>0</v>
      </c>
      <c r="DP422">
        <v>0</v>
      </c>
      <c r="DQ422">
        <v>0</v>
      </c>
      <c r="DR422">
        <v>0</v>
      </c>
      <c r="DS422">
        <v>0</v>
      </c>
      <c r="DT422">
        <v>0</v>
      </c>
      <c r="DU422">
        <v>0</v>
      </c>
      <c r="DV422">
        <v>0</v>
      </c>
      <c r="DW422">
        <v>0</v>
      </c>
      <c r="DX422">
        <v>0</v>
      </c>
      <c r="DY422">
        <v>0</v>
      </c>
      <c r="DZ422">
        <v>0</v>
      </c>
      <c r="EA422">
        <v>0</v>
      </c>
      <c r="EB422">
        <v>0</v>
      </c>
      <c r="EC422">
        <v>0</v>
      </c>
      <c r="ED422">
        <v>0</v>
      </c>
      <c r="EE422">
        <v>0</v>
      </c>
      <c r="EF422">
        <v>0</v>
      </c>
      <c r="EG422">
        <v>0</v>
      </c>
      <c r="EH422">
        <v>0</v>
      </c>
      <c r="EI422">
        <v>0</v>
      </c>
      <c r="EJ422">
        <v>0</v>
      </c>
      <c r="EK422">
        <v>0</v>
      </c>
      <c r="EL422">
        <v>0</v>
      </c>
      <c r="EM422">
        <v>0</v>
      </c>
      <c r="EN422">
        <v>0</v>
      </c>
      <c r="EO422">
        <v>0</v>
      </c>
      <c r="EP422">
        <v>0</v>
      </c>
      <c r="EQ422">
        <v>0</v>
      </c>
      <c r="ER422">
        <v>0</v>
      </c>
      <c r="ES422">
        <v>0</v>
      </c>
      <c r="ET422">
        <v>0</v>
      </c>
      <c r="EU422">
        <v>0</v>
      </c>
      <c r="EV422">
        <v>0</v>
      </c>
      <c r="EW422">
        <v>0</v>
      </c>
      <c r="EX422">
        <v>0</v>
      </c>
      <c r="EY422">
        <v>0</v>
      </c>
      <c r="EZ422">
        <v>0</v>
      </c>
      <c r="FA422">
        <v>0</v>
      </c>
      <c r="FB422">
        <v>0</v>
      </c>
      <c r="FC422">
        <v>0</v>
      </c>
      <c r="FD422">
        <v>0</v>
      </c>
      <c r="FE422">
        <v>0</v>
      </c>
      <c r="FF422">
        <v>0</v>
      </c>
      <c r="FG422">
        <v>0</v>
      </c>
      <c r="FH422">
        <v>0</v>
      </c>
      <c r="FI422">
        <v>0</v>
      </c>
      <c r="FJ422">
        <v>0</v>
      </c>
      <c r="FK422">
        <v>0</v>
      </c>
      <c r="FL422">
        <v>0</v>
      </c>
      <c r="FM422">
        <v>0</v>
      </c>
      <c r="FN422">
        <v>0</v>
      </c>
      <c r="FO422">
        <v>0</v>
      </c>
      <c r="FP422">
        <v>0</v>
      </c>
      <c r="FQ422">
        <v>0</v>
      </c>
      <c r="FR422">
        <v>0</v>
      </c>
      <c r="FS422">
        <v>0</v>
      </c>
      <c r="FU422">
        <v>0</v>
      </c>
    </row>
    <row r="423" spans="1:177" x14ac:dyDescent="0.2">
      <c r="A423" t="s">
        <v>194</v>
      </c>
      <c r="B423" t="s">
        <v>226</v>
      </c>
      <c r="C423" t="s">
        <v>1</v>
      </c>
      <c r="D423" t="s">
        <v>251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  <c r="DG423">
        <v>0</v>
      </c>
      <c r="DH423">
        <v>0</v>
      </c>
      <c r="DI423">
        <v>0</v>
      </c>
      <c r="DJ423">
        <v>0</v>
      </c>
      <c r="DK423">
        <v>0</v>
      </c>
      <c r="DL423">
        <v>0</v>
      </c>
      <c r="DM423">
        <v>0</v>
      </c>
      <c r="DN423">
        <v>0</v>
      </c>
      <c r="DO423">
        <v>0</v>
      </c>
      <c r="DP423">
        <v>0</v>
      </c>
      <c r="DQ423">
        <v>0</v>
      </c>
      <c r="DR423">
        <v>0</v>
      </c>
      <c r="DS423">
        <v>0</v>
      </c>
      <c r="DT423">
        <v>0</v>
      </c>
      <c r="DU423">
        <v>0</v>
      </c>
      <c r="DV423">
        <v>0</v>
      </c>
      <c r="DW423">
        <v>0</v>
      </c>
      <c r="DX423">
        <v>0</v>
      </c>
      <c r="DY423">
        <v>0</v>
      </c>
      <c r="DZ423">
        <v>0</v>
      </c>
      <c r="EA423">
        <v>0</v>
      </c>
      <c r="EB423">
        <v>0</v>
      </c>
      <c r="EC423">
        <v>0</v>
      </c>
      <c r="ED423">
        <v>0</v>
      </c>
      <c r="EE423">
        <v>0</v>
      </c>
      <c r="EF423">
        <v>0</v>
      </c>
      <c r="EG423">
        <v>0</v>
      </c>
      <c r="EH423">
        <v>0</v>
      </c>
      <c r="EI423">
        <v>0</v>
      </c>
      <c r="EJ423">
        <v>0</v>
      </c>
      <c r="EK423">
        <v>0</v>
      </c>
      <c r="EL423">
        <v>0</v>
      </c>
      <c r="EM423">
        <v>0</v>
      </c>
      <c r="EN423">
        <v>0</v>
      </c>
      <c r="EO423">
        <v>0</v>
      </c>
      <c r="EP423">
        <v>0</v>
      </c>
      <c r="EQ423">
        <v>0</v>
      </c>
      <c r="ER423">
        <v>0</v>
      </c>
      <c r="ES423">
        <v>0</v>
      </c>
      <c r="ET423">
        <v>0</v>
      </c>
      <c r="EU423">
        <v>0</v>
      </c>
      <c r="EV423">
        <v>0</v>
      </c>
      <c r="EW423">
        <v>0</v>
      </c>
      <c r="EX423">
        <v>0</v>
      </c>
      <c r="EY423">
        <v>0</v>
      </c>
      <c r="EZ423">
        <v>0</v>
      </c>
      <c r="FA423">
        <v>0</v>
      </c>
      <c r="FB423">
        <v>0</v>
      </c>
      <c r="FC423">
        <v>0</v>
      </c>
      <c r="FD423">
        <v>0</v>
      </c>
      <c r="FE423">
        <v>0</v>
      </c>
      <c r="FF423">
        <v>0</v>
      </c>
      <c r="FG423">
        <v>0</v>
      </c>
      <c r="FH423">
        <v>0</v>
      </c>
      <c r="FI423">
        <v>0</v>
      </c>
      <c r="FJ423">
        <v>0</v>
      </c>
      <c r="FK423">
        <v>0</v>
      </c>
      <c r="FL423">
        <v>0</v>
      </c>
      <c r="FM423">
        <v>0</v>
      </c>
      <c r="FN423">
        <v>0</v>
      </c>
      <c r="FO423">
        <v>0</v>
      </c>
      <c r="FP423">
        <v>0</v>
      </c>
      <c r="FQ423">
        <v>0</v>
      </c>
      <c r="FR423">
        <v>0</v>
      </c>
      <c r="FS423">
        <v>1</v>
      </c>
      <c r="FT423">
        <v>1</v>
      </c>
      <c r="FU423">
        <v>0</v>
      </c>
    </row>
    <row r="424" spans="1:177" x14ac:dyDescent="0.2">
      <c r="A424" t="s">
        <v>194</v>
      </c>
      <c r="B424" t="s">
        <v>226</v>
      </c>
      <c r="C424" t="s">
        <v>1</v>
      </c>
      <c r="D424" t="s">
        <v>252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0</v>
      </c>
      <c r="BY424">
        <v>0</v>
      </c>
      <c r="BZ424">
        <v>0</v>
      </c>
      <c r="CA424">
        <v>0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  <c r="DG424">
        <v>0</v>
      </c>
      <c r="DH424">
        <v>0</v>
      </c>
      <c r="DI424">
        <v>0</v>
      </c>
      <c r="DJ424">
        <v>0</v>
      </c>
      <c r="DK424">
        <v>0</v>
      </c>
      <c r="DL424">
        <v>0</v>
      </c>
      <c r="DM424">
        <v>0</v>
      </c>
      <c r="DN424">
        <v>0</v>
      </c>
      <c r="DO424">
        <v>0</v>
      </c>
      <c r="DP424">
        <v>0</v>
      </c>
      <c r="DQ424">
        <v>0</v>
      </c>
      <c r="DR424">
        <v>0</v>
      </c>
      <c r="DS424">
        <v>0</v>
      </c>
      <c r="DT424">
        <v>0</v>
      </c>
      <c r="DU424">
        <v>0</v>
      </c>
      <c r="DV424">
        <v>0</v>
      </c>
      <c r="DW424">
        <v>0</v>
      </c>
      <c r="DX424">
        <v>0</v>
      </c>
      <c r="DY424">
        <v>0</v>
      </c>
      <c r="DZ424">
        <v>0</v>
      </c>
      <c r="EA424">
        <v>0</v>
      </c>
      <c r="EB424">
        <v>0</v>
      </c>
      <c r="EC424">
        <v>0</v>
      </c>
      <c r="ED424">
        <v>0</v>
      </c>
      <c r="EE424">
        <v>0</v>
      </c>
      <c r="EF424">
        <v>0</v>
      </c>
      <c r="EG424">
        <v>0</v>
      </c>
      <c r="EH424">
        <v>0</v>
      </c>
      <c r="EI424">
        <v>0</v>
      </c>
      <c r="EJ424">
        <v>0</v>
      </c>
      <c r="EK424">
        <v>0</v>
      </c>
      <c r="EL424">
        <v>0</v>
      </c>
      <c r="EM424">
        <v>0</v>
      </c>
      <c r="EN424">
        <v>0</v>
      </c>
      <c r="EO424">
        <v>0</v>
      </c>
      <c r="EP424">
        <v>0</v>
      </c>
      <c r="EQ424">
        <v>0</v>
      </c>
      <c r="ER424">
        <v>0</v>
      </c>
      <c r="ES424">
        <v>0</v>
      </c>
      <c r="ET424">
        <v>0</v>
      </c>
      <c r="EU424">
        <v>0</v>
      </c>
      <c r="EV424">
        <v>0</v>
      </c>
      <c r="EW424">
        <v>0</v>
      </c>
      <c r="EX424">
        <v>0</v>
      </c>
      <c r="EY424">
        <v>0</v>
      </c>
      <c r="EZ424">
        <v>0</v>
      </c>
      <c r="FA424">
        <v>0</v>
      </c>
      <c r="FB424">
        <v>0</v>
      </c>
      <c r="FC424">
        <v>0</v>
      </c>
      <c r="FD424">
        <v>0</v>
      </c>
      <c r="FE424">
        <v>0</v>
      </c>
      <c r="FF424">
        <v>0</v>
      </c>
      <c r="FG424">
        <v>0</v>
      </c>
      <c r="FH424">
        <v>0</v>
      </c>
      <c r="FI424">
        <v>0</v>
      </c>
      <c r="FJ424">
        <v>0</v>
      </c>
      <c r="FK424">
        <v>0</v>
      </c>
      <c r="FL424">
        <v>0</v>
      </c>
      <c r="FM424">
        <v>0</v>
      </c>
      <c r="FN424">
        <v>0</v>
      </c>
      <c r="FO424">
        <v>0</v>
      </c>
      <c r="FP424">
        <v>0</v>
      </c>
      <c r="FQ424">
        <v>0</v>
      </c>
      <c r="FR424">
        <v>0</v>
      </c>
      <c r="FS424">
        <v>0</v>
      </c>
      <c r="FU424">
        <v>0</v>
      </c>
    </row>
    <row r="425" spans="1:177" x14ac:dyDescent="0.2">
      <c r="A425" t="s">
        <v>194</v>
      </c>
      <c r="B425" t="s">
        <v>226</v>
      </c>
      <c r="C425" t="s">
        <v>1</v>
      </c>
      <c r="D425" t="s">
        <v>253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>
        <v>0</v>
      </c>
      <c r="CU425">
        <v>0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  <c r="DG425">
        <v>0</v>
      </c>
      <c r="DH425">
        <v>0</v>
      </c>
      <c r="DI425">
        <v>0</v>
      </c>
      <c r="DJ425">
        <v>0</v>
      </c>
      <c r="DK425">
        <v>0</v>
      </c>
      <c r="DL425">
        <v>0</v>
      </c>
      <c r="DM425">
        <v>0</v>
      </c>
      <c r="DN425">
        <v>0</v>
      </c>
      <c r="DO425">
        <v>0</v>
      </c>
      <c r="DP425">
        <v>0</v>
      </c>
      <c r="DQ425">
        <v>0</v>
      </c>
      <c r="DR425">
        <v>0</v>
      </c>
      <c r="DS425">
        <v>0</v>
      </c>
      <c r="DT425">
        <v>0</v>
      </c>
      <c r="DU425">
        <v>0</v>
      </c>
      <c r="DV425">
        <v>0</v>
      </c>
      <c r="DW425">
        <v>0</v>
      </c>
      <c r="DX425">
        <v>0</v>
      </c>
      <c r="DY425">
        <v>0</v>
      </c>
      <c r="DZ425">
        <v>0</v>
      </c>
      <c r="EA425">
        <v>0</v>
      </c>
      <c r="EB425">
        <v>0</v>
      </c>
      <c r="EC425">
        <v>0</v>
      </c>
      <c r="ED425">
        <v>0</v>
      </c>
      <c r="EE425">
        <v>0</v>
      </c>
      <c r="EF425">
        <v>0</v>
      </c>
      <c r="EG425">
        <v>0</v>
      </c>
      <c r="EH425">
        <v>0</v>
      </c>
      <c r="EI425">
        <v>0</v>
      </c>
      <c r="EJ425">
        <v>0</v>
      </c>
      <c r="EK425">
        <v>0</v>
      </c>
      <c r="EL425">
        <v>0</v>
      </c>
      <c r="EM425">
        <v>0</v>
      </c>
      <c r="EN425">
        <v>0</v>
      </c>
      <c r="EO425">
        <v>0</v>
      </c>
      <c r="EP425">
        <v>0</v>
      </c>
      <c r="EQ425">
        <v>0</v>
      </c>
      <c r="ER425">
        <v>0</v>
      </c>
      <c r="ES425">
        <v>0</v>
      </c>
      <c r="ET425">
        <v>0</v>
      </c>
      <c r="EU425">
        <v>0</v>
      </c>
      <c r="EV425">
        <v>0</v>
      </c>
      <c r="EW425">
        <v>0</v>
      </c>
      <c r="EX425">
        <v>0</v>
      </c>
      <c r="EY425">
        <v>0</v>
      </c>
      <c r="EZ425">
        <v>0</v>
      </c>
      <c r="FA425">
        <v>0</v>
      </c>
      <c r="FB425">
        <v>0</v>
      </c>
      <c r="FC425">
        <v>0</v>
      </c>
      <c r="FD425">
        <v>0</v>
      </c>
      <c r="FE425">
        <v>0</v>
      </c>
      <c r="FF425">
        <v>0</v>
      </c>
      <c r="FG425">
        <v>0</v>
      </c>
      <c r="FH425">
        <v>0</v>
      </c>
      <c r="FI425">
        <v>0</v>
      </c>
      <c r="FJ425">
        <v>0</v>
      </c>
      <c r="FK425">
        <v>0</v>
      </c>
      <c r="FL425">
        <v>0</v>
      </c>
      <c r="FM425">
        <v>0</v>
      </c>
      <c r="FN425">
        <v>0</v>
      </c>
      <c r="FO425">
        <v>0</v>
      </c>
      <c r="FP425">
        <v>0</v>
      </c>
      <c r="FQ425">
        <v>0</v>
      </c>
      <c r="FR425">
        <v>0</v>
      </c>
      <c r="FS425">
        <v>8</v>
      </c>
      <c r="FT425">
        <v>0.19457922875881195</v>
      </c>
      <c r="FU425">
        <v>0</v>
      </c>
    </row>
    <row r="426" spans="1:177" x14ac:dyDescent="0.2">
      <c r="A426" t="s">
        <v>194</v>
      </c>
      <c r="B426" t="s">
        <v>226</v>
      </c>
      <c r="C426" t="s">
        <v>1</v>
      </c>
      <c r="D426" t="s">
        <v>254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0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>
        <v>0</v>
      </c>
      <c r="CU426">
        <v>0</v>
      </c>
      <c r="CV426">
        <v>0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0</v>
      </c>
      <c r="DC426">
        <v>0</v>
      </c>
      <c r="DD426">
        <v>0</v>
      </c>
      <c r="DE426">
        <v>0</v>
      </c>
      <c r="DF426">
        <v>0</v>
      </c>
      <c r="DG426">
        <v>0</v>
      </c>
      <c r="DH426">
        <v>0</v>
      </c>
      <c r="DI426">
        <v>0</v>
      </c>
      <c r="DJ426">
        <v>0</v>
      </c>
      <c r="DK426">
        <v>0</v>
      </c>
      <c r="DL426">
        <v>0</v>
      </c>
      <c r="DM426">
        <v>0</v>
      </c>
      <c r="DN426">
        <v>0</v>
      </c>
      <c r="DO426">
        <v>0</v>
      </c>
      <c r="DP426">
        <v>0</v>
      </c>
      <c r="DQ426">
        <v>0</v>
      </c>
      <c r="DR426">
        <v>0</v>
      </c>
      <c r="DS426">
        <v>0</v>
      </c>
      <c r="DT426">
        <v>0</v>
      </c>
      <c r="DU426">
        <v>0</v>
      </c>
      <c r="DV426">
        <v>0</v>
      </c>
      <c r="DW426">
        <v>0</v>
      </c>
      <c r="DX426">
        <v>0</v>
      </c>
      <c r="DY426">
        <v>0</v>
      </c>
      <c r="DZ426">
        <v>0</v>
      </c>
      <c r="EA426">
        <v>0</v>
      </c>
      <c r="EB426">
        <v>0</v>
      </c>
      <c r="EC426">
        <v>0</v>
      </c>
      <c r="ED426">
        <v>0</v>
      </c>
      <c r="EE426">
        <v>0</v>
      </c>
      <c r="EF426">
        <v>0</v>
      </c>
      <c r="EG426">
        <v>0</v>
      </c>
      <c r="EH426">
        <v>0</v>
      </c>
      <c r="EI426">
        <v>0</v>
      </c>
      <c r="EJ426">
        <v>0</v>
      </c>
      <c r="EK426">
        <v>0</v>
      </c>
      <c r="EL426">
        <v>0</v>
      </c>
      <c r="EM426">
        <v>0</v>
      </c>
      <c r="EN426">
        <v>0</v>
      </c>
      <c r="EO426">
        <v>0</v>
      </c>
      <c r="EP426">
        <v>0</v>
      </c>
      <c r="EQ426">
        <v>0</v>
      </c>
      <c r="ER426">
        <v>0</v>
      </c>
      <c r="ES426">
        <v>0</v>
      </c>
      <c r="ET426">
        <v>0</v>
      </c>
      <c r="EU426">
        <v>0</v>
      </c>
      <c r="EV426">
        <v>0</v>
      </c>
      <c r="EW426">
        <v>0</v>
      </c>
      <c r="EX426">
        <v>0</v>
      </c>
      <c r="EY426">
        <v>0</v>
      </c>
      <c r="EZ426">
        <v>0</v>
      </c>
      <c r="FA426">
        <v>0</v>
      </c>
      <c r="FB426">
        <v>0</v>
      </c>
      <c r="FC426">
        <v>0</v>
      </c>
      <c r="FD426">
        <v>0</v>
      </c>
      <c r="FE426">
        <v>0</v>
      </c>
      <c r="FF426">
        <v>0</v>
      </c>
      <c r="FG426">
        <v>0</v>
      </c>
      <c r="FH426">
        <v>0</v>
      </c>
      <c r="FI426">
        <v>0</v>
      </c>
      <c r="FJ426">
        <v>0</v>
      </c>
      <c r="FK426">
        <v>0</v>
      </c>
      <c r="FL426">
        <v>0</v>
      </c>
      <c r="FM426">
        <v>0</v>
      </c>
      <c r="FN426">
        <v>0</v>
      </c>
      <c r="FO426">
        <v>0</v>
      </c>
      <c r="FP426">
        <v>0</v>
      </c>
      <c r="FQ426">
        <v>0</v>
      </c>
      <c r="FR426">
        <v>0</v>
      </c>
      <c r="FS426">
        <v>8</v>
      </c>
      <c r="FT426">
        <v>0.19809366762638092</v>
      </c>
      <c r="FU426">
        <v>0</v>
      </c>
    </row>
    <row r="427" spans="1:177" x14ac:dyDescent="0.2">
      <c r="A427" t="s">
        <v>194</v>
      </c>
      <c r="B427" t="s">
        <v>226</v>
      </c>
      <c r="C427" t="s">
        <v>1</v>
      </c>
      <c r="D427" t="s">
        <v>255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BX427">
        <v>0</v>
      </c>
      <c r="BY427">
        <v>0</v>
      </c>
      <c r="BZ427">
        <v>0</v>
      </c>
      <c r="CA427">
        <v>0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0</v>
      </c>
      <c r="CY427">
        <v>0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  <c r="DG427">
        <v>0</v>
      </c>
      <c r="DH427">
        <v>0</v>
      </c>
      <c r="DI427">
        <v>0</v>
      </c>
      <c r="DJ427">
        <v>0</v>
      </c>
      <c r="DK427">
        <v>0</v>
      </c>
      <c r="DL427">
        <v>0</v>
      </c>
      <c r="DM427">
        <v>0</v>
      </c>
      <c r="DN427">
        <v>0</v>
      </c>
      <c r="DO427">
        <v>0</v>
      </c>
      <c r="DP427">
        <v>0</v>
      </c>
      <c r="DQ427">
        <v>0</v>
      </c>
      <c r="DR427">
        <v>0</v>
      </c>
      <c r="DS427">
        <v>0</v>
      </c>
      <c r="DT427">
        <v>0</v>
      </c>
      <c r="DU427">
        <v>0</v>
      </c>
      <c r="DV427">
        <v>0</v>
      </c>
      <c r="DW427">
        <v>0</v>
      </c>
      <c r="DX427">
        <v>0</v>
      </c>
      <c r="DY427">
        <v>0</v>
      </c>
      <c r="DZ427">
        <v>0</v>
      </c>
      <c r="EA427">
        <v>0</v>
      </c>
      <c r="EB427">
        <v>0</v>
      </c>
      <c r="EC427">
        <v>0</v>
      </c>
      <c r="ED427">
        <v>0</v>
      </c>
      <c r="EE427">
        <v>0</v>
      </c>
      <c r="EF427">
        <v>0</v>
      </c>
      <c r="EG427">
        <v>0</v>
      </c>
      <c r="EH427">
        <v>0</v>
      </c>
      <c r="EI427">
        <v>0</v>
      </c>
      <c r="EJ427">
        <v>0</v>
      </c>
      <c r="EK427">
        <v>0</v>
      </c>
      <c r="EL427">
        <v>0</v>
      </c>
      <c r="EM427">
        <v>0</v>
      </c>
      <c r="EN427">
        <v>0</v>
      </c>
      <c r="EO427">
        <v>0</v>
      </c>
      <c r="EP427">
        <v>0</v>
      </c>
      <c r="EQ427">
        <v>0</v>
      </c>
      <c r="ER427">
        <v>0</v>
      </c>
      <c r="ES427">
        <v>0</v>
      </c>
      <c r="ET427">
        <v>0</v>
      </c>
      <c r="EU427">
        <v>0</v>
      </c>
      <c r="EV427">
        <v>0</v>
      </c>
      <c r="EW427">
        <v>0</v>
      </c>
      <c r="EX427">
        <v>0</v>
      </c>
      <c r="EY427">
        <v>0</v>
      </c>
      <c r="EZ427">
        <v>0</v>
      </c>
      <c r="FA427">
        <v>0</v>
      </c>
      <c r="FB427">
        <v>0</v>
      </c>
      <c r="FC427">
        <v>0</v>
      </c>
      <c r="FD427">
        <v>0</v>
      </c>
      <c r="FE427">
        <v>0</v>
      </c>
      <c r="FF427">
        <v>0</v>
      </c>
      <c r="FG427">
        <v>0</v>
      </c>
      <c r="FH427">
        <v>0</v>
      </c>
      <c r="FI427">
        <v>0</v>
      </c>
      <c r="FJ427">
        <v>0</v>
      </c>
      <c r="FK427">
        <v>0</v>
      </c>
      <c r="FL427">
        <v>0</v>
      </c>
      <c r="FM427">
        <v>0</v>
      </c>
      <c r="FN427">
        <v>0</v>
      </c>
      <c r="FO427">
        <v>0</v>
      </c>
      <c r="FP427">
        <v>0</v>
      </c>
      <c r="FQ427">
        <v>0</v>
      </c>
      <c r="FR427">
        <v>0</v>
      </c>
      <c r="FS427">
        <v>8</v>
      </c>
      <c r="FT427">
        <v>0.20016904175281525</v>
      </c>
      <c r="FU427">
        <v>0</v>
      </c>
    </row>
    <row r="428" spans="1:177" x14ac:dyDescent="0.2">
      <c r="A428" t="s">
        <v>194</v>
      </c>
      <c r="B428" t="s">
        <v>226</v>
      </c>
      <c r="C428" t="s">
        <v>1</v>
      </c>
      <c r="D428" t="s">
        <v>256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BX428">
        <v>0</v>
      </c>
      <c r="BY428">
        <v>0</v>
      </c>
      <c r="BZ428">
        <v>0</v>
      </c>
      <c r="CA428">
        <v>0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  <c r="DG428">
        <v>0</v>
      </c>
      <c r="DH428">
        <v>0</v>
      </c>
      <c r="DI428">
        <v>0</v>
      </c>
      <c r="DJ428">
        <v>0</v>
      </c>
      <c r="DK428">
        <v>0</v>
      </c>
      <c r="DL428">
        <v>0</v>
      </c>
      <c r="DM428">
        <v>0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  <c r="DY428">
        <v>0</v>
      </c>
      <c r="DZ428">
        <v>0</v>
      </c>
      <c r="EA428">
        <v>0</v>
      </c>
      <c r="EB428">
        <v>0</v>
      </c>
      <c r="EC428">
        <v>0</v>
      </c>
      <c r="ED428">
        <v>0</v>
      </c>
      <c r="EE428">
        <v>0</v>
      </c>
      <c r="EF428">
        <v>0</v>
      </c>
      <c r="EG428">
        <v>0</v>
      </c>
      <c r="EH428">
        <v>0</v>
      </c>
      <c r="EI428">
        <v>0</v>
      </c>
      <c r="EJ428">
        <v>0</v>
      </c>
      <c r="EK428">
        <v>0</v>
      </c>
      <c r="EL428">
        <v>0</v>
      </c>
      <c r="EM428">
        <v>0</v>
      </c>
      <c r="EN428">
        <v>0</v>
      </c>
      <c r="EO428">
        <v>0</v>
      </c>
      <c r="EP428">
        <v>0</v>
      </c>
      <c r="EQ428">
        <v>0</v>
      </c>
      <c r="ER428">
        <v>0</v>
      </c>
      <c r="ES428">
        <v>0</v>
      </c>
      <c r="ET428">
        <v>0</v>
      </c>
      <c r="EU428">
        <v>0</v>
      </c>
      <c r="EV428">
        <v>0</v>
      </c>
      <c r="EW428">
        <v>0</v>
      </c>
      <c r="EX428">
        <v>0</v>
      </c>
      <c r="EY428">
        <v>0</v>
      </c>
      <c r="EZ428">
        <v>0</v>
      </c>
      <c r="FA428">
        <v>0</v>
      </c>
      <c r="FB428">
        <v>0</v>
      </c>
      <c r="FC428">
        <v>0</v>
      </c>
      <c r="FD428">
        <v>0</v>
      </c>
      <c r="FE428">
        <v>0</v>
      </c>
      <c r="FF428">
        <v>0</v>
      </c>
      <c r="FG428">
        <v>0</v>
      </c>
      <c r="FH428">
        <v>0</v>
      </c>
      <c r="FI428">
        <v>0</v>
      </c>
      <c r="FJ428">
        <v>0</v>
      </c>
      <c r="FK428">
        <v>0</v>
      </c>
      <c r="FL428">
        <v>0</v>
      </c>
      <c r="FM428">
        <v>0</v>
      </c>
      <c r="FN428">
        <v>0</v>
      </c>
      <c r="FO428">
        <v>0</v>
      </c>
      <c r="FP428">
        <v>0</v>
      </c>
      <c r="FQ428">
        <v>0</v>
      </c>
      <c r="FR428">
        <v>0</v>
      </c>
      <c r="FS428">
        <v>0</v>
      </c>
      <c r="FU428">
        <v>0</v>
      </c>
    </row>
    <row r="429" spans="1:177" x14ac:dyDescent="0.2">
      <c r="A429" t="s">
        <v>194</v>
      </c>
      <c r="B429" t="s">
        <v>226</v>
      </c>
      <c r="C429" t="s">
        <v>1</v>
      </c>
      <c r="D429" t="s">
        <v>257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0</v>
      </c>
      <c r="BS429">
        <v>0</v>
      </c>
      <c r="BT429">
        <v>0</v>
      </c>
      <c r="BU429">
        <v>0</v>
      </c>
      <c r="BV429">
        <v>0</v>
      </c>
      <c r="BW429">
        <v>0</v>
      </c>
      <c r="BX429">
        <v>0</v>
      </c>
      <c r="BY429">
        <v>0</v>
      </c>
      <c r="BZ429">
        <v>0</v>
      </c>
      <c r="CA429">
        <v>0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  <c r="DG429">
        <v>0</v>
      </c>
      <c r="DH429">
        <v>0</v>
      </c>
      <c r="DI429">
        <v>0</v>
      </c>
      <c r="DJ429">
        <v>0</v>
      </c>
      <c r="DK429">
        <v>0</v>
      </c>
      <c r="DL429">
        <v>0</v>
      </c>
      <c r="DM429">
        <v>0</v>
      </c>
      <c r="DN429">
        <v>0</v>
      </c>
      <c r="DO429">
        <v>0</v>
      </c>
      <c r="DP429">
        <v>0</v>
      </c>
      <c r="DQ429">
        <v>0</v>
      </c>
      <c r="DR429">
        <v>0</v>
      </c>
      <c r="DS429">
        <v>0</v>
      </c>
      <c r="DT429">
        <v>0</v>
      </c>
      <c r="DU429">
        <v>0</v>
      </c>
      <c r="DV429">
        <v>0</v>
      </c>
      <c r="DW429">
        <v>0</v>
      </c>
      <c r="DX429">
        <v>0</v>
      </c>
      <c r="DY429">
        <v>0</v>
      </c>
      <c r="DZ429">
        <v>0</v>
      </c>
      <c r="EA429">
        <v>0</v>
      </c>
      <c r="EB429">
        <v>0</v>
      </c>
      <c r="EC429">
        <v>0</v>
      </c>
      <c r="ED429">
        <v>0</v>
      </c>
      <c r="EE429">
        <v>0</v>
      </c>
      <c r="EF429">
        <v>0</v>
      </c>
      <c r="EG429">
        <v>0</v>
      </c>
      <c r="EH429">
        <v>0</v>
      </c>
      <c r="EI429">
        <v>0</v>
      </c>
      <c r="EJ429">
        <v>0</v>
      </c>
      <c r="EK429">
        <v>0</v>
      </c>
      <c r="EL429">
        <v>0</v>
      </c>
      <c r="EM429">
        <v>0</v>
      </c>
      <c r="EN429">
        <v>0</v>
      </c>
      <c r="EO429">
        <v>0</v>
      </c>
      <c r="EP429">
        <v>0</v>
      </c>
      <c r="EQ429">
        <v>0</v>
      </c>
      <c r="ER429">
        <v>0</v>
      </c>
      <c r="ES429">
        <v>0</v>
      </c>
      <c r="ET429">
        <v>0</v>
      </c>
      <c r="EU429">
        <v>0</v>
      </c>
      <c r="EV429">
        <v>0</v>
      </c>
      <c r="EW429">
        <v>0</v>
      </c>
      <c r="EX429">
        <v>0</v>
      </c>
      <c r="EY429">
        <v>0</v>
      </c>
      <c r="EZ429">
        <v>0</v>
      </c>
      <c r="FA429">
        <v>0</v>
      </c>
      <c r="FB429">
        <v>0</v>
      </c>
      <c r="FC429">
        <v>0</v>
      </c>
      <c r="FD429">
        <v>0</v>
      </c>
      <c r="FE429">
        <v>0</v>
      </c>
      <c r="FF429">
        <v>0</v>
      </c>
      <c r="FG429">
        <v>0</v>
      </c>
      <c r="FH429">
        <v>0</v>
      </c>
      <c r="FI429">
        <v>0</v>
      </c>
      <c r="FJ429">
        <v>0</v>
      </c>
      <c r="FK429">
        <v>0</v>
      </c>
      <c r="FL429">
        <v>0</v>
      </c>
      <c r="FM429">
        <v>0</v>
      </c>
      <c r="FN429">
        <v>0</v>
      </c>
      <c r="FO429">
        <v>0</v>
      </c>
      <c r="FP429">
        <v>0</v>
      </c>
      <c r="FQ429">
        <v>0</v>
      </c>
      <c r="FR429">
        <v>0</v>
      </c>
      <c r="FS429">
        <v>8</v>
      </c>
      <c r="FT429">
        <v>0.19862687587738037</v>
      </c>
      <c r="FU429">
        <v>0</v>
      </c>
    </row>
    <row r="430" spans="1:177" x14ac:dyDescent="0.2">
      <c r="A430" t="s">
        <v>194</v>
      </c>
      <c r="B430" t="s">
        <v>226</v>
      </c>
      <c r="C430" t="s">
        <v>1</v>
      </c>
      <c r="D430" t="s">
        <v>258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0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  <c r="DG430">
        <v>0</v>
      </c>
      <c r="DH430">
        <v>0</v>
      </c>
      <c r="DI430">
        <v>0</v>
      </c>
      <c r="DJ430">
        <v>0</v>
      </c>
      <c r="DK430">
        <v>0</v>
      </c>
      <c r="DL430">
        <v>0</v>
      </c>
      <c r="DM430">
        <v>0</v>
      </c>
      <c r="DN430">
        <v>0</v>
      </c>
      <c r="DO430">
        <v>0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  <c r="DY430">
        <v>0</v>
      </c>
      <c r="DZ430">
        <v>0</v>
      </c>
      <c r="EA430">
        <v>0</v>
      </c>
      <c r="EB430">
        <v>0</v>
      </c>
      <c r="EC430">
        <v>0</v>
      </c>
      <c r="ED430">
        <v>0</v>
      </c>
      <c r="EE430">
        <v>0</v>
      </c>
      <c r="EF430">
        <v>0</v>
      </c>
      <c r="EG430">
        <v>0</v>
      </c>
      <c r="EH430">
        <v>0</v>
      </c>
      <c r="EI430">
        <v>0</v>
      </c>
      <c r="EJ430">
        <v>0</v>
      </c>
      <c r="EK430">
        <v>0</v>
      </c>
      <c r="EL430">
        <v>0</v>
      </c>
      <c r="EM430">
        <v>0</v>
      </c>
      <c r="EN430">
        <v>0</v>
      </c>
      <c r="EO430">
        <v>0</v>
      </c>
      <c r="EP430">
        <v>0</v>
      </c>
      <c r="EQ430">
        <v>0</v>
      </c>
      <c r="ER430">
        <v>0</v>
      </c>
      <c r="ES430">
        <v>0</v>
      </c>
      <c r="ET430">
        <v>0</v>
      </c>
      <c r="EU430">
        <v>0</v>
      </c>
      <c r="EV430">
        <v>0</v>
      </c>
      <c r="EW430">
        <v>0</v>
      </c>
      <c r="EX430">
        <v>0</v>
      </c>
      <c r="EY430">
        <v>0</v>
      </c>
      <c r="EZ430">
        <v>0</v>
      </c>
      <c r="FA430">
        <v>0</v>
      </c>
      <c r="FB430">
        <v>0</v>
      </c>
      <c r="FC430">
        <v>0</v>
      </c>
      <c r="FD430">
        <v>0</v>
      </c>
      <c r="FE430">
        <v>0</v>
      </c>
      <c r="FF430">
        <v>0</v>
      </c>
      <c r="FG430">
        <v>0</v>
      </c>
      <c r="FH430">
        <v>0</v>
      </c>
      <c r="FI430">
        <v>0</v>
      </c>
      <c r="FJ430">
        <v>0</v>
      </c>
      <c r="FK430">
        <v>0</v>
      </c>
      <c r="FL430">
        <v>0</v>
      </c>
      <c r="FM430">
        <v>0</v>
      </c>
      <c r="FN430">
        <v>0</v>
      </c>
      <c r="FO430">
        <v>0</v>
      </c>
      <c r="FP430">
        <v>0</v>
      </c>
      <c r="FQ430">
        <v>0</v>
      </c>
      <c r="FR430">
        <v>0</v>
      </c>
      <c r="FS430">
        <v>0</v>
      </c>
      <c r="FU430">
        <v>0</v>
      </c>
    </row>
    <row r="431" spans="1:177" x14ac:dyDescent="0.2">
      <c r="A431" t="s">
        <v>194</v>
      </c>
      <c r="B431" t="s">
        <v>226</v>
      </c>
      <c r="C431" t="s">
        <v>1</v>
      </c>
      <c r="D431" t="s">
        <v>259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0</v>
      </c>
      <c r="CA431">
        <v>0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  <c r="DG431">
        <v>0</v>
      </c>
      <c r="DH431">
        <v>0</v>
      </c>
      <c r="DI431">
        <v>0</v>
      </c>
      <c r="DJ431">
        <v>0</v>
      </c>
      <c r="DK431">
        <v>0</v>
      </c>
      <c r="DL431">
        <v>0</v>
      </c>
      <c r="DM431">
        <v>0</v>
      </c>
      <c r="DN431">
        <v>0</v>
      </c>
      <c r="DO431">
        <v>0</v>
      </c>
      <c r="DP431">
        <v>0</v>
      </c>
      <c r="DQ431">
        <v>0</v>
      </c>
      <c r="DR431">
        <v>0</v>
      </c>
      <c r="DS431">
        <v>0</v>
      </c>
      <c r="DT431">
        <v>0</v>
      </c>
      <c r="DU431">
        <v>0</v>
      </c>
      <c r="DV431">
        <v>0</v>
      </c>
      <c r="DW431">
        <v>0</v>
      </c>
      <c r="DX431">
        <v>0</v>
      </c>
      <c r="DY431">
        <v>0</v>
      </c>
      <c r="DZ431">
        <v>0</v>
      </c>
      <c r="EA431">
        <v>0</v>
      </c>
      <c r="EB431">
        <v>0</v>
      </c>
      <c r="EC431">
        <v>0</v>
      </c>
      <c r="ED431">
        <v>0</v>
      </c>
      <c r="EE431">
        <v>0</v>
      </c>
      <c r="EF431">
        <v>0</v>
      </c>
      <c r="EG431">
        <v>0</v>
      </c>
      <c r="EH431">
        <v>0</v>
      </c>
      <c r="EI431">
        <v>0</v>
      </c>
      <c r="EJ431">
        <v>0</v>
      </c>
      <c r="EK431">
        <v>0</v>
      </c>
      <c r="EL431">
        <v>0</v>
      </c>
      <c r="EM431">
        <v>0</v>
      </c>
      <c r="EN431">
        <v>0</v>
      </c>
      <c r="EO431">
        <v>0</v>
      </c>
      <c r="EP431">
        <v>0</v>
      </c>
      <c r="EQ431">
        <v>0</v>
      </c>
      <c r="ER431">
        <v>0</v>
      </c>
      <c r="ES431">
        <v>0</v>
      </c>
      <c r="ET431">
        <v>0</v>
      </c>
      <c r="EU431">
        <v>0</v>
      </c>
      <c r="EV431">
        <v>0</v>
      </c>
      <c r="EW431">
        <v>0</v>
      </c>
      <c r="EX431">
        <v>0</v>
      </c>
      <c r="EY431">
        <v>0</v>
      </c>
      <c r="EZ431">
        <v>0</v>
      </c>
      <c r="FA431">
        <v>0</v>
      </c>
      <c r="FB431">
        <v>0</v>
      </c>
      <c r="FC431">
        <v>0</v>
      </c>
      <c r="FD431">
        <v>0</v>
      </c>
      <c r="FE431">
        <v>0</v>
      </c>
      <c r="FF431">
        <v>0</v>
      </c>
      <c r="FG431">
        <v>0</v>
      </c>
      <c r="FH431">
        <v>0</v>
      </c>
      <c r="FI431">
        <v>0</v>
      </c>
      <c r="FJ431">
        <v>0</v>
      </c>
      <c r="FK431">
        <v>0</v>
      </c>
      <c r="FL431">
        <v>0</v>
      </c>
      <c r="FM431">
        <v>0</v>
      </c>
      <c r="FN431">
        <v>0</v>
      </c>
      <c r="FO431">
        <v>0</v>
      </c>
      <c r="FP431">
        <v>0</v>
      </c>
      <c r="FQ431">
        <v>0</v>
      </c>
      <c r="FR431">
        <v>0</v>
      </c>
      <c r="FS431">
        <v>0</v>
      </c>
      <c r="FU431">
        <v>0</v>
      </c>
    </row>
    <row r="432" spans="1:177" x14ac:dyDescent="0.2">
      <c r="A432" t="s">
        <v>194</v>
      </c>
      <c r="B432" t="s">
        <v>226</v>
      </c>
      <c r="C432" t="s">
        <v>1</v>
      </c>
      <c r="D432" t="s">
        <v>260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BX432">
        <v>0</v>
      </c>
      <c r="BY432">
        <v>0</v>
      </c>
      <c r="BZ432">
        <v>0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  <c r="DG432">
        <v>0</v>
      </c>
      <c r="DH432">
        <v>0</v>
      </c>
      <c r="DI432">
        <v>0</v>
      </c>
      <c r="DJ432">
        <v>0</v>
      </c>
      <c r="DK432">
        <v>0</v>
      </c>
      <c r="DL432">
        <v>0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0</v>
      </c>
      <c r="DV432">
        <v>0</v>
      </c>
      <c r="DW432">
        <v>0</v>
      </c>
      <c r="DX432">
        <v>0</v>
      </c>
      <c r="DY432">
        <v>0</v>
      </c>
      <c r="DZ432">
        <v>0</v>
      </c>
      <c r="EA432">
        <v>0</v>
      </c>
      <c r="EB432">
        <v>0</v>
      </c>
      <c r="EC432">
        <v>0</v>
      </c>
      <c r="ED432">
        <v>0</v>
      </c>
      <c r="EE432">
        <v>0</v>
      </c>
      <c r="EF432">
        <v>0</v>
      </c>
      <c r="EG432">
        <v>0</v>
      </c>
      <c r="EH432">
        <v>0</v>
      </c>
      <c r="EI432">
        <v>0</v>
      </c>
      <c r="EJ432">
        <v>0</v>
      </c>
      <c r="EK432">
        <v>0</v>
      </c>
      <c r="EL432">
        <v>0</v>
      </c>
      <c r="EM432">
        <v>0</v>
      </c>
      <c r="EN432">
        <v>0</v>
      </c>
      <c r="EO432">
        <v>0</v>
      </c>
      <c r="EP432">
        <v>0</v>
      </c>
      <c r="EQ432">
        <v>0</v>
      </c>
      <c r="ER432">
        <v>0</v>
      </c>
      <c r="ES432">
        <v>0</v>
      </c>
      <c r="ET432">
        <v>0</v>
      </c>
      <c r="EU432">
        <v>0</v>
      </c>
      <c r="EV432">
        <v>0</v>
      </c>
      <c r="EW432">
        <v>0</v>
      </c>
      <c r="EX432">
        <v>0</v>
      </c>
      <c r="EY432">
        <v>0</v>
      </c>
      <c r="EZ432">
        <v>0</v>
      </c>
      <c r="FA432">
        <v>0</v>
      </c>
      <c r="FB432">
        <v>0</v>
      </c>
      <c r="FC432">
        <v>0</v>
      </c>
      <c r="FD432">
        <v>0</v>
      </c>
      <c r="FE432">
        <v>0</v>
      </c>
      <c r="FF432">
        <v>0</v>
      </c>
      <c r="FG432">
        <v>0</v>
      </c>
      <c r="FH432">
        <v>0</v>
      </c>
      <c r="FI432">
        <v>0</v>
      </c>
      <c r="FJ432">
        <v>0</v>
      </c>
      <c r="FK432">
        <v>0</v>
      </c>
      <c r="FL432">
        <v>0</v>
      </c>
      <c r="FM432">
        <v>0</v>
      </c>
      <c r="FN432">
        <v>0</v>
      </c>
      <c r="FO432">
        <v>0</v>
      </c>
      <c r="FP432">
        <v>0</v>
      </c>
      <c r="FQ432">
        <v>0</v>
      </c>
      <c r="FR432">
        <v>0</v>
      </c>
      <c r="FS432">
        <v>0</v>
      </c>
      <c r="FU432">
        <v>0</v>
      </c>
    </row>
    <row r="433" spans="1:177" x14ac:dyDescent="0.2">
      <c r="A433" t="s">
        <v>194</v>
      </c>
      <c r="B433" t="s">
        <v>226</v>
      </c>
      <c r="C433" t="s">
        <v>1</v>
      </c>
      <c r="D433" t="s">
        <v>2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0</v>
      </c>
      <c r="BX433">
        <v>0</v>
      </c>
      <c r="BY433">
        <v>0</v>
      </c>
      <c r="BZ433">
        <v>0</v>
      </c>
      <c r="CA433">
        <v>0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0</v>
      </c>
      <c r="CY433">
        <v>0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  <c r="DG433">
        <v>0</v>
      </c>
      <c r="DH433">
        <v>0</v>
      </c>
      <c r="DI433">
        <v>0</v>
      </c>
      <c r="DJ433">
        <v>0</v>
      </c>
      <c r="DK433">
        <v>0</v>
      </c>
      <c r="DL433">
        <v>0</v>
      </c>
      <c r="DM433">
        <v>0</v>
      </c>
      <c r="DN433">
        <v>0</v>
      </c>
      <c r="DO433">
        <v>0</v>
      </c>
      <c r="DP433">
        <v>0</v>
      </c>
      <c r="DQ433">
        <v>0</v>
      </c>
      <c r="DR433">
        <v>0</v>
      </c>
      <c r="DS433">
        <v>0</v>
      </c>
      <c r="DT433">
        <v>0</v>
      </c>
      <c r="DU433">
        <v>0</v>
      </c>
      <c r="DV433">
        <v>0</v>
      </c>
      <c r="DW433">
        <v>0</v>
      </c>
      <c r="DX433">
        <v>0</v>
      </c>
      <c r="DY433">
        <v>0</v>
      </c>
      <c r="DZ433">
        <v>0</v>
      </c>
      <c r="EA433">
        <v>0</v>
      </c>
      <c r="EB433">
        <v>0</v>
      </c>
      <c r="EC433">
        <v>0</v>
      </c>
      <c r="ED433">
        <v>0</v>
      </c>
      <c r="EE433">
        <v>0</v>
      </c>
      <c r="EF433">
        <v>0</v>
      </c>
      <c r="EG433">
        <v>0</v>
      </c>
      <c r="EH433">
        <v>0</v>
      </c>
      <c r="EI433">
        <v>0</v>
      </c>
      <c r="EJ433">
        <v>0</v>
      </c>
      <c r="EK433">
        <v>0</v>
      </c>
      <c r="EL433">
        <v>0</v>
      </c>
      <c r="EM433">
        <v>0</v>
      </c>
      <c r="EN433">
        <v>0</v>
      </c>
      <c r="EO433">
        <v>0</v>
      </c>
      <c r="EP433">
        <v>0</v>
      </c>
      <c r="EQ433">
        <v>0</v>
      </c>
      <c r="ER433">
        <v>0</v>
      </c>
      <c r="ES433">
        <v>0</v>
      </c>
      <c r="ET433">
        <v>0</v>
      </c>
      <c r="EU433">
        <v>0</v>
      </c>
      <c r="EV433">
        <v>0</v>
      </c>
      <c r="EW433">
        <v>0</v>
      </c>
      <c r="EX433">
        <v>0</v>
      </c>
      <c r="EY433">
        <v>0</v>
      </c>
      <c r="EZ433">
        <v>0</v>
      </c>
      <c r="FA433">
        <v>0</v>
      </c>
      <c r="FB433">
        <v>0</v>
      </c>
      <c r="FC433">
        <v>0</v>
      </c>
      <c r="FD433">
        <v>0</v>
      </c>
      <c r="FE433">
        <v>0</v>
      </c>
      <c r="FF433">
        <v>0</v>
      </c>
      <c r="FG433">
        <v>0</v>
      </c>
      <c r="FH433">
        <v>0</v>
      </c>
      <c r="FI433">
        <v>0</v>
      </c>
      <c r="FJ433">
        <v>0</v>
      </c>
      <c r="FK433">
        <v>0</v>
      </c>
      <c r="FL433">
        <v>0</v>
      </c>
      <c r="FM433">
        <v>0</v>
      </c>
      <c r="FN433">
        <v>0</v>
      </c>
      <c r="FO433">
        <v>0</v>
      </c>
      <c r="FP433">
        <v>0</v>
      </c>
      <c r="FQ433">
        <v>0</v>
      </c>
      <c r="FR433">
        <v>0</v>
      </c>
      <c r="FS433">
        <v>7.666666666666667</v>
      </c>
      <c r="FT433">
        <v>0.20342807471752167</v>
      </c>
      <c r="FU433">
        <v>0</v>
      </c>
    </row>
    <row r="434" spans="1:177" x14ac:dyDescent="0.2">
      <c r="A434" t="s">
        <v>195</v>
      </c>
      <c r="B434" t="s">
        <v>224</v>
      </c>
      <c r="C434" t="s">
        <v>1</v>
      </c>
      <c r="D434" t="s">
        <v>246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0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  <c r="DG434">
        <v>0</v>
      </c>
      <c r="DH434">
        <v>0</v>
      </c>
      <c r="DI434">
        <v>0</v>
      </c>
      <c r="DJ434">
        <v>0</v>
      </c>
      <c r="DK434">
        <v>0</v>
      </c>
      <c r="DL434">
        <v>0</v>
      </c>
      <c r="DM434">
        <v>0</v>
      </c>
      <c r="DN434">
        <v>0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0</v>
      </c>
      <c r="DU434">
        <v>0</v>
      </c>
      <c r="DV434">
        <v>0</v>
      </c>
      <c r="DW434">
        <v>0</v>
      </c>
      <c r="DX434">
        <v>0</v>
      </c>
      <c r="DY434">
        <v>0</v>
      </c>
      <c r="DZ434">
        <v>0</v>
      </c>
      <c r="EA434">
        <v>0</v>
      </c>
      <c r="EB434">
        <v>0</v>
      </c>
      <c r="EC434">
        <v>0</v>
      </c>
      <c r="ED434">
        <v>0</v>
      </c>
      <c r="EE434">
        <v>0</v>
      </c>
      <c r="EF434">
        <v>0</v>
      </c>
      <c r="EG434">
        <v>0</v>
      </c>
      <c r="EH434">
        <v>0</v>
      </c>
      <c r="EI434">
        <v>0</v>
      </c>
      <c r="EJ434">
        <v>0</v>
      </c>
      <c r="EK434">
        <v>0</v>
      </c>
      <c r="EL434">
        <v>0</v>
      </c>
      <c r="EM434">
        <v>0</v>
      </c>
      <c r="EN434">
        <v>0</v>
      </c>
      <c r="EO434">
        <v>0</v>
      </c>
      <c r="EP434">
        <v>0</v>
      </c>
      <c r="EQ434">
        <v>0</v>
      </c>
      <c r="ER434">
        <v>0</v>
      </c>
      <c r="ES434">
        <v>0</v>
      </c>
      <c r="ET434">
        <v>0</v>
      </c>
      <c r="EU434">
        <v>0</v>
      </c>
      <c r="EV434">
        <v>0</v>
      </c>
      <c r="EW434">
        <v>0</v>
      </c>
      <c r="EX434">
        <v>0</v>
      </c>
      <c r="EY434">
        <v>0</v>
      </c>
      <c r="EZ434">
        <v>0</v>
      </c>
      <c r="FA434">
        <v>0</v>
      </c>
      <c r="FB434">
        <v>0</v>
      </c>
      <c r="FC434">
        <v>0</v>
      </c>
      <c r="FD434">
        <v>0</v>
      </c>
      <c r="FE434">
        <v>0</v>
      </c>
      <c r="FF434">
        <v>0</v>
      </c>
      <c r="FG434">
        <v>0</v>
      </c>
      <c r="FH434">
        <v>0</v>
      </c>
      <c r="FI434">
        <v>0</v>
      </c>
      <c r="FJ434">
        <v>0</v>
      </c>
      <c r="FK434">
        <v>0</v>
      </c>
      <c r="FL434">
        <v>0</v>
      </c>
      <c r="FM434">
        <v>0</v>
      </c>
      <c r="FN434">
        <v>0</v>
      </c>
      <c r="FO434">
        <v>0</v>
      </c>
      <c r="FP434">
        <v>0</v>
      </c>
      <c r="FQ434">
        <v>0</v>
      </c>
      <c r="FR434">
        <v>0</v>
      </c>
      <c r="FS434">
        <v>4</v>
      </c>
      <c r="FT434">
        <v>0.42133235931396484</v>
      </c>
      <c r="FU434">
        <v>0</v>
      </c>
    </row>
    <row r="435" spans="1:177" x14ac:dyDescent="0.2">
      <c r="A435" t="s">
        <v>195</v>
      </c>
      <c r="B435" t="s">
        <v>224</v>
      </c>
      <c r="C435" t="s">
        <v>1</v>
      </c>
      <c r="D435" t="s">
        <v>247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0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  <c r="DG435">
        <v>0</v>
      </c>
      <c r="DH435">
        <v>0</v>
      </c>
      <c r="DI435">
        <v>0</v>
      </c>
      <c r="DJ435">
        <v>0</v>
      </c>
      <c r="DK435">
        <v>0</v>
      </c>
      <c r="DL435">
        <v>0</v>
      </c>
      <c r="DM435">
        <v>0</v>
      </c>
      <c r="DN435">
        <v>0</v>
      </c>
      <c r="DO435">
        <v>0</v>
      </c>
      <c r="DP435">
        <v>0</v>
      </c>
      <c r="DQ435">
        <v>0</v>
      </c>
      <c r="DR435">
        <v>0</v>
      </c>
      <c r="DS435">
        <v>0</v>
      </c>
      <c r="DT435">
        <v>0</v>
      </c>
      <c r="DU435">
        <v>0</v>
      </c>
      <c r="DV435">
        <v>0</v>
      </c>
      <c r="DW435">
        <v>0</v>
      </c>
      <c r="DX435">
        <v>0</v>
      </c>
      <c r="DY435">
        <v>0</v>
      </c>
      <c r="DZ435">
        <v>0</v>
      </c>
      <c r="EA435">
        <v>0</v>
      </c>
      <c r="EB435">
        <v>0</v>
      </c>
      <c r="EC435">
        <v>0</v>
      </c>
      <c r="ED435">
        <v>0</v>
      </c>
      <c r="EE435">
        <v>0</v>
      </c>
      <c r="EF435">
        <v>0</v>
      </c>
      <c r="EG435">
        <v>0</v>
      </c>
      <c r="EH435">
        <v>0</v>
      </c>
      <c r="EI435">
        <v>0</v>
      </c>
      <c r="EJ435">
        <v>0</v>
      </c>
      <c r="EK435">
        <v>0</v>
      </c>
      <c r="EL435">
        <v>0</v>
      </c>
      <c r="EM435">
        <v>0</v>
      </c>
      <c r="EN435">
        <v>0</v>
      </c>
      <c r="EO435">
        <v>0</v>
      </c>
      <c r="EP435">
        <v>0</v>
      </c>
      <c r="EQ435">
        <v>0</v>
      </c>
      <c r="ER435">
        <v>0</v>
      </c>
      <c r="ES435">
        <v>0</v>
      </c>
      <c r="ET435">
        <v>0</v>
      </c>
      <c r="EU435">
        <v>0</v>
      </c>
      <c r="EV435">
        <v>0</v>
      </c>
      <c r="EW435">
        <v>0</v>
      </c>
      <c r="EX435">
        <v>0</v>
      </c>
      <c r="EY435">
        <v>0</v>
      </c>
      <c r="EZ435">
        <v>0</v>
      </c>
      <c r="FA435">
        <v>0</v>
      </c>
      <c r="FB435">
        <v>0</v>
      </c>
      <c r="FC435">
        <v>0</v>
      </c>
      <c r="FD435">
        <v>0</v>
      </c>
      <c r="FE435">
        <v>0</v>
      </c>
      <c r="FF435">
        <v>0</v>
      </c>
      <c r="FG435">
        <v>0</v>
      </c>
      <c r="FH435">
        <v>0</v>
      </c>
      <c r="FI435">
        <v>0</v>
      </c>
      <c r="FJ435">
        <v>0</v>
      </c>
      <c r="FK435">
        <v>0</v>
      </c>
      <c r="FL435">
        <v>0</v>
      </c>
      <c r="FM435">
        <v>0</v>
      </c>
      <c r="FN435">
        <v>0</v>
      </c>
      <c r="FO435">
        <v>0</v>
      </c>
      <c r="FP435">
        <v>0</v>
      </c>
      <c r="FQ435">
        <v>0</v>
      </c>
      <c r="FR435">
        <v>0</v>
      </c>
      <c r="FS435">
        <v>11</v>
      </c>
      <c r="FT435">
        <v>0.66437315940856934</v>
      </c>
      <c r="FU435">
        <v>0</v>
      </c>
    </row>
    <row r="436" spans="1:177" x14ac:dyDescent="0.2">
      <c r="A436" t="s">
        <v>195</v>
      </c>
      <c r="B436" t="s">
        <v>224</v>
      </c>
      <c r="C436" t="s">
        <v>1</v>
      </c>
      <c r="D436" t="s">
        <v>248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0</v>
      </c>
      <c r="BZ436">
        <v>0</v>
      </c>
      <c r="CA436">
        <v>0</v>
      </c>
      <c r="CB436">
        <v>0</v>
      </c>
      <c r="CC436">
        <v>0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0</v>
      </c>
      <c r="DC436">
        <v>0</v>
      </c>
      <c r="DD436">
        <v>0</v>
      </c>
      <c r="DE436">
        <v>0</v>
      </c>
      <c r="DF436">
        <v>0</v>
      </c>
      <c r="DG436">
        <v>0</v>
      </c>
      <c r="DH436">
        <v>0</v>
      </c>
      <c r="DI436">
        <v>0</v>
      </c>
      <c r="DJ436">
        <v>0</v>
      </c>
      <c r="DK436">
        <v>0</v>
      </c>
      <c r="DL436">
        <v>0</v>
      </c>
      <c r="DM436">
        <v>0</v>
      </c>
      <c r="DN436">
        <v>0</v>
      </c>
      <c r="DO436">
        <v>0</v>
      </c>
      <c r="DP436">
        <v>0</v>
      </c>
      <c r="DQ436">
        <v>0</v>
      </c>
      <c r="DR436">
        <v>0</v>
      </c>
      <c r="DS436">
        <v>0</v>
      </c>
      <c r="DT436">
        <v>0</v>
      </c>
      <c r="DU436">
        <v>0</v>
      </c>
      <c r="DV436">
        <v>0</v>
      </c>
      <c r="DW436">
        <v>0</v>
      </c>
      <c r="DX436">
        <v>0</v>
      </c>
      <c r="DY436">
        <v>0</v>
      </c>
      <c r="DZ436">
        <v>0</v>
      </c>
      <c r="EA436">
        <v>0</v>
      </c>
      <c r="EB436">
        <v>0</v>
      </c>
      <c r="EC436">
        <v>0</v>
      </c>
      <c r="ED436">
        <v>0</v>
      </c>
      <c r="EE436">
        <v>0</v>
      </c>
      <c r="EF436">
        <v>0</v>
      </c>
      <c r="EG436">
        <v>0</v>
      </c>
      <c r="EH436">
        <v>0</v>
      </c>
      <c r="EI436">
        <v>0</v>
      </c>
      <c r="EJ436">
        <v>0</v>
      </c>
      <c r="EK436">
        <v>0</v>
      </c>
      <c r="EL436">
        <v>0</v>
      </c>
      <c r="EM436">
        <v>0</v>
      </c>
      <c r="EN436">
        <v>0</v>
      </c>
      <c r="EO436">
        <v>0</v>
      </c>
      <c r="EP436">
        <v>0</v>
      </c>
      <c r="EQ436">
        <v>0</v>
      </c>
      <c r="ER436">
        <v>0</v>
      </c>
      <c r="ES436">
        <v>0</v>
      </c>
      <c r="ET436">
        <v>0</v>
      </c>
      <c r="EU436">
        <v>0</v>
      </c>
      <c r="EV436">
        <v>0</v>
      </c>
      <c r="EW436">
        <v>0</v>
      </c>
      <c r="EX436">
        <v>0</v>
      </c>
      <c r="EY436">
        <v>0</v>
      </c>
      <c r="EZ436">
        <v>0</v>
      </c>
      <c r="FA436">
        <v>0</v>
      </c>
      <c r="FB436">
        <v>0</v>
      </c>
      <c r="FC436">
        <v>0</v>
      </c>
      <c r="FD436">
        <v>0</v>
      </c>
      <c r="FE436">
        <v>0</v>
      </c>
      <c r="FF436">
        <v>0</v>
      </c>
      <c r="FG436">
        <v>0</v>
      </c>
      <c r="FH436">
        <v>0</v>
      </c>
      <c r="FI436">
        <v>0</v>
      </c>
      <c r="FJ436">
        <v>0</v>
      </c>
      <c r="FK436">
        <v>0</v>
      </c>
      <c r="FL436">
        <v>0</v>
      </c>
      <c r="FM436">
        <v>0</v>
      </c>
      <c r="FN436">
        <v>0</v>
      </c>
      <c r="FO436">
        <v>0</v>
      </c>
      <c r="FP436">
        <v>0</v>
      </c>
      <c r="FQ436">
        <v>0</v>
      </c>
      <c r="FR436">
        <v>0</v>
      </c>
      <c r="FS436">
        <v>0</v>
      </c>
      <c r="FU436">
        <v>0</v>
      </c>
    </row>
    <row r="437" spans="1:177" x14ac:dyDescent="0.2">
      <c r="A437" t="s">
        <v>195</v>
      </c>
      <c r="B437" t="s">
        <v>224</v>
      </c>
      <c r="C437" t="s">
        <v>1</v>
      </c>
      <c r="D437" t="s">
        <v>249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  <c r="DG437">
        <v>0</v>
      </c>
      <c r="DH437">
        <v>0</v>
      </c>
      <c r="DI437">
        <v>0</v>
      </c>
      <c r="DJ437">
        <v>0</v>
      </c>
      <c r="DK437">
        <v>0</v>
      </c>
      <c r="DL437">
        <v>0</v>
      </c>
      <c r="DM437">
        <v>0</v>
      </c>
      <c r="DN437">
        <v>0</v>
      </c>
      <c r="DO437">
        <v>0</v>
      </c>
      <c r="DP437">
        <v>0</v>
      </c>
      <c r="DQ437">
        <v>0</v>
      </c>
      <c r="DR437">
        <v>0</v>
      </c>
      <c r="DS437">
        <v>0</v>
      </c>
      <c r="DT437">
        <v>0</v>
      </c>
      <c r="DU437">
        <v>0</v>
      </c>
      <c r="DV437">
        <v>0</v>
      </c>
      <c r="DW437">
        <v>0</v>
      </c>
      <c r="DX437">
        <v>0</v>
      </c>
      <c r="DY437">
        <v>0</v>
      </c>
      <c r="DZ437">
        <v>0</v>
      </c>
      <c r="EA437">
        <v>0</v>
      </c>
      <c r="EB437">
        <v>0</v>
      </c>
      <c r="EC437">
        <v>0</v>
      </c>
      <c r="ED437">
        <v>0</v>
      </c>
      <c r="EE437">
        <v>0</v>
      </c>
      <c r="EF437">
        <v>0</v>
      </c>
      <c r="EG437">
        <v>0</v>
      </c>
      <c r="EH437">
        <v>0</v>
      </c>
      <c r="EI437">
        <v>0</v>
      </c>
      <c r="EJ437">
        <v>0</v>
      </c>
      <c r="EK437">
        <v>0</v>
      </c>
      <c r="EL437">
        <v>0</v>
      </c>
      <c r="EM437">
        <v>0</v>
      </c>
      <c r="EN437">
        <v>0</v>
      </c>
      <c r="EO437">
        <v>0</v>
      </c>
      <c r="EP437">
        <v>0</v>
      </c>
      <c r="EQ437">
        <v>0</v>
      </c>
      <c r="ER437">
        <v>0</v>
      </c>
      <c r="ES437">
        <v>0</v>
      </c>
      <c r="ET437">
        <v>0</v>
      </c>
      <c r="EU437">
        <v>0</v>
      </c>
      <c r="EV437">
        <v>0</v>
      </c>
      <c r="EW437">
        <v>0</v>
      </c>
      <c r="EX437">
        <v>0</v>
      </c>
      <c r="EY437">
        <v>0</v>
      </c>
      <c r="EZ437">
        <v>0</v>
      </c>
      <c r="FA437">
        <v>0</v>
      </c>
      <c r="FB437">
        <v>0</v>
      </c>
      <c r="FC437">
        <v>0</v>
      </c>
      <c r="FD437">
        <v>0</v>
      </c>
      <c r="FE437">
        <v>0</v>
      </c>
      <c r="FF437">
        <v>0</v>
      </c>
      <c r="FG437">
        <v>0</v>
      </c>
      <c r="FH437">
        <v>0</v>
      </c>
      <c r="FI437">
        <v>0</v>
      </c>
      <c r="FJ437">
        <v>0</v>
      </c>
      <c r="FK437">
        <v>0</v>
      </c>
      <c r="FL437">
        <v>0</v>
      </c>
      <c r="FM437">
        <v>0</v>
      </c>
      <c r="FN437">
        <v>0</v>
      </c>
      <c r="FO437">
        <v>0</v>
      </c>
      <c r="FP437">
        <v>0</v>
      </c>
      <c r="FQ437">
        <v>0</v>
      </c>
      <c r="FR437">
        <v>0</v>
      </c>
      <c r="FS437">
        <v>0</v>
      </c>
      <c r="FU437">
        <v>0</v>
      </c>
    </row>
    <row r="438" spans="1:177" x14ac:dyDescent="0.2">
      <c r="A438" t="s">
        <v>195</v>
      </c>
      <c r="B438" t="s">
        <v>224</v>
      </c>
      <c r="C438" t="s">
        <v>1</v>
      </c>
      <c r="D438" t="s">
        <v>250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  <c r="DJ438">
        <v>0</v>
      </c>
      <c r="DK438">
        <v>0</v>
      </c>
      <c r="DL438">
        <v>0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0</v>
      </c>
      <c r="DS438">
        <v>0</v>
      </c>
      <c r="DT438">
        <v>0</v>
      </c>
      <c r="DU438">
        <v>0</v>
      </c>
      <c r="DV438">
        <v>0</v>
      </c>
      <c r="DW438">
        <v>0</v>
      </c>
      <c r="DX438">
        <v>0</v>
      </c>
      <c r="DY438">
        <v>0</v>
      </c>
      <c r="DZ438">
        <v>0</v>
      </c>
      <c r="EA438">
        <v>0</v>
      </c>
      <c r="EB438">
        <v>0</v>
      </c>
      <c r="EC438">
        <v>0</v>
      </c>
      <c r="ED438">
        <v>0</v>
      </c>
      <c r="EE438">
        <v>0</v>
      </c>
      <c r="EF438">
        <v>0</v>
      </c>
      <c r="EG438">
        <v>0</v>
      </c>
      <c r="EH438">
        <v>0</v>
      </c>
      <c r="EI438">
        <v>0</v>
      </c>
      <c r="EJ438">
        <v>0</v>
      </c>
      <c r="EK438">
        <v>0</v>
      </c>
      <c r="EL438">
        <v>0</v>
      </c>
      <c r="EM438">
        <v>0</v>
      </c>
      <c r="EN438">
        <v>0</v>
      </c>
      <c r="EO438">
        <v>0</v>
      </c>
      <c r="EP438">
        <v>0</v>
      </c>
      <c r="EQ438">
        <v>0</v>
      </c>
      <c r="ER438">
        <v>0</v>
      </c>
      <c r="ES438">
        <v>0</v>
      </c>
      <c r="ET438">
        <v>0</v>
      </c>
      <c r="EU438">
        <v>0</v>
      </c>
      <c r="EV438">
        <v>0</v>
      </c>
      <c r="EW438">
        <v>0</v>
      </c>
      <c r="EX438">
        <v>0</v>
      </c>
      <c r="EY438">
        <v>0</v>
      </c>
      <c r="EZ438">
        <v>0</v>
      </c>
      <c r="FA438">
        <v>0</v>
      </c>
      <c r="FB438">
        <v>0</v>
      </c>
      <c r="FC438">
        <v>0</v>
      </c>
      <c r="FD438">
        <v>0</v>
      </c>
      <c r="FE438">
        <v>0</v>
      </c>
      <c r="FF438">
        <v>0</v>
      </c>
      <c r="FG438">
        <v>0</v>
      </c>
      <c r="FH438">
        <v>0</v>
      </c>
      <c r="FI438">
        <v>0</v>
      </c>
      <c r="FJ438">
        <v>0</v>
      </c>
      <c r="FK438">
        <v>0</v>
      </c>
      <c r="FL438">
        <v>0</v>
      </c>
      <c r="FM438">
        <v>0</v>
      </c>
      <c r="FN438">
        <v>0</v>
      </c>
      <c r="FO438">
        <v>0</v>
      </c>
      <c r="FP438">
        <v>0</v>
      </c>
      <c r="FQ438">
        <v>0</v>
      </c>
      <c r="FR438">
        <v>0</v>
      </c>
      <c r="FS438">
        <v>9</v>
      </c>
      <c r="FT438">
        <v>0.74055886268615723</v>
      </c>
      <c r="FU438">
        <v>0</v>
      </c>
    </row>
    <row r="439" spans="1:177" x14ac:dyDescent="0.2">
      <c r="A439" t="s">
        <v>195</v>
      </c>
      <c r="B439" t="s">
        <v>224</v>
      </c>
      <c r="C439" t="s">
        <v>1</v>
      </c>
      <c r="D439" t="s">
        <v>251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0</v>
      </c>
      <c r="DT439">
        <v>0</v>
      </c>
      <c r="DU439">
        <v>0</v>
      </c>
      <c r="DV439">
        <v>0</v>
      </c>
      <c r="DW439">
        <v>0</v>
      </c>
      <c r="DX439">
        <v>0</v>
      </c>
      <c r="DY439">
        <v>0</v>
      </c>
      <c r="DZ439">
        <v>0</v>
      </c>
      <c r="EA439">
        <v>0</v>
      </c>
      <c r="EB439">
        <v>0</v>
      </c>
      <c r="EC439">
        <v>0</v>
      </c>
      <c r="ED439">
        <v>0</v>
      </c>
      <c r="EE439">
        <v>0</v>
      </c>
      <c r="EF439">
        <v>0</v>
      </c>
      <c r="EG439">
        <v>0</v>
      </c>
      <c r="EH439">
        <v>0</v>
      </c>
      <c r="EI439">
        <v>0</v>
      </c>
      <c r="EJ439">
        <v>0</v>
      </c>
      <c r="EK439">
        <v>0</v>
      </c>
      <c r="EL439">
        <v>0</v>
      </c>
      <c r="EM439">
        <v>0</v>
      </c>
      <c r="EN439">
        <v>0</v>
      </c>
      <c r="EO439">
        <v>0</v>
      </c>
      <c r="EP439">
        <v>0</v>
      </c>
      <c r="EQ439">
        <v>0</v>
      </c>
      <c r="ER439">
        <v>0</v>
      </c>
      <c r="ES439">
        <v>0</v>
      </c>
      <c r="ET439">
        <v>0</v>
      </c>
      <c r="EU439">
        <v>0</v>
      </c>
      <c r="EV439">
        <v>0</v>
      </c>
      <c r="EW439">
        <v>0</v>
      </c>
      <c r="EX439">
        <v>0</v>
      </c>
      <c r="EY439">
        <v>0</v>
      </c>
      <c r="EZ439">
        <v>0</v>
      </c>
      <c r="FA439">
        <v>0</v>
      </c>
      <c r="FB439">
        <v>0</v>
      </c>
      <c r="FC439">
        <v>0</v>
      </c>
      <c r="FD439">
        <v>0</v>
      </c>
      <c r="FE439">
        <v>0</v>
      </c>
      <c r="FF439">
        <v>0</v>
      </c>
      <c r="FG439">
        <v>0</v>
      </c>
      <c r="FH439">
        <v>0</v>
      </c>
      <c r="FI439">
        <v>0</v>
      </c>
      <c r="FJ439">
        <v>0</v>
      </c>
      <c r="FK439">
        <v>0</v>
      </c>
      <c r="FL439">
        <v>0</v>
      </c>
      <c r="FM439">
        <v>0</v>
      </c>
      <c r="FN439">
        <v>0</v>
      </c>
      <c r="FO439">
        <v>0</v>
      </c>
      <c r="FP439">
        <v>0</v>
      </c>
      <c r="FQ439">
        <v>0</v>
      </c>
      <c r="FR439">
        <v>0</v>
      </c>
      <c r="FS439">
        <v>8</v>
      </c>
      <c r="FT439">
        <v>0.77750587463378906</v>
      </c>
      <c r="FU439">
        <v>0</v>
      </c>
    </row>
    <row r="440" spans="1:177" x14ac:dyDescent="0.2">
      <c r="A440" t="s">
        <v>195</v>
      </c>
      <c r="B440" t="s">
        <v>224</v>
      </c>
      <c r="C440" t="s">
        <v>1</v>
      </c>
      <c r="D440" t="s">
        <v>252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0</v>
      </c>
      <c r="DF440">
        <v>0</v>
      </c>
      <c r="DG440">
        <v>0</v>
      </c>
      <c r="DH440">
        <v>0</v>
      </c>
      <c r="DI440">
        <v>0</v>
      </c>
      <c r="DJ440">
        <v>0</v>
      </c>
      <c r="DK440">
        <v>0</v>
      </c>
      <c r="DL440">
        <v>0</v>
      </c>
      <c r="DM440">
        <v>0</v>
      </c>
      <c r="DN440">
        <v>0</v>
      </c>
      <c r="DO440">
        <v>0</v>
      </c>
      <c r="DP440">
        <v>0</v>
      </c>
      <c r="DQ440">
        <v>0</v>
      </c>
      <c r="DR440">
        <v>0</v>
      </c>
      <c r="DS440">
        <v>0</v>
      </c>
      <c r="DT440">
        <v>0</v>
      </c>
      <c r="DU440">
        <v>0</v>
      </c>
      <c r="DV440">
        <v>0</v>
      </c>
      <c r="DW440">
        <v>0</v>
      </c>
      <c r="DX440">
        <v>0</v>
      </c>
      <c r="DY440">
        <v>0</v>
      </c>
      <c r="DZ440">
        <v>0</v>
      </c>
      <c r="EA440">
        <v>0</v>
      </c>
      <c r="EB440">
        <v>0</v>
      </c>
      <c r="EC440">
        <v>0</v>
      </c>
      <c r="ED440">
        <v>0</v>
      </c>
      <c r="EE440">
        <v>0</v>
      </c>
      <c r="EF440">
        <v>0</v>
      </c>
      <c r="EG440">
        <v>0</v>
      </c>
      <c r="EH440">
        <v>0</v>
      </c>
      <c r="EI440">
        <v>0</v>
      </c>
      <c r="EJ440">
        <v>0</v>
      </c>
      <c r="EK440">
        <v>0</v>
      </c>
      <c r="EL440">
        <v>0</v>
      </c>
      <c r="EM440">
        <v>0</v>
      </c>
      <c r="EN440">
        <v>0</v>
      </c>
      <c r="EO440">
        <v>0</v>
      </c>
      <c r="EP440">
        <v>0</v>
      </c>
      <c r="EQ440">
        <v>0</v>
      </c>
      <c r="ER440">
        <v>0</v>
      </c>
      <c r="ES440">
        <v>0</v>
      </c>
      <c r="ET440">
        <v>0</v>
      </c>
      <c r="EU440">
        <v>0</v>
      </c>
      <c r="EV440">
        <v>0</v>
      </c>
      <c r="EW440">
        <v>0</v>
      </c>
      <c r="EX440">
        <v>0</v>
      </c>
      <c r="EY440">
        <v>0</v>
      </c>
      <c r="EZ440">
        <v>0</v>
      </c>
      <c r="FA440">
        <v>0</v>
      </c>
      <c r="FB440">
        <v>0</v>
      </c>
      <c r="FC440">
        <v>0</v>
      </c>
      <c r="FD440">
        <v>0</v>
      </c>
      <c r="FE440">
        <v>0</v>
      </c>
      <c r="FF440">
        <v>0</v>
      </c>
      <c r="FG440">
        <v>0</v>
      </c>
      <c r="FH440">
        <v>0</v>
      </c>
      <c r="FI440">
        <v>0</v>
      </c>
      <c r="FJ440">
        <v>0</v>
      </c>
      <c r="FK440">
        <v>0</v>
      </c>
      <c r="FL440">
        <v>0</v>
      </c>
      <c r="FM440">
        <v>0</v>
      </c>
      <c r="FN440">
        <v>0</v>
      </c>
      <c r="FO440">
        <v>0</v>
      </c>
      <c r="FP440">
        <v>0</v>
      </c>
      <c r="FQ440">
        <v>0</v>
      </c>
      <c r="FR440">
        <v>0</v>
      </c>
      <c r="FS440">
        <v>8</v>
      </c>
      <c r="FT440">
        <v>0.89108288288116455</v>
      </c>
      <c r="FU440">
        <v>0</v>
      </c>
    </row>
    <row r="441" spans="1:177" x14ac:dyDescent="0.2">
      <c r="A441" t="s">
        <v>195</v>
      </c>
      <c r="B441" t="s">
        <v>224</v>
      </c>
      <c r="C441" t="s">
        <v>1</v>
      </c>
      <c r="D441" t="s">
        <v>253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BX441">
        <v>0</v>
      </c>
      <c r="BY441">
        <v>0</v>
      </c>
      <c r="BZ441">
        <v>0</v>
      </c>
      <c r="CA441">
        <v>0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>
        <v>0</v>
      </c>
      <c r="CU441">
        <v>0</v>
      </c>
      <c r="CV441">
        <v>0</v>
      </c>
      <c r="CW441">
        <v>0</v>
      </c>
      <c r="CX441">
        <v>0</v>
      </c>
      <c r="CY441">
        <v>0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0</v>
      </c>
      <c r="DF441">
        <v>0</v>
      </c>
      <c r="DG441">
        <v>0</v>
      </c>
      <c r="DH441">
        <v>0</v>
      </c>
      <c r="DI441">
        <v>0</v>
      </c>
      <c r="DJ441">
        <v>0</v>
      </c>
      <c r="DK441">
        <v>0</v>
      </c>
      <c r="DL441">
        <v>0</v>
      </c>
      <c r="DM441">
        <v>0</v>
      </c>
      <c r="DN441">
        <v>0</v>
      </c>
      <c r="DO441">
        <v>0</v>
      </c>
      <c r="DP441">
        <v>0</v>
      </c>
      <c r="DQ441">
        <v>0</v>
      </c>
      <c r="DR441">
        <v>0</v>
      </c>
      <c r="DS441">
        <v>0</v>
      </c>
      <c r="DT441">
        <v>0</v>
      </c>
      <c r="DU441">
        <v>0</v>
      </c>
      <c r="DV441">
        <v>0</v>
      </c>
      <c r="DW441">
        <v>0</v>
      </c>
      <c r="DX441">
        <v>0</v>
      </c>
      <c r="DY441">
        <v>0</v>
      </c>
      <c r="DZ441">
        <v>0</v>
      </c>
      <c r="EA441">
        <v>0</v>
      </c>
      <c r="EB441">
        <v>0</v>
      </c>
      <c r="EC441">
        <v>0</v>
      </c>
      <c r="ED441">
        <v>0</v>
      </c>
      <c r="EE441">
        <v>0</v>
      </c>
      <c r="EF441">
        <v>0</v>
      </c>
      <c r="EG441">
        <v>0</v>
      </c>
      <c r="EH441">
        <v>0</v>
      </c>
      <c r="EI441">
        <v>0</v>
      </c>
      <c r="EJ441">
        <v>0</v>
      </c>
      <c r="EK441">
        <v>0</v>
      </c>
      <c r="EL441">
        <v>0</v>
      </c>
      <c r="EM441">
        <v>0</v>
      </c>
      <c r="EN441">
        <v>0</v>
      </c>
      <c r="EO441">
        <v>0</v>
      </c>
      <c r="EP441">
        <v>0</v>
      </c>
      <c r="EQ441">
        <v>0</v>
      </c>
      <c r="ER441">
        <v>0</v>
      </c>
      <c r="ES441">
        <v>0</v>
      </c>
      <c r="ET441">
        <v>0</v>
      </c>
      <c r="EU441">
        <v>0</v>
      </c>
      <c r="EV441">
        <v>0</v>
      </c>
      <c r="EW441">
        <v>0</v>
      </c>
      <c r="EX441">
        <v>0</v>
      </c>
      <c r="EY441">
        <v>0</v>
      </c>
      <c r="EZ441">
        <v>0</v>
      </c>
      <c r="FA441">
        <v>0</v>
      </c>
      <c r="FB441">
        <v>0</v>
      </c>
      <c r="FC441">
        <v>0</v>
      </c>
      <c r="FD441">
        <v>0</v>
      </c>
      <c r="FE441">
        <v>0</v>
      </c>
      <c r="FF441">
        <v>0</v>
      </c>
      <c r="FG441">
        <v>0</v>
      </c>
      <c r="FH441">
        <v>0</v>
      </c>
      <c r="FI441">
        <v>0</v>
      </c>
      <c r="FJ441">
        <v>0</v>
      </c>
      <c r="FK441">
        <v>0</v>
      </c>
      <c r="FL441">
        <v>0</v>
      </c>
      <c r="FM441">
        <v>0</v>
      </c>
      <c r="FN441">
        <v>0</v>
      </c>
      <c r="FO441">
        <v>0</v>
      </c>
      <c r="FP441">
        <v>0</v>
      </c>
      <c r="FQ441">
        <v>0</v>
      </c>
      <c r="FR441">
        <v>0</v>
      </c>
      <c r="FS441">
        <v>9</v>
      </c>
      <c r="FT441">
        <v>0.73942506313323975</v>
      </c>
      <c r="FU441">
        <v>0</v>
      </c>
    </row>
    <row r="442" spans="1:177" x14ac:dyDescent="0.2">
      <c r="A442" t="s">
        <v>195</v>
      </c>
      <c r="B442" t="s">
        <v>224</v>
      </c>
      <c r="C442" t="s">
        <v>1</v>
      </c>
      <c r="D442" t="s">
        <v>254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0</v>
      </c>
      <c r="BZ442">
        <v>0</v>
      </c>
      <c r="CA442">
        <v>0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>
        <v>0</v>
      </c>
      <c r="CU442">
        <v>0</v>
      </c>
      <c r="CV442">
        <v>0</v>
      </c>
      <c r="CW442">
        <v>0</v>
      </c>
      <c r="CX442">
        <v>0</v>
      </c>
      <c r="CY442">
        <v>0</v>
      </c>
      <c r="CZ442">
        <v>0</v>
      </c>
      <c r="DA442">
        <v>0</v>
      </c>
      <c r="DB442">
        <v>0</v>
      </c>
      <c r="DC442">
        <v>0</v>
      </c>
      <c r="DD442">
        <v>0</v>
      </c>
      <c r="DE442">
        <v>0</v>
      </c>
      <c r="DF442">
        <v>0</v>
      </c>
      <c r="DG442">
        <v>0</v>
      </c>
      <c r="DH442">
        <v>0</v>
      </c>
      <c r="DI442">
        <v>0</v>
      </c>
      <c r="DJ442">
        <v>0</v>
      </c>
      <c r="DK442">
        <v>0</v>
      </c>
      <c r="DL442">
        <v>0</v>
      </c>
      <c r="DM442">
        <v>0</v>
      </c>
      <c r="DN442">
        <v>0</v>
      </c>
      <c r="DO442">
        <v>0</v>
      </c>
      <c r="DP442">
        <v>0</v>
      </c>
      <c r="DQ442">
        <v>0</v>
      </c>
      <c r="DR442">
        <v>0</v>
      </c>
      <c r="DS442">
        <v>0</v>
      </c>
      <c r="DT442">
        <v>0</v>
      </c>
      <c r="DU442">
        <v>0</v>
      </c>
      <c r="DV442">
        <v>0</v>
      </c>
      <c r="DW442">
        <v>0</v>
      </c>
      <c r="DX442">
        <v>0</v>
      </c>
      <c r="DY442">
        <v>0</v>
      </c>
      <c r="DZ442">
        <v>0</v>
      </c>
      <c r="EA442">
        <v>0</v>
      </c>
      <c r="EB442">
        <v>0</v>
      </c>
      <c r="EC442">
        <v>0</v>
      </c>
      <c r="ED442">
        <v>0</v>
      </c>
      <c r="EE442">
        <v>0</v>
      </c>
      <c r="EF442">
        <v>0</v>
      </c>
      <c r="EG442">
        <v>0</v>
      </c>
      <c r="EH442">
        <v>0</v>
      </c>
      <c r="EI442">
        <v>0</v>
      </c>
      <c r="EJ442">
        <v>0</v>
      </c>
      <c r="EK442">
        <v>0</v>
      </c>
      <c r="EL442">
        <v>0</v>
      </c>
      <c r="EM442">
        <v>0</v>
      </c>
      <c r="EN442">
        <v>0</v>
      </c>
      <c r="EO442">
        <v>0</v>
      </c>
      <c r="EP442">
        <v>0</v>
      </c>
      <c r="EQ442">
        <v>0</v>
      </c>
      <c r="ER442">
        <v>0</v>
      </c>
      <c r="ES442">
        <v>0</v>
      </c>
      <c r="ET442">
        <v>0</v>
      </c>
      <c r="EU442">
        <v>0</v>
      </c>
      <c r="EV442">
        <v>0</v>
      </c>
      <c r="EW442">
        <v>0</v>
      </c>
      <c r="EX442">
        <v>0</v>
      </c>
      <c r="EY442">
        <v>0</v>
      </c>
      <c r="EZ442">
        <v>0</v>
      </c>
      <c r="FA442">
        <v>0</v>
      </c>
      <c r="FB442">
        <v>0</v>
      </c>
      <c r="FC442">
        <v>0</v>
      </c>
      <c r="FD442">
        <v>0</v>
      </c>
      <c r="FE442">
        <v>0</v>
      </c>
      <c r="FF442">
        <v>0</v>
      </c>
      <c r="FG442">
        <v>0</v>
      </c>
      <c r="FH442">
        <v>0</v>
      </c>
      <c r="FI442">
        <v>0</v>
      </c>
      <c r="FJ442">
        <v>0</v>
      </c>
      <c r="FK442">
        <v>0</v>
      </c>
      <c r="FL442">
        <v>0</v>
      </c>
      <c r="FM442">
        <v>0</v>
      </c>
      <c r="FN442">
        <v>0</v>
      </c>
      <c r="FO442">
        <v>0</v>
      </c>
      <c r="FP442">
        <v>0</v>
      </c>
      <c r="FQ442">
        <v>0</v>
      </c>
      <c r="FR442">
        <v>0</v>
      </c>
      <c r="FS442">
        <v>9</v>
      </c>
      <c r="FT442">
        <v>0.80799275636672974</v>
      </c>
      <c r="FU442">
        <v>0</v>
      </c>
    </row>
    <row r="443" spans="1:177" x14ac:dyDescent="0.2">
      <c r="A443" t="s">
        <v>195</v>
      </c>
      <c r="B443" t="s">
        <v>224</v>
      </c>
      <c r="C443" t="s">
        <v>1</v>
      </c>
      <c r="D443" t="s">
        <v>255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BX443">
        <v>0</v>
      </c>
      <c r="BY443">
        <v>0</v>
      </c>
      <c r="BZ443">
        <v>0</v>
      </c>
      <c r="CA443">
        <v>0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0</v>
      </c>
      <c r="CR443">
        <v>0</v>
      </c>
      <c r="CS443">
        <v>0</v>
      </c>
      <c r="CT443">
        <v>0</v>
      </c>
      <c r="CU443">
        <v>0</v>
      </c>
      <c r="CV443">
        <v>0</v>
      </c>
      <c r="CW443">
        <v>0</v>
      </c>
      <c r="CX443">
        <v>0</v>
      </c>
      <c r="CY443">
        <v>0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0</v>
      </c>
      <c r="DF443">
        <v>0</v>
      </c>
      <c r="DG443">
        <v>0</v>
      </c>
      <c r="DH443">
        <v>0</v>
      </c>
      <c r="DI443">
        <v>0</v>
      </c>
      <c r="DJ443">
        <v>0</v>
      </c>
      <c r="DK443">
        <v>0</v>
      </c>
      <c r="DL443">
        <v>0</v>
      </c>
      <c r="DM443">
        <v>0</v>
      </c>
      <c r="DN443">
        <v>0</v>
      </c>
      <c r="DO443">
        <v>0</v>
      </c>
      <c r="DP443">
        <v>0</v>
      </c>
      <c r="DQ443">
        <v>0</v>
      </c>
      <c r="DR443">
        <v>0</v>
      </c>
      <c r="DS443">
        <v>0</v>
      </c>
      <c r="DT443">
        <v>0</v>
      </c>
      <c r="DU443">
        <v>0</v>
      </c>
      <c r="DV443">
        <v>0</v>
      </c>
      <c r="DW443">
        <v>0</v>
      </c>
      <c r="DX443">
        <v>0</v>
      </c>
      <c r="DY443">
        <v>0</v>
      </c>
      <c r="DZ443">
        <v>0</v>
      </c>
      <c r="EA443">
        <v>0</v>
      </c>
      <c r="EB443">
        <v>0</v>
      </c>
      <c r="EC443">
        <v>0</v>
      </c>
      <c r="ED443">
        <v>0</v>
      </c>
      <c r="EE443">
        <v>0</v>
      </c>
      <c r="EF443">
        <v>0</v>
      </c>
      <c r="EG443">
        <v>0</v>
      </c>
      <c r="EH443">
        <v>0</v>
      </c>
      <c r="EI443">
        <v>0</v>
      </c>
      <c r="EJ443">
        <v>0</v>
      </c>
      <c r="EK443">
        <v>0</v>
      </c>
      <c r="EL443">
        <v>0</v>
      </c>
      <c r="EM443">
        <v>0</v>
      </c>
      <c r="EN443">
        <v>0</v>
      </c>
      <c r="EO443">
        <v>0</v>
      </c>
      <c r="EP443">
        <v>0</v>
      </c>
      <c r="EQ443">
        <v>0</v>
      </c>
      <c r="ER443">
        <v>0</v>
      </c>
      <c r="ES443">
        <v>0</v>
      </c>
      <c r="ET443">
        <v>0</v>
      </c>
      <c r="EU443">
        <v>0</v>
      </c>
      <c r="EV443">
        <v>0</v>
      </c>
      <c r="EW443">
        <v>0</v>
      </c>
      <c r="EX443">
        <v>0</v>
      </c>
      <c r="EY443">
        <v>0</v>
      </c>
      <c r="EZ443">
        <v>0</v>
      </c>
      <c r="FA443">
        <v>0</v>
      </c>
      <c r="FB443">
        <v>0</v>
      </c>
      <c r="FC443">
        <v>0</v>
      </c>
      <c r="FD443">
        <v>0</v>
      </c>
      <c r="FE443">
        <v>0</v>
      </c>
      <c r="FF443">
        <v>0</v>
      </c>
      <c r="FG443">
        <v>0</v>
      </c>
      <c r="FH443">
        <v>0</v>
      </c>
      <c r="FI443">
        <v>0</v>
      </c>
      <c r="FJ443">
        <v>0</v>
      </c>
      <c r="FK443">
        <v>0</v>
      </c>
      <c r="FL443">
        <v>0</v>
      </c>
      <c r="FM443">
        <v>0</v>
      </c>
      <c r="FN443">
        <v>0</v>
      </c>
      <c r="FO443">
        <v>0</v>
      </c>
      <c r="FP443">
        <v>0</v>
      </c>
      <c r="FQ443">
        <v>0</v>
      </c>
      <c r="FR443">
        <v>0</v>
      </c>
      <c r="FS443">
        <v>9</v>
      </c>
      <c r="FT443">
        <v>0.91138523817062378</v>
      </c>
      <c r="FU443">
        <v>0</v>
      </c>
    </row>
    <row r="444" spans="1:177" x14ac:dyDescent="0.2">
      <c r="A444" t="s">
        <v>195</v>
      </c>
      <c r="B444" t="s">
        <v>224</v>
      </c>
      <c r="C444" t="s">
        <v>1</v>
      </c>
      <c r="D444" t="s">
        <v>256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BX444">
        <v>0</v>
      </c>
      <c r="BY444">
        <v>0</v>
      </c>
      <c r="BZ444">
        <v>0</v>
      </c>
      <c r="CA444">
        <v>0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>
        <v>0</v>
      </c>
      <c r="CU444">
        <v>0</v>
      </c>
      <c r="CV444">
        <v>0</v>
      </c>
      <c r="CW444">
        <v>0</v>
      </c>
      <c r="CX444">
        <v>0</v>
      </c>
      <c r="CY444">
        <v>0</v>
      </c>
      <c r="CZ444">
        <v>0</v>
      </c>
      <c r="DA444">
        <v>0</v>
      </c>
      <c r="DB444">
        <v>0</v>
      </c>
      <c r="DC444">
        <v>0</v>
      </c>
      <c r="DD444">
        <v>0</v>
      </c>
      <c r="DE444">
        <v>0</v>
      </c>
      <c r="DF444">
        <v>0</v>
      </c>
      <c r="DG444">
        <v>0</v>
      </c>
      <c r="DH444">
        <v>0</v>
      </c>
      <c r="DI444">
        <v>0</v>
      </c>
      <c r="DJ444">
        <v>0</v>
      </c>
      <c r="DK444">
        <v>0</v>
      </c>
      <c r="DL444">
        <v>0</v>
      </c>
      <c r="DM444">
        <v>0</v>
      </c>
      <c r="DN444">
        <v>0</v>
      </c>
      <c r="DO444">
        <v>0</v>
      </c>
      <c r="DP444">
        <v>0</v>
      </c>
      <c r="DQ444">
        <v>0</v>
      </c>
      <c r="DR444">
        <v>0</v>
      </c>
      <c r="DS444">
        <v>0</v>
      </c>
      <c r="DT444">
        <v>0</v>
      </c>
      <c r="DU444">
        <v>0</v>
      </c>
      <c r="DV444">
        <v>0</v>
      </c>
      <c r="DW444">
        <v>0</v>
      </c>
      <c r="DX444">
        <v>0</v>
      </c>
      <c r="DY444">
        <v>0</v>
      </c>
      <c r="DZ444">
        <v>0</v>
      </c>
      <c r="EA444">
        <v>0</v>
      </c>
      <c r="EB444">
        <v>0</v>
      </c>
      <c r="EC444">
        <v>0</v>
      </c>
      <c r="ED444">
        <v>0</v>
      </c>
      <c r="EE444">
        <v>0</v>
      </c>
      <c r="EF444">
        <v>0</v>
      </c>
      <c r="EG444">
        <v>0</v>
      </c>
      <c r="EH444">
        <v>0</v>
      </c>
      <c r="EI444">
        <v>0</v>
      </c>
      <c r="EJ444">
        <v>0</v>
      </c>
      <c r="EK444">
        <v>0</v>
      </c>
      <c r="EL444">
        <v>0</v>
      </c>
      <c r="EM444">
        <v>0</v>
      </c>
      <c r="EN444">
        <v>0</v>
      </c>
      <c r="EO444">
        <v>0</v>
      </c>
      <c r="EP444">
        <v>0</v>
      </c>
      <c r="EQ444">
        <v>0</v>
      </c>
      <c r="ER444">
        <v>0</v>
      </c>
      <c r="ES444">
        <v>0</v>
      </c>
      <c r="ET444">
        <v>0</v>
      </c>
      <c r="EU444">
        <v>0</v>
      </c>
      <c r="EV444">
        <v>0</v>
      </c>
      <c r="EW444">
        <v>0</v>
      </c>
      <c r="EX444">
        <v>0</v>
      </c>
      <c r="EY444">
        <v>0</v>
      </c>
      <c r="EZ444">
        <v>0</v>
      </c>
      <c r="FA444">
        <v>0</v>
      </c>
      <c r="FB444">
        <v>0</v>
      </c>
      <c r="FC444">
        <v>0</v>
      </c>
      <c r="FD444">
        <v>0</v>
      </c>
      <c r="FE444">
        <v>0</v>
      </c>
      <c r="FF444">
        <v>0</v>
      </c>
      <c r="FG444">
        <v>0</v>
      </c>
      <c r="FH444">
        <v>0</v>
      </c>
      <c r="FI444">
        <v>0</v>
      </c>
      <c r="FJ444">
        <v>0</v>
      </c>
      <c r="FK444">
        <v>0</v>
      </c>
      <c r="FL444">
        <v>0</v>
      </c>
      <c r="FM444">
        <v>0</v>
      </c>
      <c r="FN444">
        <v>0</v>
      </c>
      <c r="FO444">
        <v>0</v>
      </c>
      <c r="FP444">
        <v>0</v>
      </c>
      <c r="FQ444">
        <v>0</v>
      </c>
      <c r="FR444">
        <v>0</v>
      </c>
      <c r="FS444">
        <v>0</v>
      </c>
      <c r="FU444">
        <v>0</v>
      </c>
    </row>
    <row r="445" spans="1:177" x14ac:dyDescent="0.2">
      <c r="A445" t="s">
        <v>195</v>
      </c>
      <c r="B445" t="s">
        <v>224</v>
      </c>
      <c r="C445" t="s">
        <v>1</v>
      </c>
      <c r="D445" t="s">
        <v>257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>
        <v>0</v>
      </c>
      <c r="BQ445">
        <v>0</v>
      </c>
      <c r="BR445">
        <v>0</v>
      </c>
      <c r="BS445">
        <v>0</v>
      </c>
      <c r="BT445">
        <v>0</v>
      </c>
      <c r="BU445">
        <v>0</v>
      </c>
      <c r="BV445">
        <v>0</v>
      </c>
      <c r="BW445">
        <v>0</v>
      </c>
      <c r="BX445">
        <v>0</v>
      </c>
      <c r="BY445">
        <v>0</v>
      </c>
      <c r="BZ445">
        <v>0</v>
      </c>
      <c r="CA445">
        <v>0</v>
      </c>
      <c r="CB445">
        <v>0</v>
      </c>
      <c r="CC445">
        <v>0</v>
      </c>
      <c r="CD445">
        <v>0</v>
      </c>
      <c r="CE445">
        <v>0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0</v>
      </c>
      <c r="CL445">
        <v>0</v>
      </c>
      <c r="CM445">
        <v>0</v>
      </c>
      <c r="CN445">
        <v>0</v>
      </c>
      <c r="CO445">
        <v>0</v>
      </c>
      <c r="CP445">
        <v>0</v>
      </c>
      <c r="CQ445">
        <v>0</v>
      </c>
      <c r="CR445">
        <v>0</v>
      </c>
      <c r="CS445">
        <v>0</v>
      </c>
      <c r="CT445">
        <v>0</v>
      </c>
      <c r="CU445">
        <v>0</v>
      </c>
      <c r="CV445">
        <v>0</v>
      </c>
      <c r="CW445">
        <v>0</v>
      </c>
      <c r="CX445">
        <v>0</v>
      </c>
      <c r="CY445">
        <v>0</v>
      </c>
      <c r="CZ445">
        <v>0</v>
      </c>
      <c r="DA445">
        <v>0</v>
      </c>
      <c r="DB445">
        <v>0</v>
      </c>
      <c r="DC445">
        <v>0</v>
      </c>
      <c r="DD445">
        <v>0</v>
      </c>
      <c r="DE445">
        <v>0</v>
      </c>
      <c r="DF445">
        <v>0</v>
      </c>
      <c r="DG445">
        <v>0</v>
      </c>
      <c r="DH445">
        <v>0</v>
      </c>
      <c r="DI445">
        <v>0</v>
      </c>
      <c r="DJ445">
        <v>0</v>
      </c>
      <c r="DK445">
        <v>0</v>
      </c>
      <c r="DL445">
        <v>0</v>
      </c>
      <c r="DM445">
        <v>0</v>
      </c>
      <c r="DN445">
        <v>0</v>
      </c>
      <c r="DO445">
        <v>0</v>
      </c>
      <c r="DP445">
        <v>0</v>
      </c>
      <c r="DQ445">
        <v>0</v>
      </c>
      <c r="DR445">
        <v>0</v>
      </c>
      <c r="DS445">
        <v>0</v>
      </c>
      <c r="DT445">
        <v>0</v>
      </c>
      <c r="DU445">
        <v>0</v>
      </c>
      <c r="DV445">
        <v>0</v>
      </c>
      <c r="DW445">
        <v>0</v>
      </c>
      <c r="DX445">
        <v>0</v>
      </c>
      <c r="DY445">
        <v>0</v>
      </c>
      <c r="DZ445">
        <v>0</v>
      </c>
      <c r="EA445">
        <v>0</v>
      </c>
      <c r="EB445">
        <v>0</v>
      </c>
      <c r="EC445">
        <v>0</v>
      </c>
      <c r="ED445">
        <v>0</v>
      </c>
      <c r="EE445">
        <v>0</v>
      </c>
      <c r="EF445">
        <v>0</v>
      </c>
      <c r="EG445">
        <v>0</v>
      </c>
      <c r="EH445">
        <v>0</v>
      </c>
      <c r="EI445">
        <v>0</v>
      </c>
      <c r="EJ445">
        <v>0</v>
      </c>
      <c r="EK445">
        <v>0</v>
      </c>
      <c r="EL445">
        <v>0</v>
      </c>
      <c r="EM445">
        <v>0</v>
      </c>
      <c r="EN445">
        <v>0</v>
      </c>
      <c r="EO445">
        <v>0</v>
      </c>
      <c r="EP445">
        <v>0</v>
      </c>
      <c r="EQ445">
        <v>0</v>
      </c>
      <c r="ER445">
        <v>0</v>
      </c>
      <c r="ES445">
        <v>0</v>
      </c>
      <c r="ET445">
        <v>0</v>
      </c>
      <c r="EU445">
        <v>0</v>
      </c>
      <c r="EV445">
        <v>0</v>
      </c>
      <c r="EW445">
        <v>0</v>
      </c>
      <c r="EX445">
        <v>0</v>
      </c>
      <c r="EY445">
        <v>0</v>
      </c>
      <c r="EZ445">
        <v>0</v>
      </c>
      <c r="FA445">
        <v>0</v>
      </c>
      <c r="FB445">
        <v>0</v>
      </c>
      <c r="FC445">
        <v>0</v>
      </c>
      <c r="FD445">
        <v>0</v>
      </c>
      <c r="FE445">
        <v>0</v>
      </c>
      <c r="FF445">
        <v>0</v>
      </c>
      <c r="FG445">
        <v>0</v>
      </c>
      <c r="FH445">
        <v>0</v>
      </c>
      <c r="FI445">
        <v>0</v>
      </c>
      <c r="FJ445">
        <v>0</v>
      </c>
      <c r="FK445">
        <v>0</v>
      </c>
      <c r="FL445">
        <v>0</v>
      </c>
      <c r="FM445">
        <v>0</v>
      </c>
      <c r="FN445">
        <v>0</v>
      </c>
      <c r="FO445">
        <v>0</v>
      </c>
      <c r="FP445">
        <v>0</v>
      </c>
      <c r="FQ445">
        <v>0</v>
      </c>
      <c r="FR445">
        <v>0</v>
      </c>
      <c r="FS445">
        <v>9</v>
      </c>
      <c r="FT445">
        <v>0.84871232509613037</v>
      </c>
      <c r="FU445">
        <v>0</v>
      </c>
    </row>
    <row r="446" spans="1:177" x14ac:dyDescent="0.2">
      <c r="A446" t="s">
        <v>195</v>
      </c>
      <c r="B446" t="s">
        <v>224</v>
      </c>
      <c r="C446" t="s">
        <v>1</v>
      </c>
      <c r="D446" t="s">
        <v>258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BX446">
        <v>0</v>
      </c>
      <c r="BY446">
        <v>0</v>
      </c>
      <c r="BZ446">
        <v>0</v>
      </c>
      <c r="CA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>
        <v>0</v>
      </c>
      <c r="CU446">
        <v>0</v>
      </c>
      <c r="CV446">
        <v>0</v>
      </c>
      <c r="CW446">
        <v>0</v>
      </c>
      <c r="CX446">
        <v>0</v>
      </c>
      <c r="CY446">
        <v>0</v>
      </c>
      <c r="CZ446">
        <v>0</v>
      </c>
      <c r="DA446">
        <v>0</v>
      </c>
      <c r="DB446">
        <v>0</v>
      </c>
      <c r="DC446">
        <v>0</v>
      </c>
      <c r="DD446">
        <v>0</v>
      </c>
      <c r="DE446">
        <v>0</v>
      </c>
      <c r="DF446">
        <v>0</v>
      </c>
      <c r="DG446">
        <v>0</v>
      </c>
      <c r="DH446">
        <v>0</v>
      </c>
      <c r="DI446">
        <v>0</v>
      </c>
      <c r="DJ446">
        <v>0</v>
      </c>
      <c r="DK446">
        <v>0</v>
      </c>
      <c r="DL446">
        <v>0</v>
      </c>
      <c r="DM446">
        <v>0</v>
      </c>
      <c r="DN446">
        <v>0</v>
      </c>
      <c r="DO446">
        <v>0</v>
      </c>
      <c r="DP446">
        <v>0</v>
      </c>
      <c r="DQ446">
        <v>0</v>
      </c>
      <c r="DR446">
        <v>0</v>
      </c>
      <c r="DS446">
        <v>0</v>
      </c>
      <c r="DT446">
        <v>0</v>
      </c>
      <c r="DU446">
        <v>0</v>
      </c>
      <c r="DV446">
        <v>0</v>
      </c>
      <c r="DW446">
        <v>0</v>
      </c>
      <c r="DX446">
        <v>0</v>
      </c>
      <c r="DY446">
        <v>0</v>
      </c>
      <c r="DZ446">
        <v>0</v>
      </c>
      <c r="EA446">
        <v>0</v>
      </c>
      <c r="EB446">
        <v>0</v>
      </c>
      <c r="EC446">
        <v>0</v>
      </c>
      <c r="ED446">
        <v>0</v>
      </c>
      <c r="EE446">
        <v>0</v>
      </c>
      <c r="EF446">
        <v>0</v>
      </c>
      <c r="EG446">
        <v>0</v>
      </c>
      <c r="EH446">
        <v>0</v>
      </c>
      <c r="EI446">
        <v>0</v>
      </c>
      <c r="EJ446">
        <v>0</v>
      </c>
      <c r="EK446">
        <v>0</v>
      </c>
      <c r="EL446">
        <v>0</v>
      </c>
      <c r="EM446">
        <v>0</v>
      </c>
      <c r="EN446">
        <v>0</v>
      </c>
      <c r="EO446">
        <v>0</v>
      </c>
      <c r="EP446">
        <v>0</v>
      </c>
      <c r="EQ446">
        <v>0</v>
      </c>
      <c r="ER446">
        <v>0</v>
      </c>
      <c r="ES446">
        <v>0</v>
      </c>
      <c r="ET446">
        <v>0</v>
      </c>
      <c r="EU446">
        <v>0</v>
      </c>
      <c r="EV446">
        <v>0</v>
      </c>
      <c r="EW446">
        <v>0</v>
      </c>
      <c r="EX446">
        <v>0</v>
      </c>
      <c r="EY446">
        <v>0</v>
      </c>
      <c r="EZ446">
        <v>0</v>
      </c>
      <c r="FA446">
        <v>0</v>
      </c>
      <c r="FB446">
        <v>0</v>
      </c>
      <c r="FC446">
        <v>0</v>
      </c>
      <c r="FD446">
        <v>0</v>
      </c>
      <c r="FE446">
        <v>0</v>
      </c>
      <c r="FF446">
        <v>0</v>
      </c>
      <c r="FG446">
        <v>0</v>
      </c>
      <c r="FH446">
        <v>0</v>
      </c>
      <c r="FI446">
        <v>0</v>
      </c>
      <c r="FJ446">
        <v>0</v>
      </c>
      <c r="FK446">
        <v>0</v>
      </c>
      <c r="FL446">
        <v>0</v>
      </c>
      <c r="FM446">
        <v>0</v>
      </c>
      <c r="FN446">
        <v>0</v>
      </c>
      <c r="FO446">
        <v>0</v>
      </c>
      <c r="FP446">
        <v>0</v>
      </c>
      <c r="FQ446">
        <v>0</v>
      </c>
      <c r="FR446">
        <v>0</v>
      </c>
      <c r="FS446">
        <v>1</v>
      </c>
      <c r="FT446">
        <v>1</v>
      </c>
      <c r="FU446">
        <v>0</v>
      </c>
    </row>
    <row r="447" spans="1:177" x14ac:dyDescent="0.2">
      <c r="A447" t="s">
        <v>195</v>
      </c>
      <c r="B447" t="s">
        <v>224</v>
      </c>
      <c r="C447" t="s">
        <v>1</v>
      </c>
      <c r="D447" t="s">
        <v>259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BX447">
        <v>0</v>
      </c>
      <c r="BY447">
        <v>0</v>
      </c>
      <c r="BZ447">
        <v>0</v>
      </c>
      <c r="CA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>
        <v>0</v>
      </c>
      <c r="CU447">
        <v>0</v>
      </c>
      <c r="CV447">
        <v>0</v>
      </c>
      <c r="CW447">
        <v>0</v>
      </c>
      <c r="CX447">
        <v>0</v>
      </c>
      <c r="CY447">
        <v>0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  <c r="DG447">
        <v>0</v>
      </c>
      <c r="DH447">
        <v>0</v>
      </c>
      <c r="DI447">
        <v>0</v>
      </c>
      <c r="DJ447">
        <v>0</v>
      </c>
      <c r="DK447">
        <v>0</v>
      </c>
      <c r="DL447">
        <v>0</v>
      </c>
      <c r="DM447">
        <v>0</v>
      </c>
      <c r="DN447">
        <v>0</v>
      </c>
      <c r="DO447">
        <v>0</v>
      </c>
      <c r="DP447">
        <v>0</v>
      </c>
      <c r="DQ447">
        <v>0</v>
      </c>
      <c r="DR447">
        <v>0</v>
      </c>
      <c r="DS447">
        <v>0</v>
      </c>
      <c r="DT447">
        <v>0</v>
      </c>
      <c r="DU447">
        <v>0</v>
      </c>
      <c r="DV447">
        <v>0</v>
      </c>
      <c r="DW447">
        <v>0</v>
      </c>
      <c r="DX447">
        <v>0</v>
      </c>
      <c r="DY447">
        <v>0</v>
      </c>
      <c r="DZ447">
        <v>0</v>
      </c>
      <c r="EA447">
        <v>0</v>
      </c>
      <c r="EB447">
        <v>0</v>
      </c>
      <c r="EC447">
        <v>0</v>
      </c>
      <c r="ED447">
        <v>0</v>
      </c>
      <c r="EE447">
        <v>0</v>
      </c>
      <c r="EF447">
        <v>0</v>
      </c>
      <c r="EG447">
        <v>0</v>
      </c>
      <c r="EH447">
        <v>0</v>
      </c>
      <c r="EI447">
        <v>0</v>
      </c>
      <c r="EJ447">
        <v>0</v>
      </c>
      <c r="EK447">
        <v>0</v>
      </c>
      <c r="EL447">
        <v>0</v>
      </c>
      <c r="EM447">
        <v>0</v>
      </c>
      <c r="EN447">
        <v>0</v>
      </c>
      <c r="EO447">
        <v>0</v>
      </c>
      <c r="EP447">
        <v>0</v>
      </c>
      <c r="EQ447">
        <v>0</v>
      </c>
      <c r="ER447">
        <v>0</v>
      </c>
      <c r="ES447">
        <v>0</v>
      </c>
      <c r="ET447">
        <v>0</v>
      </c>
      <c r="EU447">
        <v>0</v>
      </c>
      <c r="EV447">
        <v>0</v>
      </c>
      <c r="EW447">
        <v>0</v>
      </c>
      <c r="EX447">
        <v>0</v>
      </c>
      <c r="EY447">
        <v>0</v>
      </c>
      <c r="EZ447">
        <v>0</v>
      </c>
      <c r="FA447">
        <v>0</v>
      </c>
      <c r="FB447">
        <v>0</v>
      </c>
      <c r="FC447">
        <v>0</v>
      </c>
      <c r="FD447">
        <v>0</v>
      </c>
      <c r="FE447">
        <v>0</v>
      </c>
      <c r="FF447">
        <v>0</v>
      </c>
      <c r="FG447">
        <v>0</v>
      </c>
      <c r="FH447">
        <v>0</v>
      </c>
      <c r="FI447">
        <v>0</v>
      </c>
      <c r="FJ447">
        <v>0</v>
      </c>
      <c r="FK447">
        <v>0</v>
      </c>
      <c r="FL447">
        <v>0</v>
      </c>
      <c r="FM447">
        <v>0</v>
      </c>
      <c r="FN447">
        <v>0</v>
      </c>
      <c r="FO447">
        <v>0</v>
      </c>
      <c r="FP447">
        <v>0</v>
      </c>
      <c r="FQ447">
        <v>0</v>
      </c>
      <c r="FR447">
        <v>0</v>
      </c>
      <c r="FS447">
        <v>1</v>
      </c>
      <c r="FT447">
        <v>1</v>
      </c>
      <c r="FU447">
        <v>0</v>
      </c>
    </row>
    <row r="448" spans="1:177" x14ac:dyDescent="0.2">
      <c r="A448" t="s">
        <v>195</v>
      </c>
      <c r="B448" t="s">
        <v>224</v>
      </c>
      <c r="C448" t="s">
        <v>1</v>
      </c>
      <c r="D448" t="s">
        <v>260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BX448">
        <v>0</v>
      </c>
      <c r="BY448">
        <v>0</v>
      </c>
      <c r="BZ448">
        <v>0</v>
      </c>
      <c r="CA448">
        <v>0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0</v>
      </c>
      <c r="CR448">
        <v>0</v>
      </c>
      <c r="CS448">
        <v>0</v>
      </c>
      <c r="CT448">
        <v>0</v>
      </c>
      <c r="CU448">
        <v>0</v>
      </c>
      <c r="CV448">
        <v>0</v>
      </c>
      <c r="CW448">
        <v>0</v>
      </c>
      <c r="CX448">
        <v>0</v>
      </c>
      <c r="CY448">
        <v>0</v>
      </c>
      <c r="CZ448">
        <v>0</v>
      </c>
      <c r="DA448">
        <v>0</v>
      </c>
      <c r="DB448">
        <v>0</v>
      </c>
      <c r="DC448">
        <v>0</v>
      </c>
      <c r="DD448">
        <v>0</v>
      </c>
      <c r="DE448">
        <v>0</v>
      </c>
      <c r="DF448">
        <v>0</v>
      </c>
      <c r="DG448">
        <v>0</v>
      </c>
      <c r="DH448">
        <v>0</v>
      </c>
      <c r="DI448">
        <v>0</v>
      </c>
      <c r="DJ448">
        <v>0</v>
      </c>
      <c r="DK448">
        <v>0</v>
      </c>
      <c r="DL448">
        <v>0</v>
      </c>
      <c r="DM448">
        <v>0</v>
      </c>
      <c r="DN448">
        <v>0</v>
      </c>
      <c r="DO448">
        <v>0</v>
      </c>
      <c r="DP448">
        <v>0</v>
      </c>
      <c r="DQ448">
        <v>0</v>
      </c>
      <c r="DR448">
        <v>0</v>
      </c>
      <c r="DS448">
        <v>0</v>
      </c>
      <c r="DT448">
        <v>0</v>
      </c>
      <c r="DU448">
        <v>0</v>
      </c>
      <c r="DV448">
        <v>0</v>
      </c>
      <c r="DW448">
        <v>0</v>
      </c>
      <c r="DX448">
        <v>0</v>
      </c>
      <c r="DY448">
        <v>0</v>
      </c>
      <c r="DZ448">
        <v>0</v>
      </c>
      <c r="EA448">
        <v>0</v>
      </c>
      <c r="EB448">
        <v>0</v>
      </c>
      <c r="EC448">
        <v>0</v>
      </c>
      <c r="ED448">
        <v>0</v>
      </c>
      <c r="EE448">
        <v>0</v>
      </c>
      <c r="EF448">
        <v>0</v>
      </c>
      <c r="EG448">
        <v>0</v>
      </c>
      <c r="EH448">
        <v>0</v>
      </c>
      <c r="EI448">
        <v>0</v>
      </c>
      <c r="EJ448">
        <v>0</v>
      </c>
      <c r="EK448">
        <v>0</v>
      </c>
      <c r="EL448">
        <v>0</v>
      </c>
      <c r="EM448">
        <v>0</v>
      </c>
      <c r="EN448">
        <v>0</v>
      </c>
      <c r="EO448">
        <v>0</v>
      </c>
      <c r="EP448">
        <v>0</v>
      </c>
      <c r="EQ448">
        <v>0</v>
      </c>
      <c r="ER448">
        <v>0</v>
      </c>
      <c r="ES448">
        <v>0</v>
      </c>
      <c r="ET448">
        <v>0</v>
      </c>
      <c r="EU448">
        <v>0</v>
      </c>
      <c r="EV448">
        <v>0</v>
      </c>
      <c r="EW448">
        <v>0</v>
      </c>
      <c r="EX448">
        <v>0</v>
      </c>
      <c r="EY448">
        <v>0</v>
      </c>
      <c r="EZ448">
        <v>0</v>
      </c>
      <c r="FA448">
        <v>0</v>
      </c>
      <c r="FB448">
        <v>0</v>
      </c>
      <c r="FC448">
        <v>0</v>
      </c>
      <c r="FD448">
        <v>0</v>
      </c>
      <c r="FE448">
        <v>0</v>
      </c>
      <c r="FF448">
        <v>0</v>
      </c>
      <c r="FG448">
        <v>0</v>
      </c>
      <c r="FH448">
        <v>0</v>
      </c>
      <c r="FI448">
        <v>0</v>
      </c>
      <c r="FJ448">
        <v>0</v>
      </c>
      <c r="FK448">
        <v>0</v>
      </c>
      <c r="FL448">
        <v>0</v>
      </c>
      <c r="FM448">
        <v>0</v>
      </c>
      <c r="FN448">
        <v>0</v>
      </c>
      <c r="FO448">
        <v>0</v>
      </c>
      <c r="FP448">
        <v>0</v>
      </c>
      <c r="FQ448">
        <v>0</v>
      </c>
      <c r="FR448">
        <v>0</v>
      </c>
      <c r="FS448">
        <v>0</v>
      </c>
      <c r="FU448">
        <v>0</v>
      </c>
    </row>
    <row r="449" spans="1:177" x14ac:dyDescent="0.2">
      <c r="A449" t="s">
        <v>195</v>
      </c>
      <c r="B449" t="s">
        <v>224</v>
      </c>
      <c r="C449" t="s">
        <v>1</v>
      </c>
      <c r="D449" t="s">
        <v>2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  <c r="BT449">
        <v>0</v>
      </c>
      <c r="BU449">
        <v>0</v>
      </c>
      <c r="BV449">
        <v>0</v>
      </c>
      <c r="BW449">
        <v>0</v>
      </c>
      <c r="BX449">
        <v>0</v>
      </c>
      <c r="BY449">
        <v>0</v>
      </c>
      <c r="BZ449">
        <v>0</v>
      </c>
      <c r="CA449">
        <v>0</v>
      </c>
      <c r="CB449">
        <v>0</v>
      </c>
      <c r="CC449">
        <v>0</v>
      </c>
      <c r="CD449">
        <v>0</v>
      </c>
      <c r="CE449">
        <v>0</v>
      </c>
      <c r="CF449">
        <v>0</v>
      </c>
      <c r="CG449">
        <v>0</v>
      </c>
      <c r="CH449">
        <v>0</v>
      </c>
      <c r="CI449">
        <v>0</v>
      </c>
      <c r="CJ449">
        <v>0</v>
      </c>
      <c r="CK449">
        <v>0</v>
      </c>
      <c r="CL449">
        <v>0</v>
      </c>
      <c r="CM449">
        <v>0</v>
      </c>
      <c r="CN449">
        <v>0</v>
      </c>
      <c r="CO449">
        <v>0</v>
      </c>
      <c r="CP449">
        <v>0</v>
      </c>
      <c r="CQ449">
        <v>0</v>
      </c>
      <c r="CR449">
        <v>0</v>
      </c>
      <c r="CS449">
        <v>0</v>
      </c>
      <c r="CT449">
        <v>0</v>
      </c>
      <c r="CU449">
        <v>0</v>
      </c>
      <c r="CV449">
        <v>0</v>
      </c>
      <c r="CW449">
        <v>0</v>
      </c>
      <c r="CX449">
        <v>0</v>
      </c>
      <c r="CY449">
        <v>0</v>
      </c>
      <c r="CZ449">
        <v>0</v>
      </c>
      <c r="DA449">
        <v>0</v>
      </c>
      <c r="DB449">
        <v>0</v>
      </c>
      <c r="DC449">
        <v>0</v>
      </c>
      <c r="DD449">
        <v>0</v>
      </c>
      <c r="DE449">
        <v>0</v>
      </c>
      <c r="DF449">
        <v>0</v>
      </c>
      <c r="DG449">
        <v>0</v>
      </c>
      <c r="DH449">
        <v>0</v>
      </c>
      <c r="DI449">
        <v>0</v>
      </c>
      <c r="DJ449">
        <v>0</v>
      </c>
      <c r="DK449">
        <v>0</v>
      </c>
      <c r="DL449">
        <v>0</v>
      </c>
      <c r="DM449">
        <v>0</v>
      </c>
      <c r="DN449">
        <v>0</v>
      </c>
      <c r="DO449">
        <v>0</v>
      </c>
      <c r="DP449">
        <v>0</v>
      </c>
      <c r="DQ449">
        <v>0</v>
      </c>
      <c r="DR449">
        <v>0</v>
      </c>
      <c r="DS449">
        <v>0</v>
      </c>
      <c r="DT449">
        <v>0</v>
      </c>
      <c r="DU449">
        <v>0</v>
      </c>
      <c r="DV449">
        <v>0</v>
      </c>
      <c r="DW449">
        <v>0</v>
      </c>
      <c r="DX449">
        <v>0</v>
      </c>
      <c r="DY449">
        <v>0</v>
      </c>
      <c r="DZ449">
        <v>0</v>
      </c>
      <c r="EA449">
        <v>0</v>
      </c>
      <c r="EB449">
        <v>0</v>
      </c>
      <c r="EC449">
        <v>0</v>
      </c>
      <c r="ED449">
        <v>0</v>
      </c>
      <c r="EE449">
        <v>0</v>
      </c>
      <c r="EF449">
        <v>0</v>
      </c>
      <c r="EG449">
        <v>0</v>
      </c>
      <c r="EH449">
        <v>0</v>
      </c>
      <c r="EI449">
        <v>0</v>
      </c>
      <c r="EJ449">
        <v>0</v>
      </c>
      <c r="EK449">
        <v>0</v>
      </c>
      <c r="EL449">
        <v>0</v>
      </c>
      <c r="EM449">
        <v>0</v>
      </c>
      <c r="EN449">
        <v>0</v>
      </c>
      <c r="EO449">
        <v>0</v>
      </c>
      <c r="EP449">
        <v>0</v>
      </c>
      <c r="EQ449">
        <v>0</v>
      </c>
      <c r="ER449">
        <v>0</v>
      </c>
      <c r="ES449">
        <v>0</v>
      </c>
      <c r="ET449">
        <v>0</v>
      </c>
      <c r="EU449">
        <v>0</v>
      </c>
      <c r="EV449">
        <v>0</v>
      </c>
      <c r="EW449">
        <v>0</v>
      </c>
      <c r="EX449">
        <v>0</v>
      </c>
      <c r="EY449">
        <v>0</v>
      </c>
      <c r="EZ449">
        <v>0</v>
      </c>
      <c r="FA449">
        <v>0</v>
      </c>
      <c r="FB449">
        <v>0</v>
      </c>
      <c r="FC449">
        <v>0</v>
      </c>
      <c r="FD449">
        <v>0</v>
      </c>
      <c r="FE449">
        <v>0</v>
      </c>
      <c r="FF449">
        <v>0</v>
      </c>
      <c r="FG449">
        <v>0</v>
      </c>
      <c r="FH449">
        <v>0</v>
      </c>
      <c r="FI449">
        <v>0</v>
      </c>
      <c r="FJ449">
        <v>0</v>
      </c>
      <c r="FK449">
        <v>0</v>
      </c>
      <c r="FL449">
        <v>0</v>
      </c>
      <c r="FM449">
        <v>0</v>
      </c>
      <c r="FN449">
        <v>0</v>
      </c>
      <c r="FO449">
        <v>0</v>
      </c>
      <c r="FP449">
        <v>0</v>
      </c>
      <c r="FQ449">
        <v>0</v>
      </c>
      <c r="FR449">
        <v>0</v>
      </c>
      <c r="FS449">
        <v>9.6666666666666661</v>
      </c>
      <c r="FT449">
        <v>0.75083684921264648</v>
      </c>
      <c r="FU449">
        <v>0</v>
      </c>
    </row>
    <row r="450" spans="1:177" x14ac:dyDescent="0.2">
      <c r="A450" t="s">
        <v>195</v>
      </c>
      <c r="B450" t="s">
        <v>225</v>
      </c>
      <c r="C450" t="s">
        <v>1</v>
      </c>
      <c r="D450" t="s">
        <v>246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  <c r="BT450">
        <v>0</v>
      </c>
      <c r="BU450">
        <v>0</v>
      </c>
      <c r="BV450">
        <v>0</v>
      </c>
      <c r="BW450">
        <v>0</v>
      </c>
      <c r="BX450">
        <v>0</v>
      </c>
      <c r="BY450">
        <v>0</v>
      </c>
      <c r="BZ450">
        <v>0</v>
      </c>
      <c r="CA450">
        <v>0</v>
      </c>
      <c r="CB450">
        <v>0</v>
      </c>
      <c r="CC450">
        <v>0</v>
      </c>
      <c r="CD450">
        <v>0</v>
      </c>
      <c r="CE450">
        <v>0</v>
      </c>
      <c r="CF450">
        <v>0</v>
      </c>
      <c r="CG450">
        <v>0</v>
      </c>
      <c r="CH450">
        <v>0</v>
      </c>
      <c r="CI450">
        <v>0</v>
      </c>
      <c r="CJ450">
        <v>0</v>
      </c>
      <c r="CK450">
        <v>0</v>
      </c>
      <c r="CL450">
        <v>0</v>
      </c>
      <c r="CM450">
        <v>0</v>
      </c>
      <c r="CN450">
        <v>0</v>
      </c>
      <c r="CO450">
        <v>0</v>
      </c>
      <c r="CP450">
        <v>0</v>
      </c>
      <c r="CQ450">
        <v>0</v>
      </c>
      <c r="CR450">
        <v>0</v>
      </c>
      <c r="CS450">
        <v>0</v>
      </c>
      <c r="CT450">
        <v>0</v>
      </c>
      <c r="CU450">
        <v>0</v>
      </c>
      <c r="CV450">
        <v>0</v>
      </c>
      <c r="CW450">
        <v>0</v>
      </c>
      <c r="CX450">
        <v>0</v>
      </c>
      <c r="CY450">
        <v>0</v>
      </c>
      <c r="CZ450">
        <v>0</v>
      </c>
      <c r="DA450">
        <v>0</v>
      </c>
      <c r="DB450">
        <v>0</v>
      </c>
      <c r="DC450">
        <v>0</v>
      </c>
      <c r="DD450">
        <v>0</v>
      </c>
      <c r="DE450">
        <v>0</v>
      </c>
      <c r="DF450">
        <v>0</v>
      </c>
      <c r="DG450">
        <v>0</v>
      </c>
      <c r="DH450">
        <v>0</v>
      </c>
      <c r="DI450">
        <v>0</v>
      </c>
      <c r="DJ450">
        <v>0</v>
      </c>
      <c r="DK450">
        <v>0</v>
      </c>
      <c r="DL450">
        <v>0</v>
      </c>
      <c r="DM450">
        <v>0</v>
      </c>
      <c r="DN450">
        <v>0</v>
      </c>
      <c r="DO450">
        <v>0</v>
      </c>
      <c r="DP450">
        <v>0</v>
      </c>
      <c r="DQ450">
        <v>0</v>
      </c>
      <c r="DR450">
        <v>0</v>
      </c>
      <c r="DS450">
        <v>0</v>
      </c>
      <c r="DT450">
        <v>0</v>
      </c>
      <c r="DU450">
        <v>0</v>
      </c>
      <c r="DV450">
        <v>0</v>
      </c>
      <c r="DW450">
        <v>0</v>
      </c>
      <c r="DX450">
        <v>0</v>
      </c>
      <c r="DY450">
        <v>0</v>
      </c>
      <c r="DZ450">
        <v>0</v>
      </c>
      <c r="EA450">
        <v>0</v>
      </c>
      <c r="EB450">
        <v>0</v>
      </c>
      <c r="EC450">
        <v>0</v>
      </c>
      <c r="ED450">
        <v>0</v>
      </c>
      <c r="EE450">
        <v>0</v>
      </c>
      <c r="EF450">
        <v>0</v>
      </c>
      <c r="EG450">
        <v>0</v>
      </c>
      <c r="EH450">
        <v>0</v>
      </c>
      <c r="EI450">
        <v>0</v>
      </c>
      <c r="EJ450">
        <v>0</v>
      </c>
      <c r="EK450">
        <v>0</v>
      </c>
      <c r="EL450">
        <v>0</v>
      </c>
      <c r="EM450">
        <v>0</v>
      </c>
      <c r="EN450">
        <v>0</v>
      </c>
      <c r="EO450">
        <v>0</v>
      </c>
      <c r="EP450">
        <v>0</v>
      </c>
      <c r="EQ450">
        <v>0</v>
      </c>
      <c r="ER450">
        <v>0</v>
      </c>
      <c r="ES450">
        <v>0</v>
      </c>
      <c r="ET450">
        <v>0</v>
      </c>
      <c r="EU450">
        <v>0</v>
      </c>
      <c r="EV450">
        <v>0</v>
      </c>
      <c r="EW450">
        <v>0</v>
      </c>
      <c r="EX450">
        <v>0</v>
      </c>
      <c r="EY450">
        <v>0</v>
      </c>
      <c r="EZ450">
        <v>0</v>
      </c>
      <c r="FA450">
        <v>0</v>
      </c>
      <c r="FB450">
        <v>0</v>
      </c>
      <c r="FC450">
        <v>0</v>
      </c>
      <c r="FD450">
        <v>0</v>
      </c>
      <c r="FE450">
        <v>0</v>
      </c>
      <c r="FF450">
        <v>0</v>
      </c>
      <c r="FG450">
        <v>0</v>
      </c>
      <c r="FH450">
        <v>0</v>
      </c>
      <c r="FI450">
        <v>0</v>
      </c>
      <c r="FJ450">
        <v>0</v>
      </c>
      <c r="FK450">
        <v>0</v>
      </c>
      <c r="FL450">
        <v>0</v>
      </c>
      <c r="FM450">
        <v>0</v>
      </c>
      <c r="FN450">
        <v>0</v>
      </c>
      <c r="FO450">
        <v>0</v>
      </c>
      <c r="FP450">
        <v>0</v>
      </c>
      <c r="FQ450">
        <v>0</v>
      </c>
      <c r="FR450">
        <v>0</v>
      </c>
      <c r="FS450">
        <v>23</v>
      </c>
      <c r="FT450">
        <v>0.32584309577941895</v>
      </c>
      <c r="FU450">
        <v>0</v>
      </c>
    </row>
    <row r="451" spans="1:177" x14ac:dyDescent="0.2">
      <c r="A451" t="s">
        <v>195</v>
      </c>
      <c r="B451" t="s">
        <v>225</v>
      </c>
      <c r="C451" t="s">
        <v>1</v>
      </c>
      <c r="D451" t="s">
        <v>247</v>
      </c>
      <c r="E451">
        <v>92</v>
      </c>
      <c r="F451">
        <v>92</v>
      </c>
      <c r="G451">
        <v>7.5997066497802734</v>
      </c>
      <c r="H451">
        <v>7.2118062973022461</v>
      </c>
      <c r="I451">
        <v>7.041297435760498</v>
      </c>
      <c r="J451">
        <v>7.0150232315063477</v>
      </c>
      <c r="K451">
        <v>7.2973146438598633</v>
      </c>
      <c r="L451">
        <v>7.6987709999084473</v>
      </c>
      <c r="M451">
        <v>8.083043098449707</v>
      </c>
      <c r="N451">
        <v>8.3174724578857422</v>
      </c>
      <c r="O451">
        <v>8.5137462615966797</v>
      </c>
      <c r="P451">
        <v>8.8871078491210937</v>
      </c>
      <c r="Q451">
        <v>9.1043901443481445</v>
      </c>
      <c r="R451">
        <v>9.3354873657226563</v>
      </c>
      <c r="S451">
        <v>9.4260416030883789</v>
      </c>
      <c r="T451">
        <v>9.8263235092163086</v>
      </c>
      <c r="U451">
        <v>10.091057777404785</v>
      </c>
      <c r="V451">
        <v>10.517322540283203</v>
      </c>
      <c r="W451">
        <v>11.190807342529297</v>
      </c>
      <c r="X451">
        <v>11.980303764343262</v>
      </c>
      <c r="Y451">
        <v>12.92500114440918</v>
      </c>
      <c r="Z451">
        <v>13.053472518920898</v>
      </c>
      <c r="AA451">
        <v>12.49571418762207</v>
      </c>
      <c r="AB451">
        <v>11.193737983703613</v>
      </c>
      <c r="AC451">
        <v>9.2575197219848633</v>
      </c>
      <c r="AD451">
        <v>8.3639259338378906</v>
      </c>
      <c r="AE451">
        <v>-0.97129356861114502</v>
      </c>
      <c r="AF451">
        <v>-1.0248358249664307</v>
      </c>
      <c r="AG451">
        <v>-0.80862593650817871</v>
      </c>
      <c r="AH451">
        <v>-0.66514939069747925</v>
      </c>
      <c r="AI451">
        <v>-0.57701653242111206</v>
      </c>
      <c r="AJ451">
        <v>-0.49410367012023926</v>
      </c>
      <c r="AK451">
        <v>-0.34279036521911621</v>
      </c>
      <c r="AL451">
        <v>-0.55674624443054199</v>
      </c>
      <c r="AM451">
        <v>-0.63476920127868652</v>
      </c>
      <c r="AN451">
        <v>-1.0929263830184937</v>
      </c>
      <c r="AO451">
        <v>-1.3885461091995239</v>
      </c>
      <c r="AP451">
        <v>-1.3958557844161987</v>
      </c>
      <c r="AQ451">
        <v>-1.2161213159561157</v>
      </c>
      <c r="AR451">
        <v>-1.308025598526001</v>
      </c>
      <c r="AS451">
        <v>-1.1367580890655518</v>
      </c>
      <c r="AT451">
        <v>0.84913021326065063</v>
      </c>
      <c r="AU451">
        <v>0.70609414577484131</v>
      </c>
      <c r="AV451">
        <v>0.92889106273651123</v>
      </c>
      <c r="AW451">
        <v>0.74347639083862305</v>
      </c>
      <c r="AX451">
        <v>-0.87618166208267212</v>
      </c>
      <c r="AY451">
        <v>-1.0967893600463867</v>
      </c>
      <c r="AZ451">
        <v>-0.49058115482330322</v>
      </c>
      <c r="BA451">
        <v>-0.68250793218612671</v>
      </c>
      <c r="BB451">
        <v>-0.73915314674377441</v>
      </c>
      <c r="BC451">
        <v>-0.62634456157684326</v>
      </c>
      <c r="BD451">
        <v>-0.6944393515586853</v>
      </c>
      <c r="BE451">
        <v>-0.50148922204971313</v>
      </c>
      <c r="BF451">
        <v>-0.38911688327789307</v>
      </c>
      <c r="BG451">
        <v>-0.3061482310295105</v>
      </c>
      <c r="BH451">
        <v>-0.20941463112831116</v>
      </c>
      <c r="BI451">
        <v>-5.7537183165550232E-2</v>
      </c>
      <c r="BJ451">
        <v>-0.20613594353199005</v>
      </c>
      <c r="BK451">
        <v>-0.2214834988117218</v>
      </c>
      <c r="BL451">
        <v>-0.6529344916343689</v>
      </c>
      <c r="BM451">
        <v>-0.9658324122428894</v>
      </c>
      <c r="BN451">
        <v>-0.97481387853622437</v>
      </c>
      <c r="BO451">
        <v>-0.81512707471847534</v>
      </c>
      <c r="BP451">
        <v>-0.90910571813583374</v>
      </c>
      <c r="BQ451">
        <v>-0.73812192678451538</v>
      </c>
      <c r="BR451">
        <v>1.2323861122131348</v>
      </c>
      <c r="BS451">
        <v>1.0991353988647461</v>
      </c>
      <c r="BT451">
        <v>1.3144686222076416</v>
      </c>
      <c r="BU451">
        <v>1.1052569150924683</v>
      </c>
      <c r="BV451">
        <v>-0.5246163010597229</v>
      </c>
      <c r="BW451">
        <v>-0.76921457052230835</v>
      </c>
      <c r="BX451">
        <v>-0.17631292343139648</v>
      </c>
      <c r="BY451">
        <v>-0.36832886934280396</v>
      </c>
      <c r="BZ451">
        <v>-0.43470472097396851</v>
      </c>
      <c r="CA451">
        <v>-0.38743388652801514</v>
      </c>
      <c r="CB451">
        <v>-0.46560770273208618</v>
      </c>
      <c r="CC451">
        <v>-0.2887672483921051</v>
      </c>
      <c r="CD451">
        <v>-0.19793762266635895</v>
      </c>
      <c r="CE451">
        <v>-0.11854565888643265</v>
      </c>
      <c r="CF451">
        <v>-1.2239878065884113E-2</v>
      </c>
      <c r="CG451">
        <v>0.14002829790115356</v>
      </c>
      <c r="CH451">
        <v>3.6695674061775208E-2</v>
      </c>
      <c r="CI451">
        <v>6.4756914973258972E-2</v>
      </c>
      <c r="CJ451">
        <v>-0.34819748997688293</v>
      </c>
      <c r="CK451">
        <v>-0.67306214570999146</v>
      </c>
      <c r="CL451">
        <v>-0.68320155143737793</v>
      </c>
      <c r="CM451">
        <v>-0.53739970922470093</v>
      </c>
      <c r="CN451">
        <v>-0.63281506299972534</v>
      </c>
      <c r="CO451">
        <v>-0.46202769875526428</v>
      </c>
      <c r="CP451">
        <v>1.4978280067443848</v>
      </c>
      <c r="CQ451">
        <v>1.3713545799255371</v>
      </c>
      <c r="CR451">
        <v>1.5815184116363525</v>
      </c>
      <c r="CS451">
        <v>1.3558250665664673</v>
      </c>
      <c r="CT451">
        <v>-0.28112316131591797</v>
      </c>
      <c r="CU451">
        <v>-0.54233723878860474</v>
      </c>
      <c r="CV451">
        <v>4.1348293423652649E-2</v>
      </c>
      <c r="CW451">
        <v>-0.15072941780090332</v>
      </c>
      <c r="CX451">
        <v>-0.22384464740753174</v>
      </c>
      <c r="CY451">
        <v>-0.1485232412815094</v>
      </c>
      <c r="CZ451">
        <v>-0.23677606880664825</v>
      </c>
      <c r="DA451">
        <v>-7.6045282185077667E-2</v>
      </c>
      <c r="DB451">
        <v>-6.7583541385829449E-3</v>
      </c>
      <c r="DC451">
        <v>6.9056905806064606E-2</v>
      </c>
      <c r="DD451">
        <v>0.18493488430976868</v>
      </c>
      <c r="DE451">
        <v>0.33759379386901855</v>
      </c>
      <c r="DF451">
        <v>0.27952727675437927</v>
      </c>
      <c r="DG451">
        <v>0.35099732875823975</v>
      </c>
      <c r="DH451">
        <v>-4.3460480868816376E-2</v>
      </c>
      <c r="DI451">
        <v>-0.38029187917709351</v>
      </c>
      <c r="DJ451">
        <v>-0.39158919453620911</v>
      </c>
      <c r="DK451">
        <v>-0.25967234373092651</v>
      </c>
      <c r="DL451">
        <v>-0.35652440786361694</v>
      </c>
      <c r="DM451">
        <v>-0.18593348562717438</v>
      </c>
      <c r="DN451">
        <v>1.7632699012756348</v>
      </c>
      <c r="DO451">
        <v>1.6435737609863281</v>
      </c>
      <c r="DP451">
        <v>1.8485682010650635</v>
      </c>
      <c r="DQ451">
        <v>1.6063932180404663</v>
      </c>
      <c r="DR451">
        <v>-3.7630043923854828E-2</v>
      </c>
      <c r="DS451">
        <v>-0.31545990705490112</v>
      </c>
      <c r="DT451">
        <v>0.25900951027870178</v>
      </c>
      <c r="DU451">
        <v>6.6870033740997314E-2</v>
      </c>
      <c r="DV451">
        <v>-1.2984578497707844E-2</v>
      </c>
      <c r="DW451">
        <v>0.19642579555511475</v>
      </c>
      <c r="DX451">
        <v>9.3620449304580688E-2</v>
      </c>
      <c r="DY451">
        <v>0.2310914546251297</v>
      </c>
      <c r="DZ451">
        <v>0.26927414536476135</v>
      </c>
      <c r="EA451">
        <v>0.33992519974708557</v>
      </c>
      <c r="EB451">
        <v>0.46962392330169678</v>
      </c>
      <c r="EC451">
        <v>0.62284696102142334</v>
      </c>
      <c r="ED451">
        <v>0.63013756275177002</v>
      </c>
      <c r="EE451">
        <v>0.76428300142288208</v>
      </c>
      <c r="EF451">
        <v>0.39653134346008301</v>
      </c>
      <c r="EG451">
        <v>4.2421851307153702E-2</v>
      </c>
      <c r="EH451">
        <v>2.9452711343765259E-2</v>
      </c>
      <c r="EI451">
        <v>0.14132186770439148</v>
      </c>
      <c r="EJ451">
        <v>4.2395416647195816E-2</v>
      </c>
      <c r="EK451">
        <v>0.21270269155502319</v>
      </c>
      <c r="EL451">
        <v>2.1465258598327637</v>
      </c>
      <c r="EM451">
        <v>2.0366151332855225</v>
      </c>
      <c r="EN451">
        <v>2.2341458797454834</v>
      </c>
      <c r="EO451">
        <v>1.9681737422943115</v>
      </c>
      <c r="EP451">
        <v>0.31393533945083618</v>
      </c>
      <c r="EQ451">
        <v>1.2114931829273701E-2</v>
      </c>
      <c r="ER451">
        <v>0.57327771186828613</v>
      </c>
      <c r="ES451">
        <v>0.38104909658432007</v>
      </c>
      <c r="ET451">
        <v>0.29146388173103333</v>
      </c>
      <c r="EU451">
        <v>69.778038024902344</v>
      </c>
      <c r="EV451">
        <v>67.85882568359375</v>
      </c>
      <c r="EW451">
        <v>65.703376770019531</v>
      </c>
      <c r="EX451">
        <v>63.536197662353516</v>
      </c>
      <c r="EY451">
        <v>62.107574462890625</v>
      </c>
      <c r="EZ451">
        <v>60.564876556396484</v>
      </c>
      <c r="FA451">
        <v>61.615001678466797</v>
      </c>
      <c r="FB451">
        <v>67.587806701660156</v>
      </c>
      <c r="FC451">
        <v>74.261962890625</v>
      </c>
      <c r="FD451">
        <v>79.770156860351563</v>
      </c>
      <c r="FE451">
        <v>84.696678161621094</v>
      </c>
      <c r="FF451">
        <v>88.294578552246094</v>
      </c>
      <c r="FG451">
        <v>89.053031921386719</v>
      </c>
      <c r="FH451">
        <v>90.220832824707031</v>
      </c>
      <c r="FI451">
        <v>90.106857299804688</v>
      </c>
      <c r="FJ451">
        <v>90.5142822265625</v>
      </c>
      <c r="FK451">
        <v>90.325981140136719</v>
      </c>
      <c r="FL451">
        <v>88.858169555664063</v>
      </c>
      <c r="FM451">
        <v>86.367889404296875</v>
      </c>
      <c r="FN451">
        <v>82.233123779296875</v>
      </c>
      <c r="FO451">
        <v>77.526939392089844</v>
      </c>
      <c r="FP451">
        <v>74.469573974609375</v>
      </c>
      <c r="FQ451">
        <v>71.490753173828125</v>
      </c>
      <c r="FR451">
        <v>69.650169372558594</v>
      </c>
      <c r="FS451">
        <v>92</v>
      </c>
      <c r="FT451">
        <v>0.12659198045730591</v>
      </c>
      <c r="FU451">
        <v>1</v>
      </c>
    </row>
    <row r="452" spans="1:177" x14ac:dyDescent="0.2">
      <c r="A452" t="s">
        <v>195</v>
      </c>
      <c r="B452" t="s">
        <v>225</v>
      </c>
      <c r="C452" t="s">
        <v>1</v>
      </c>
      <c r="D452" t="s">
        <v>248</v>
      </c>
      <c r="E452">
        <v>95</v>
      </c>
      <c r="F452">
        <v>95</v>
      </c>
      <c r="G452">
        <v>7.4251656532287598</v>
      </c>
      <c r="H452">
        <v>7.0946526527404785</v>
      </c>
      <c r="I452">
        <v>6.9958586692810059</v>
      </c>
      <c r="J452">
        <v>6.9233241081237793</v>
      </c>
      <c r="K452">
        <v>7.2808074951171875</v>
      </c>
      <c r="L452">
        <v>7.7486348152160645</v>
      </c>
      <c r="M452">
        <v>8.2443943023681641</v>
      </c>
      <c r="N452">
        <v>8.5884170532226563</v>
      </c>
      <c r="O452">
        <v>8.9339790344238281</v>
      </c>
      <c r="P452">
        <v>9.2418155670166016</v>
      </c>
      <c r="Q452">
        <v>9.5883188247680664</v>
      </c>
      <c r="R452">
        <v>9.6883087158203125</v>
      </c>
      <c r="S452">
        <v>9.6628217697143555</v>
      </c>
      <c r="T452">
        <v>10.084797859191895</v>
      </c>
      <c r="U452">
        <v>10.364045143127441</v>
      </c>
      <c r="V452">
        <v>10.776354789733887</v>
      </c>
      <c r="W452">
        <v>11.325272560119629</v>
      </c>
      <c r="X452">
        <v>12.168015480041504</v>
      </c>
      <c r="Y452">
        <v>13.142816543579102</v>
      </c>
      <c r="Z452">
        <v>13.265961647033691</v>
      </c>
      <c r="AA452">
        <v>12.895750045776367</v>
      </c>
      <c r="AB452">
        <v>11.392226219177246</v>
      </c>
      <c r="AC452">
        <v>9.2382164001464844</v>
      </c>
      <c r="AD452">
        <v>8.2890872955322266</v>
      </c>
      <c r="AE452">
        <v>-0.79205626249313354</v>
      </c>
      <c r="AF452">
        <v>-0.98093152046203613</v>
      </c>
      <c r="AG452">
        <v>-0.82401430606842041</v>
      </c>
      <c r="AH452">
        <v>-0.75322920083999634</v>
      </c>
      <c r="AI452">
        <v>-0.7684013843536377</v>
      </c>
      <c r="AJ452">
        <v>-0.58982366323471069</v>
      </c>
      <c r="AK452">
        <v>-0.5540282130241394</v>
      </c>
      <c r="AL452">
        <v>-0.70266467332839966</v>
      </c>
      <c r="AM452">
        <v>-0.68906670808792114</v>
      </c>
      <c r="AN452">
        <v>-0.91319715976715088</v>
      </c>
      <c r="AO452">
        <v>-0.7822534441947937</v>
      </c>
      <c r="AP452">
        <v>-0.88260936737060547</v>
      </c>
      <c r="AQ452">
        <v>-0.83734291791915894</v>
      </c>
      <c r="AR452">
        <v>-0.93721568584442139</v>
      </c>
      <c r="AS452">
        <v>-1.3291975259780884</v>
      </c>
      <c r="AT452">
        <v>0.60621637105941772</v>
      </c>
      <c r="AU452">
        <v>0.49656945466995239</v>
      </c>
      <c r="AV452">
        <v>0.79964137077331543</v>
      </c>
      <c r="AW452">
        <v>0.72477227449417114</v>
      </c>
      <c r="AX452">
        <v>-0.81787991523742676</v>
      </c>
      <c r="AY452">
        <v>-0.78398644924163818</v>
      </c>
      <c r="AZ452">
        <v>-1.6195659637451172</v>
      </c>
      <c r="BA452">
        <v>-1.360114574432373</v>
      </c>
      <c r="BB452">
        <v>-1.1440174579620361</v>
      </c>
      <c r="BC452">
        <v>-0.42539095878601074</v>
      </c>
      <c r="BD452">
        <v>-0.62028896808624268</v>
      </c>
      <c r="BE452">
        <v>-0.48029020428657532</v>
      </c>
      <c r="BF452">
        <v>-0.42064878344535828</v>
      </c>
      <c r="BG452">
        <v>-0.41830155253410339</v>
      </c>
      <c r="BH452">
        <v>-0.2356598824262619</v>
      </c>
      <c r="BI452">
        <v>-0.18445780873298645</v>
      </c>
      <c r="BJ452">
        <v>-0.30326807498931885</v>
      </c>
      <c r="BK452">
        <v>-0.28449389338493347</v>
      </c>
      <c r="BL452">
        <v>-0.47561722993850708</v>
      </c>
      <c r="BM452">
        <v>-0.33321326971054077</v>
      </c>
      <c r="BN452">
        <v>-0.41865807771682739</v>
      </c>
      <c r="BO452">
        <v>-0.36727932095527649</v>
      </c>
      <c r="BP452">
        <v>-0.46629688143730164</v>
      </c>
      <c r="BQ452">
        <v>-0.85310512781143188</v>
      </c>
      <c r="BR452">
        <v>1.0810889005661011</v>
      </c>
      <c r="BS452">
        <v>0.96213650703430176</v>
      </c>
      <c r="BT452">
        <v>1.2552731037139893</v>
      </c>
      <c r="BU452">
        <v>1.1587028503417969</v>
      </c>
      <c r="BV452">
        <v>-0.39663222432136536</v>
      </c>
      <c r="BW452">
        <v>-0.39811268448829651</v>
      </c>
      <c r="BX452">
        <v>-1.2328881025314331</v>
      </c>
      <c r="BY452">
        <v>-0.97832179069519043</v>
      </c>
      <c r="BZ452">
        <v>-0.75845253467559814</v>
      </c>
      <c r="CA452">
        <v>-0.17143966257572174</v>
      </c>
      <c r="CB452">
        <v>-0.37050908803939819</v>
      </c>
      <c r="CC452">
        <v>-0.2422279417514801</v>
      </c>
      <c r="CD452">
        <v>-0.19030460715293884</v>
      </c>
      <c r="CE452">
        <v>-0.17582346498966217</v>
      </c>
      <c r="CF452">
        <v>9.6328863874077797E-3</v>
      </c>
      <c r="CG452">
        <v>7.1505509316921234E-2</v>
      </c>
      <c r="CH452">
        <v>-2.6647182181477547E-2</v>
      </c>
      <c r="CI452">
        <v>-4.2880014516413212E-3</v>
      </c>
      <c r="CJ452">
        <v>-0.17255070805549622</v>
      </c>
      <c r="CK452">
        <v>-2.220940962433815E-2</v>
      </c>
      <c r="CL452">
        <v>-9.732683002948761E-2</v>
      </c>
      <c r="CM452">
        <v>-4.1714731603860855E-2</v>
      </c>
      <c r="CN452">
        <v>-0.14013992249965668</v>
      </c>
      <c r="CO452">
        <v>-0.52336496114730835</v>
      </c>
      <c r="CP452">
        <v>1.4099842309951782</v>
      </c>
      <c r="CQ452">
        <v>1.2845867872238159</v>
      </c>
      <c r="CR452">
        <v>1.5708422660827637</v>
      </c>
      <c r="CS452">
        <v>1.4592418670654297</v>
      </c>
      <c r="CT452">
        <v>-0.10487733781337738</v>
      </c>
      <c r="CU452">
        <v>-0.1308576911687851</v>
      </c>
      <c r="CV452">
        <v>-0.9650762677192688</v>
      </c>
      <c r="CW452">
        <v>-0.71389323472976685</v>
      </c>
      <c r="CX452">
        <v>-0.49141150712966919</v>
      </c>
      <c r="CY452">
        <v>8.2511618733406067E-2</v>
      </c>
      <c r="CZ452">
        <v>-0.12072918564081192</v>
      </c>
      <c r="DA452">
        <v>-4.1656768880784512E-3</v>
      </c>
      <c r="DB452">
        <v>4.0039565414190292E-2</v>
      </c>
      <c r="DC452">
        <v>6.6654622554779053E-2</v>
      </c>
      <c r="DD452">
        <v>0.25492566823959351</v>
      </c>
      <c r="DE452">
        <v>0.32746884226799011</v>
      </c>
      <c r="DF452">
        <v>0.24997369945049286</v>
      </c>
      <c r="DG452">
        <v>0.27591788768768311</v>
      </c>
      <c r="DH452">
        <v>0.13051581382751465</v>
      </c>
      <c r="DI452">
        <v>0.28879442811012268</v>
      </c>
      <c r="DJ452">
        <v>0.22400443255901337</v>
      </c>
      <c r="DK452">
        <v>0.28384986519813538</v>
      </c>
      <c r="DL452">
        <v>0.18601702153682709</v>
      </c>
      <c r="DM452">
        <v>-0.19362480938434601</v>
      </c>
      <c r="DN452">
        <v>1.7388795614242554</v>
      </c>
      <c r="DO452">
        <v>1.6070370674133301</v>
      </c>
      <c r="DP452">
        <v>1.8864114284515381</v>
      </c>
      <c r="DQ452">
        <v>1.7597808837890625</v>
      </c>
      <c r="DR452">
        <v>0.1868775337934494</v>
      </c>
      <c r="DS452">
        <v>0.13639730215072632</v>
      </c>
      <c r="DT452">
        <v>-0.69726437330245972</v>
      </c>
      <c r="DU452">
        <v>-0.44946467876434326</v>
      </c>
      <c r="DV452">
        <v>-0.22437046468257904</v>
      </c>
      <c r="DW452">
        <v>0.44917693734169006</v>
      </c>
      <c r="DX452">
        <v>0.23991332948207855</v>
      </c>
      <c r="DY452">
        <v>0.33955842256546021</v>
      </c>
      <c r="DZ452">
        <v>0.37261995673179626</v>
      </c>
      <c r="EA452">
        <v>0.41675445437431335</v>
      </c>
      <c r="EB452">
        <v>0.6090894341468811</v>
      </c>
      <c r="EC452">
        <v>0.69703924655914307</v>
      </c>
      <c r="ED452">
        <v>0.64937031269073486</v>
      </c>
      <c r="EE452">
        <v>0.68049073219299316</v>
      </c>
      <c r="EF452">
        <v>0.56809574365615845</v>
      </c>
      <c r="EG452">
        <v>0.737834632396698</v>
      </c>
      <c r="EH452">
        <v>0.68795573711395264</v>
      </c>
      <c r="EI452">
        <v>0.75391346216201782</v>
      </c>
      <c r="EJ452">
        <v>0.65693587064743042</v>
      </c>
      <c r="EK452">
        <v>0.28246760368347168</v>
      </c>
      <c r="EL452">
        <v>2.2137520313262939</v>
      </c>
      <c r="EM452">
        <v>2.0726041793823242</v>
      </c>
      <c r="EN452">
        <v>2.3420431613922119</v>
      </c>
      <c r="EO452">
        <v>2.193711519241333</v>
      </c>
      <c r="EP452">
        <v>0.60812526941299438</v>
      </c>
      <c r="EQ452">
        <v>0.52227109670639038</v>
      </c>
      <c r="ER452">
        <v>-0.3105866014957428</v>
      </c>
      <c r="ES452">
        <v>-6.7671865224838257E-2</v>
      </c>
      <c r="ET452">
        <v>0.16119439899921417</v>
      </c>
      <c r="EU452">
        <v>70.73187255859375</v>
      </c>
      <c r="EV452">
        <v>68.404869079589844</v>
      </c>
      <c r="EW452">
        <v>66.763824462890625</v>
      </c>
      <c r="EX452">
        <v>65.309654235839844</v>
      </c>
      <c r="EY452">
        <v>65.498191833496094</v>
      </c>
      <c r="EZ452">
        <v>64.627540588378906</v>
      </c>
      <c r="FA452">
        <v>65.341133117675781</v>
      </c>
      <c r="FB452">
        <v>68.687828063964844</v>
      </c>
      <c r="FC452">
        <v>73.545707702636719</v>
      </c>
      <c r="FD452">
        <v>77.473747253417969</v>
      </c>
      <c r="FE452">
        <v>81.020217895507813</v>
      </c>
      <c r="FF452">
        <v>85.243400573730469</v>
      </c>
      <c r="FG452">
        <v>87.678985595703125</v>
      </c>
      <c r="FH452">
        <v>88.99969482421875</v>
      </c>
      <c r="FI452">
        <v>89.235748291015625</v>
      </c>
      <c r="FJ452">
        <v>89.762306213378906</v>
      </c>
      <c r="FK452">
        <v>90.540931701660156</v>
      </c>
      <c r="FL452">
        <v>90.164436340332031</v>
      </c>
      <c r="FM452">
        <v>88.684738159179688</v>
      </c>
      <c r="FN452">
        <v>83.850326538085938</v>
      </c>
      <c r="FO452">
        <v>78.80999755859375</v>
      </c>
      <c r="FP452">
        <v>75.536720275878906</v>
      </c>
      <c r="FQ452">
        <v>73.642349243164063</v>
      </c>
      <c r="FR452">
        <v>71.751518249511719</v>
      </c>
      <c r="FS452">
        <v>95</v>
      </c>
      <c r="FT452">
        <v>0.12426192313432693</v>
      </c>
      <c r="FU452">
        <v>1</v>
      </c>
    </row>
    <row r="453" spans="1:177" x14ac:dyDescent="0.2">
      <c r="A453" t="s">
        <v>195</v>
      </c>
      <c r="B453" t="s">
        <v>225</v>
      </c>
      <c r="C453" t="s">
        <v>1</v>
      </c>
      <c r="D453" t="s">
        <v>249</v>
      </c>
      <c r="E453">
        <v>95</v>
      </c>
      <c r="F453">
        <v>95</v>
      </c>
      <c r="G453">
        <v>7.3651771545410156</v>
      </c>
      <c r="H453">
        <v>7.0645923614501953</v>
      </c>
      <c r="I453">
        <v>6.9005427360534668</v>
      </c>
      <c r="J453">
        <v>6.7789363861083984</v>
      </c>
      <c r="K453">
        <v>7.1600179672241211</v>
      </c>
      <c r="L453">
        <v>7.6788787841796875</v>
      </c>
      <c r="M453">
        <v>8.1140432357788086</v>
      </c>
      <c r="N453">
        <v>8.3842983245849609</v>
      </c>
      <c r="O453">
        <v>8.6934585571289062</v>
      </c>
      <c r="P453">
        <v>8.9249973297119141</v>
      </c>
      <c r="Q453">
        <v>9.2344808578491211</v>
      </c>
      <c r="R453">
        <v>9.3664016723632812</v>
      </c>
      <c r="S453">
        <v>9.4785900115966797</v>
      </c>
      <c r="T453">
        <v>9.9041261672973633</v>
      </c>
      <c r="U453">
        <v>10.248714447021484</v>
      </c>
      <c r="V453">
        <v>10.631299018859863</v>
      </c>
      <c r="W453">
        <v>11.17569637298584</v>
      </c>
      <c r="X453">
        <v>12.029239654541016</v>
      </c>
      <c r="Y453">
        <v>12.880978584289551</v>
      </c>
      <c r="Z453">
        <v>13.078826904296875</v>
      </c>
      <c r="AA453">
        <v>12.855077743530273</v>
      </c>
      <c r="AB453">
        <v>11.358264923095703</v>
      </c>
      <c r="AC453">
        <v>9.2064743041992187</v>
      </c>
      <c r="AD453">
        <v>8.3585805892944336</v>
      </c>
      <c r="AE453">
        <v>-0.77753990888595581</v>
      </c>
      <c r="AF453">
        <v>-0.80541688203811646</v>
      </c>
      <c r="AG453">
        <v>-0.76493149995803833</v>
      </c>
      <c r="AH453">
        <v>-0.78795397281646729</v>
      </c>
      <c r="AI453">
        <v>-0.65729987621307373</v>
      </c>
      <c r="AJ453">
        <v>-0.61830228567123413</v>
      </c>
      <c r="AK453">
        <v>-0.49756371974945068</v>
      </c>
      <c r="AL453">
        <v>-0.75930207967758179</v>
      </c>
      <c r="AM453">
        <v>-0.68794214725494385</v>
      </c>
      <c r="AN453">
        <v>-0.94070369005203247</v>
      </c>
      <c r="AO453">
        <v>-1.0070430040359497</v>
      </c>
      <c r="AP453">
        <v>-1.1838868856430054</v>
      </c>
      <c r="AQ453">
        <v>-1.2442947626113892</v>
      </c>
      <c r="AR453">
        <v>-1.2630467414855957</v>
      </c>
      <c r="AS453">
        <v>-1.1258013248443604</v>
      </c>
      <c r="AT453">
        <v>0.77188098430633545</v>
      </c>
      <c r="AU453">
        <v>0.45610678195953369</v>
      </c>
      <c r="AV453">
        <v>0.52335649728775024</v>
      </c>
      <c r="AW453">
        <v>0.39593014121055603</v>
      </c>
      <c r="AX453">
        <v>-1.3602478504180908</v>
      </c>
      <c r="AY453">
        <v>-1.2298094034194946</v>
      </c>
      <c r="AZ453">
        <v>-1.25722336769104</v>
      </c>
      <c r="BA453">
        <v>-1.1119297742843628</v>
      </c>
      <c r="BB453">
        <v>-1.2086532115936279</v>
      </c>
      <c r="BC453">
        <v>-0.40539872646331787</v>
      </c>
      <c r="BD453">
        <v>-0.43702349066734314</v>
      </c>
      <c r="BE453">
        <v>-0.40853947401046753</v>
      </c>
      <c r="BF453">
        <v>-0.43748107552528381</v>
      </c>
      <c r="BG453">
        <v>-0.30851593613624573</v>
      </c>
      <c r="BH453">
        <v>-0.2646813690662384</v>
      </c>
      <c r="BI453">
        <v>-0.12952552735805511</v>
      </c>
      <c r="BJ453">
        <v>-0.36456963419914246</v>
      </c>
      <c r="BK453">
        <v>-0.27871763706207275</v>
      </c>
      <c r="BL453">
        <v>-0.49718508124351501</v>
      </c>
      <c r="BM453">
        <v>-0.55621433258056641</v>
      </c>
      <c r="BN453">
        <v>-0.72065091133117676</v>
      </c>
      <c r="BO453">
        <v>-0.77045297622680664</v>
      </c>
      <c r="BP453">
        <v>-0.79363548755645752</v>
      </c>
      <c r="BQ453">
        <v>-0.652130126953125</v>
      </c>
      <c r="BR453">
        <v>1.2428700923919678</v>
      </c>
      <c r="BS453">
        <v>0.91906285285949707</v>
      </c>
      <c r="BT453">
        <v>0.98370242118835449</v>
      </c>
      <c r="BU453">
        <v>0.82246178388595581</v>
      </c>
      <c r="BV453">
        <v>-0.95407241582870483</v>
      </c>
      <c r="BW453">
        <v>-0.85137802362442017</v>
      </c>
      <c r="BX453">
        <v>-0.87654739618301392</v>
      </c>
      <c r="BY453">
        <v>-0.73475641012191772</v>
      </c>
      <c r="BZ453">
        <v>-0.82144743204116821</v>
      </c>
      <c r="CA453">
        <v>-0.14765489101409912</v>
      </c>
      <c r="CB453">
        <v>-0.18187534809112549</v>
      </c>
      <c r="CC453">
        <v>-0.1617034375667572</v>
      </c>
      <c r="CD453">
        <v>-0.19474461674690247</v>
      </c>
      <c r="CE453">
        <v>-6.6949203610420227E-2</v>
      </c>
      <c r="CF453">
        <v>-1.9764596596360207E-2</v>
      </c>
      <c r="CG453">
        <v>0.12537659704685211</v>
      </c>
      <c r="CH453">
        <v>-9.1179177165031433E-2</v>
      </c>
      <c r="CI453">
        <v>4.7100288793444633E-3</v>
      </c>
      <c r="CJ453">
        <v>-0.19000542163848877</v>
      </c>
      <c r="CK453">
        <v>-0.24397175014019012</v>
      </c>
      <c r="CL453">
        <v>-0.39981508255004883</v>
      </c>
      <c r="CM453">
        <v>-0.4422716498374939</v>
      </c>
      <c r="CN453">
        <v>-0.46852272748947144</v>
      </c>
      <c r="CO453">
        <v>-0.32406693696975708</v>
      </c>
      <c r="CP453">
        <v>1.5690757036209106</v>
      </c>
      <c r="CQ453">
        <v>1.2397048473358154</v>
      </c>
      <c r="CR453">
        <v>1.3025366067886353</v>
      </c>
      <c r="CS453">
        <v>1.1178762912750244</v>
      </c>
      <c r="CT453">
        <v>-0.6727566123008728</v>
      </c>
      <c r="CU453">
        <v>-0.58927762508392334</v>
      </c>
      <c r="CV453">
        <v>-0.61289238929748535</v>
      </c>
      <c r="CW453">
        <v>-0.47352734208106995</v>
      </c>
      <c r="CX453">
        <v>-0.55326992273330688</v>
      </c>
      <c r="CY453">
        <v>0.11008895933628082</v>
      </c>
      <c r="CZ453">
        <v>7.327280193567276E-2</v>
      </c>
      <c r="DA453">
        <v>8.5132583975791931E-2</v>
      </c>
      <c r="DB453">
        <v>4.7991853207349777E-2</v>
      </c>
      <c r="DC453">
        <v>0.17461751401424408</v>
      </c>
      <c r="DD453">
        <v>0.22515217959880829</v>
      </c>
      <c r="DE453">
        <v>0.38027873635292053</v>
      </c>
      <c r="DF453">
        <v>0.18221129477024078</v>
      </c>
      <c r="DG453">
        <v>0.28813767433166504</v>
      </c>
      <c r="DH453">
        <v>0.11717423796653748</v>
      </c>
      <c r="DI453">
        <v>6.827080249786377E-2</v>
      </c>
      <c r="DJ453">
        <v>-7.8979246318340302E-2</v>
      </c>
      <c r="DK453">
        <v>-0.11409030109643936</v>
      </c>
      <c r="DL453">
        <v>-0.14340993762016296</v>
      </c>
      <c r="DM453">
        <v>3.9962632581591606E-3</v>
      </c>
      <c r="DN453">
        <v>1.8952813148498535</v>
      </c>
      <c r="DO453">
        <v>1.5603468418121338</v>
      </c>
      <c r="DP453">
        <v>1.621370792388916</v>
      </c>
      <c r="DQ453">
        <v>1.4132908582687378</v>
      </c>
      <c r="DR453">
        <v>-0.39144077897071838</v>
      </c>
      <c r="DS453">
        <v>-0.32717722654342651</v>
      </c>
      <c r="DT453">
        <v>-0.34923738241195679</v>
      </c>
      <c r="DU453">
        <v>-0.21229825913906097</v>
      </c>
      <c r="DV453">
        <v>-0.28509241342544556</v>
      </c>
      <c r="DW453">
        <v>0.48223012685775757</v>
      </c>
      <c r="DX453">
        <v>0.44166621565818787</v>
      </c>
      <c r="DY453">
        <v>0.44152459502220154</v>
      </c>
      <c r="DZ453">
        <v>0.39846476912498474</v>
      </c>
      <c r="EA453">
        <v>0.52340149879455566</v>
      </c>
      <c r="EB453">
        <v>0.5787731409072876</v>
      </c>
      <c r="EC453">
        <v>0.74831688404083252</v>
      </c>
      <c r="ED453">
        <v>0.57694369554519653</v>
      </c>
      <c r="EE453">
        <v>0.69736218452453613</v>
      </c>
      <c r="EF453">
        <v>0.56069284677505493</v>
      </c>
      <c r="EG453">
        <v>0.51909947395324707</v>
      </c>
      <c r="EH453">
        <v>0.3842567503452301</v>
      </c>
      <c r="EI453">
        <v>0.35975143313407898</v>
      </c>
      <c r="EJ453">
        <v>0.32600128650665283</v>
      </c>
      <c r="EK453">
        <v>0.4776674211025238</v>
      </c>
      <c r="EL453">
        <v>2.3662703037261963</v>
      </c>
      <c r="EM453">
        <v>2.0233030319213867</v>
      </c>
      <c r="EN453">
        <v>2.081716775894165</v>
      </c>
      <c r="EO453">
        <v>1.8398224115371704</v>
      </c>
      <c r="EP453">
        <v>1.4734587632119656E-2</v>
      </c>
      <c r="EQ453">
        <v>5.1254142075777054E-2</v>
      </c>
      <c r="ER453">
        <v>3.1438570469617844E-2</v>
      </c>
      <c r="ES453">
        <v>0.16487504541873932</v>
      </c>
      <c r="ET453">
        <v>0.10211331397294998</v>
      </c>
      <c r="EU453">
        <v>70.202987670898438</v>
      </c>
      <c r="EV453">
        <v>68.104393005371094</v>
      </c>
      <c r="EW453">
        <v>67.430145263671875</v>
      </c>
      <c r="EX453">
        <v>66.17059326171875</v>
      </c>
      <c r="EY453">
        <v>64.828094482421875</v>
      </c>
      <c r="EZ453">
        <v>64.1575927734375</v>
      </c>
      <c r="FA453">
        <v>64.929603576660156</v>
      </c>
      <c r="FB453">
        <v>68.97821044921875</v>
      </c>
      <c r="FC453">
        <v>74.033714294433594</v>
      </c>
      <c r="FD453">
        <v>78.407730102539063</v>
      </c>
      <c r="FE453">
        <v>82.222572326660156</v>
      </c>
      <c r="FF453">
        <v>84.639701843261719</v>
      </c>
      <c r="FG453">
        <v>86.772216796875</v>
      </c>
      <c r="FH453">
        <v>88.776466369628906</v>
      </c>
      <c r="FI453">
        <v>90.256988525390625</v>
      </c>
      <c r="FJ453">
        <v>91.11956787109375</v>
      </c>
      <c r="FK453">
        <v>91.174156188964844</v>
      </c>
      <c r="FL453">
        <v>89.861572265625</v>
      </c>
      <c r="FM453">
        <v>86.814292907714844</v>
      </c>
      <c r="FN453">
        <v>82.294410705566406</v>
      </c>
      <c r="FO453">
        <v>78.936752319335938</v>
      </c>
      <c r="FP453">
        <v>76.145210266113281</v>
      </c>
      <c r="FQ453">
        <v>74.55987548828125</v>
      </c>
      <c r="FR453">
        <v>73.42864990234375</v>
      </c>
      <c r="FS453">
        <v>95</v>
      </c>
      <c r="FT453">
        <v>0.11764976382255554</v>
      </c>
      <c r="FU453">
        <v>1</v>
      </c>
    </row>
    <row r="454" spans="1:177" x14ac:dyDescent="0.2">
      <c r="A454" t="s">
        <v>195</v>
      </c>
      <c r="B454" t="s">
        <v>225</v>
      </c>
      <c r="C454" t="s">
        <v>1</v>
      </c>
      <c r="D454" t="s">
        <v>250</v>
      </c>
      <c r="E454">
        <v>37</v>
      </c>
      <c r="F454">
        <v>93</v>
      </c>
      <c r="G454">
        <v>2.090829610824585</v>
      </c>
      <c r="H454">
        <v>2.0177531242370605</v>
      </c>
      <c r="I454">
        <v>1.9970964193344116</v>
      </c>
      <c r="J454">
        <v>1.9869841337203979</v>
      </c>
      <c r="K454">
        <v>2.0042963027954102</v>
      </c>
      <c r="L454">
        <v>2.2103960514068604</v>
      </c>
      <c r="M454">
        <v>2.5161738395690918</v>
      </c>
      <c r="N454">
        <v>2.744251012802124</v>
      </c>
      <c r="O454">
        <v>2.8608741760253906</v>
      </c>
      <c r="P454">
        <v>3.1178877353668213</v>
      </c>
      <c r="Q454">
        <v>3.3090074062347412</v>
      </c>
      <c r="R454">
        <v>3.2653954029083252</v>
      </c>
      <c r="S454">
        <v>3.4189383983612061</v>
      </c>
      <c r="T454">
        <v>3.5281796455383301</v>
      </c>
      <c r="U454">
        <v>3.6228938102722168</v>
      </c>
      <c r="V454">
        <v>3.6184971332550049</v>
      </c>
      <c r="W454">
        <v>3.7319087982177734</v>
      </c>
      <c r="X454">
        <v>3.9231548309326172</v>
      </c>
      <c r="Y454">
        <v>4.0654134750366211</v>
      </c>
      <c r="Z454">
        <v>4.1805562973022461</v>
      </c>
      <c r="AA454">
        <v>4.1099643707275391</v>
      </c>
      <c r="AB454">
        <v>3.5256054401397705</v>
      </c>
      <c r="AC454">
        <v>2.6615324020385742</v>
      </c>
      <c r="AD454">
        <v>2.3500761985778809</v>
      </c>
      <c r="AE454">
        <v>-0.26870587468147278</v>
      </c>
      <c r="AF454">
        <v>-0.24827861785888672</v>
      </c>
      <c r="AG454">
        <v>-0.24691492319107056</v>
      </c>
      <c r="AH454">
        <v>-0.23635865747928619</v>
      </c>
      <c r="AI454">
        <v>-0.32873505353927612</v>
      </c>
      <c r="AJ454">
        <v>-0.24353167414665222</v>
      </c>
      <c r="AK454">
        <v>-0.29206854104995728</v>
      </c>
      <c r="AL454">
        <v>-0.31052806973457336</v>
      </c>
      <c r="AM454">
        <v>-0.29153046011924744</v>
      </c>
      <c r="AN454">
        <v>-0.3377215564250946</v>
      </c>
      <c r="AO454">
        <v>-0.38148209452629089</v>
      </c>
      <c r="AP454">
        <v>-0.64041060209274292</v>
      </c>
      <c r="AQ454">
        <v>-0.44427135586738586</v>
      </c>
      <c r="AR454">
        <v>-0.71012961864471436</v>
      </c>
      <c r="AS454">
        <v>-0.89383059740066528</v>
      </c>
      <c r="AT454">
        <v>-0.40428128838539124</v>
      </c>
      <c r="AU454">
        <v>-6.4661674201488495E-2</v>
      </c>
      <c r="AV454">
        <v>6.6481754183769226E-2</v>
      </c>
      <c r="AW454">
        <v>-3.1991064548492432E-2</v>
      </c>
      <c r="AX454">
        <v>-0.31582632660865784</v>
      </c>
      <c r="AY454">
        <v>-0.20914435386657715</v>
      </c>
      <c r="AZ454">
        <v>-0.27829974889755249</v>
      </c>
      <c r="BA454">
        <v>-0.27154752612113953</v>
      </c>
      <c r="BB454">
        <v>-0.27770447731018066</v>
      </c>
      <c r="BC454">
        <v>-6.8573854863643646E-2</v>
      </c>
      <c r="BD454">
        <v>-5.7497620582580566E-2</v>
      </c>
      <c r="BE454">
        <v>-6.292126327753067E-2</v>
      </c>
      <c r="BF454">
        <v>-5.8321136981248856E-2</v>
      </c>
      <c r="BG454">
        <v>-0.14860954880714417</v>
      </c>
      <c r="BH454">
        <v>-5.5259022861719131E-2</v>
      </c>
      <c r="BI454">
        <v>-0.10114425420761108</v>
      </c>
      <c r="BJ454">
        <v>-0.11730595678091049</v>
      </c>
      <c r="BK454">
        <v>-9.0463705360889435E-2</v>
      </c>
      <c r="BL454">
        <v>-0.10156385600566864</v>
      </c>
      <c r="BM454">
        <v>-0.14122046530246735</v>
      </c>
      <c r="BN454">
        <v>-0.38902750611305237</v>
      </c>
      <c r="BO454">
        <v>-0.16513541340827942</v>
      </c>
      <c r="BP454">
        <v>-0.43690431118011475</v>
      </c>
      <c r="BQ454">
        <v>-0.61855673789978027</v>
      </c>
      <c r="BR454">
        <v>-0.12075776606798172</v>
      </c>
      <c r="BS454">
        <v>0.20839963853359222</v>
      </c>
      <c r="BT454">
        <v>0.33917182683944702</v>
      </c>
      <c r="BU454">
        <v>0.22506609559059143</v>
      </c>
      <c r="BV454">
        <v>-8.2784295082092285E-2</v>
      </c>
      <c r="BW454">
        <v>-2.0638357091229409E-4</v>
      </c>
      <c r="BX454">
        <v>-6.2186677008867264E-2</v>
      </c>
      <c r="BY454">
        <v>-6.0984496027231216E-2</v>
      </c>
      <c r="BZ454">
        <v>-5.7410303503274918E-2</v>
      </c>
      <c r="CA454">
        <v>7.0036977529525757E-2</v>
      </c>
      <c r="CB454">
        <v>7.4636712670326233E-2</v>
      </c>
      <c r="CC454">
        <v>6.4512185752391815E-2</v>
      </c>
      <c r="CD454">
        <v>6.4987108111381531E-2</v>
      </c>
      <c r="CE454">
        <v>-2.3855172097682953E-2</v>
      </c>
      <c r="CF454">
        <v>7.5138039886951447E-2</v>
      </c>
      <c r="CG454">
        <v>3.1089339405298233E-2</v>
      </c>
      <c r="CH454">
        <v>1.6519080847501755E-2</v>
      </c>
      <c r="CI454">
        <v>4.8794519156217575E-2</v>
      </c>
      <c r="CJ454">
        <v>6.1998255550861359E-2</v>
      </c>
      <c r="CK454">
        <v>2.5184024125337601E-2</v>
      </c>
      <c r="CL454">
        <v>-0.21492031216621399</v>
      </c>
      <c r="CM454">
        <v>2.8193291276693344E-2</v>
      </c>
      <c r="CN454">
        <v>-0.24766930937767029</v>
      </c>
      <c r="CO454">
        <v>-0.4279029369354248</v>
      </c>
      <c r="CP454">
        <v>7.5609758496284485E-2</v>
      </c>
      <c r="CQ454">
        <v>0.39752107858657837</v>
      </c>
      <c r="CR454">
        <v>0.52803611755371094</v>
      </c>
      <c r="CS454">
        <v>0.40310311317443848</v>
      </c>
      <c r="CT454">
        <v>7.8619897365570068E-2</v>
      </c>
      <c r="CU454">
        <v>0.14450341463088989</v>
      </c>
      <c r="CV454">
        <v>8.7492577731609344E-2</v>
      </c>
      <c r="CW454">
        <v>8.4850825369358063E-2</v>
      </c>
      <c r="CX454">
        <v>9.5164775848388672E-2</v>
      </c>
      <c r="CY454">
        <v>0.20864781737327576</v>
      </c>
      <c r="CZ454">
        <v>0.20677104592323303</v>
      </c>
      <c r="DA454">
        <v>0.1919456422328949</v>
      </c>
      <c r="DB454">
        <v>0.18829534947872162</v>
      </c>
      <c r="DC454">
        <v>0.10089920461177826</v>
      </c>
      <c r="DD454">
        <v>0.20553509891033173</v>
      </c>
      <c r="DE454">
        <v>0.16332292556762695</v>
      </c>
      <c r="DF454">
        <v>0.150344118475914</v>
      </c>
      <c r="DG454">
        <v>0.18805274367332458</v>
      </c>
      <c r="DH454">
        <v>0.22556036710739136</v>
      </c>
      <c r="DI454">
        <v>0.19158850610256195</v>
      </c>
      <c r="DJ454">
        <v>-4.0813129395246506E-2</v>
      </c>
      <c r="DK454">
        <v>0.22152198851108551</v>
      </c>
      <c r="DL454">
        <v>-5.8434300124645233E-2</v>
      </c>
      <c r="DM454">
        <v>-0.23724912106990814</v>
      </c>
      <c r="DN454">
        <v>0.27197727560997009</v>
      </c>
      <c r="DO454">
        <v>0.58664250373840332</v>
      </c>
      <c r="DP454">
        <v>0.71690040826797485</v>
      </c>
      <c r="DQ454">
        <v>0.58114010095596313</v>
      </c>
      <c r="DR454">
        <v>0.24002408981323242</v>
      </c>
      <c r="DS454">
        <v>0.28921321034431458</v>
      </c>
      <c r="DT454">
        <v>0.23717182874679565</v>
      </c>
      <c r="DU454">
        <v>0.23068614304065704</v>
      </c>
      <c r="DV454">
        <v>0.24773985147476196</v>
      </c>
      <c r="DW454">
        <v>0.40877982974052429</v>
      </c>
      <c r="DX454">
        <v>0.39755204319953918</v>
      </c>
      <c r="DY454">
        <v>0.37593930959701538</v>
      </c>
      <c r="DZ454">
        <v>0.36633288860321045</v>
      </c>
      <c r="EA454">
        <v>0.28102469444274902</v>
      </c>
      <c r="EB454">
        <v>0.39380773901939392</v>
      </c>
      <c r="EC454">
        <v>0.35424724221229553</v>
      </c>
      <c r="ED454">
        <v>0.34356623888015747</v>
      </c>
      <c r="EE454">
        <v>0.38911950588226318</v>
      </c>
      <c r="EF454">
        <v>0.46171808242797852</v>
      </c>
      <c r="EG454">
        <v>0.43185016512870789</v>
      </c>
      <c r="EH454">
        <v>0.21056999266147614</v>
      </c>
      <c r="EI454">
        <v>0.50065791606903076</v>
      </c>
      <c r="EJ454">
        <v>0.21479099988937378</v>
      </c>
      <c r="EK454">
        <v>3.8024697452783585E-2</v>
      </c>
      <c r="EL454">
        <v>0.55550080537796021</v>
      </c>
      <c r="EM454">
        <v>0.85970383882522583</v>
      </c>
      <c r="EN454">
        <v>0.98959046602249146</v>
      </c>
      <c r="EO454">
        <v>0.83819729089736938</v>
      </c>
      <c r="EP454">
        <v>0.47306612133979797</v>
      </c>
      <c r="EQ454">
        <v>0.49815118312835693</v>
      </c>
      <c r="ER454">
        <v>0.45328491926193237</v>
      </c>
      <c r="ES454">
        <v>0.44124919176101685</v>
      </c>
      <c r="ET454">
        <v>0.46803402900695801</v>
      </c>
      <c r="EU454">
        <v>60.196468353271484</v>
      </c>
      <c r="EV454">
        <v>59.730255126953125</v>
      </c>
      <c r="EW454">
        <v>59.546440124511719</v>
      </c>
      <c r="EX454">
        <v>58.471820831298828</v>
      </c>
      <c r="EY454">
        <v>59.094169616699219</v>
      </c>
      <c r="EZ454">
        <v>57.655513763427734</v>
      </c>
      <c r="FA454">
        <v>57.391216278076172</v>
      </c>
      <c r="FB454">
        <v>58.062400817871094</v>
      </c>
      <c r="FC454">
        <v>60.608421325683594</v>
      </c>
      <c r="FD454">
        <v>65.316635131835938</v>
      </c>
      <c r="FE454">
        <v>68.242538452148438</v>
      </c>
      <c r="FF454">
        <v>68.931114196777344</v>
      </c>
      <c r="FG454">
        <v>71.229362487792969</v>
      </c>
      <c r="FH454">
        <v>72.070693969726563</v>
      </c>
      <c r="FI454">
        <v>73.213668823242188</v>
      </c>
      <c r="FJ454">
        <v>69.990425109863281</v>
      </c>
      <c r="FK454">
        <v>71.523162841796875</v>
      </c>
      <c r="FL454">
        <v>71.404380798339844</v>
      </c>
      <c r="FM454">
        <v>68.304046630859375</v>
      </c>
      <c r="FN454">
        <v>66.334907531738281</v>
      </c>
      <c r="FO454">
        <v>64.261848449707031</v>
      </c>
      <c r="FP454">
        <v>62.414875030517578</v>
      </c>
      <c r="FQ454">
        <v>60.790699005126953</v>
      </c>
      <c r="FR454">
        <v>60.234256744384766</v>
      </c>
      <c r="FS454">
        <v>37</v>
      </c>
      <c r="FT454">
        <v>0.12371475249528885</v>
      </c>
      <c r="FU454">
        <v>1</v>
      </c>
    </row>
    <row r="455" spans="1:177" x14ac:dyDescent="0.2">
      <c r="A455" t="s">
        <v>195</v>
      </c>
      <c r="B455" t="s">
        <v>225</v>
      </c>
      <c r="C455" t="s">
        <v>1</v>
      </c>
      <c r="D455" t="s">
        <v>251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>
        <v>0</v>
      </c>
      <c r="BQ455">
        <v>0</v>
      </c>
      <c r="BR455">
        <v>0</v>
      </c>
      <c r="BS455">
        <v>0</v>
      </c>
      <c r="BT455">
        <v>0</v>
      </c>
      <c r="BU455">
        <v>0</v>
      </c>
      <c r="BV455">
        <v>0</v>
      </c>
      <c r="BW455">
        <v>0</v>
      </c>
      <c r="BX455">
        <v>0</v>
      </c>
      <c r="BY455">
        <v>0</v>
      </c>
      <c r="BZ455">
        <v>0</v>
      </c>
      <c r="CA455">
        <v>0</v>
      </c>
      <c r="CB455">
        <v>0</v>
      </c>
      <c r="CC455">
        <v>0</v>
      </c>
      <c r="CD455">
        <v>0</v>
      </c>
      <c r="CE455">
        <v>0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0</v>
      </c>
      <c r="CL455">
        <v>0</v>
      </c>
      <c r="CM455">
        <v>0</v>
      </c>
      <c r="CN455">
        <v>0</v>
      </c>
      <c r="CO455">
        <v>0</v>
      </c>
      <c r="CP455">
        <v>0</v>
      </c>
      <c r="CQ455">
        <v>0</v>
      </c>
      <c r="CR455">
        <v>0</v>
      </c>
      <c r="CS455">
        <v>0</v>
      </c>
      <c r="CT455">
        <v>0</v>
      </c>
      <c r="CU455">
        <v>0</v>
      </c>
      <c r="CV455">
        <v>0</v>
      </c>
      <c r="CW455">
        <v>0</v>
      </c>
      <c r="CX455">
        <v>0</v>
      </c>
      <c r="CY455">
        <v>0</v>
      </c>
      <c r="CZ455">
        <v>0</v>
      </c>
      <c r="DA455">
        <v>0</v>
      </c>
      <c r="DB455">
        <v>0</v>
      </c>
      <c r="DC455">
        <v>0</v>
      </c>
      <c r="DD455">
        <v>0</v>
      </c>
      <c r="DE455">
        <v>0</v>
      </c>
      <c r="DF455">
        <v>0</v>
      </c>
      <c r="DG455">
        <v>0</v>
      </c>
      <c r="DH455">
        <v>0</v>
      </c>
      <c r="DI455">
        <v>0</v>
      </c>
      <c r="DJ455">
        <v>0</v>
      </c>
      <c r="DK455">
        <v>0</v>
      </c>
      <c r="DL455">
        <v>0</v>
      </c>
      <c r="DM455">
        <v>0</v>
      </c>
      <c r="DN455">
        <v>0</v>
      </c>
      <c r="DO455">
        <v>0</v>
      </c>
      <c r="DP455">
        <v>0</v>
      </c>
      <c r="DQ455">
        <v>0</v>
      </c>
      <c r="DR455">
        <v>0</v>
      </c>
      <c r="DS455">
        <v>0</v>
      </c>
      <c r="DT455">
        <v>0</v>
      </c>
      <c r="DU455">
        <v>0</v>
      </c>
      <c r="DV455">
        <v>0</v>
      </c>
      <c r="DW455">
        <v>0</v>
      </c>
      <c r="DX455">
        <v>0</v>
      </c>
      <c r="DY455">
        <v>0</v>
      </c>
      <c r="DZ455">
        <v>0</v>
      </c>
      <c r="EA455">
        <v>0</v>
      </c>
      <c r="EB455">
        <v>0</v>
      </c>
      <c r="EC455">
        <v>0</v>
      </c>
      <c r="ED455">
        <v>0</v>
      </c>
      <c r="EE455">
        <v>0</v>
      </c>
      <c r="EF455">
        <v>0</v>
      </c>
      <c r="EG455">
        <v>0</v>
      </c>
      <c r="EH455">
        <v>0</v>
      </c>
      <c r="EI455">
        <v>0</v>
      </c>
      <c r="EJ455">
        <v>0</v>
      </c>
      <c r="EK455">
        <v>0</v>
      </c>
      <c r="EL455">
        <v>0</v>
      </c>
      <c r="EM455">
        <v>0</v>
      </c>
      <c r="EN455">
        <v>0</v>
      </c>
      <c r="EO455">
        <v>0</v>
      </c>
      <c r="EP455">
        <v>0</v>
      </c>
      <c r="EQ455">
        <v>0</v>
      </c>
      <c r="ER455">
        <v>0</v>
      </c>
      <c r="ES455">
        <v>0</v>
      </c>
      <c r="ET455">
        <v>0</v>
      </c>
      <c r="EU455">
        <v>0</v>
      </c>
      <c r="EV455">
        <v>0</v>
      </c>
      <c r="EW455">
        <v>0</v>
      </c>
      <c r="EX455">
        <v>0</v>
      </c>
      <c r="EY455">
        <v>0</v>
      </c>
      <c r="EZ455">
        <v>0</v>
      </c>
      <c r="FA455">
        <v>0</v>
      </c>
      <c r="FB455">
        <v>0</v>
      </c>
      <c r="FC455">
        <v>0</v>
      </c>
      <c r="FD455">
        <v>0</v>
      </c>
      <c r="FE455">
        <v>0</v>
      </c>
      <c r="FF455">
        <v>0</v>
      </c>
      <c r="FG455">
        <v>0</v>
      </c>
      <c r="FH455">
        <v>0</v>
      </c>
      <c r="FI455">
        <v>0</v>
      </c>
      <c r="FJ455">
        <v>0</v>
      </c>
      <c r="FK455">
        <v>0</v>
      </c>
      <c r="FL455">
        <v>0</v>
      </c>
      <c r="FM455">
        <v>0</v>
      </c>
      <c r="FN455">
        <v>0</v>
      </c>
      <c r="FO455">
        <v>0</v>
      </c>
      <c r="FP455">
        <v>0</v>
      </c>
      <c r="FQ455">
        <v>0</v>
      </c>
      <c r="FR455">
        <v>0</v>
      </c>
      <c r="FS455">
        <v>37</v>
      </c>
      <c r="FT455">
        <v>0.20813800394535065</v>
      </c>
      <c r="FU455">
        <v>0</v>
      </c>
    </row>
    <row r="456" spans="1:177" x14ac:dyDescent="0.2">
      <c r="A456" t="s">
        <v>195</v>
      </c>
      <c r="B456" t="s">
        <v>225</v>
      </c>
      <c r="C456" t="s">
        <v>1</v>
      </c>
      <c r="D456" t="s">
        <v>252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>
        <v>0</v>
      </c>
      <c r="BQ456">
        <v>0</v>
      </c>
      <c r="BR456">
        <v>0</v>
      </c>
      <c r="BS456">
        <v>0</v>
      </c>
      <c r="BT456">
        <v>0</v>
      </c>
      <c r="BU456">
        <v>0</v>
      </c>
      <c r="BV456">
        <v>0</v>
      </c>
      <c r="BW456">
        <v>0</v>
      </c>
      <c r="BX456">
        <v>0</v>
      </c>
      <c r="BY456">
        <v>0</v>
      </c>
      <c r="BZ456">
        <v>0</v>
      </c>
      <c r="CA456">
        <v>0</v>
      </c>
      <c r="CB456">
        <v>0</v>
      </c>
      <c r="CC456">
        <v>0</v>
      </c>
      <c r="CD456">
        <v>0</v>
      </c>
      <c r="CE456">
        <v>0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0</v>
      </c>
      <c r="CL456">
        <v>0</v>
      </c>
      <c r="CM456">
        <v>0</v>
      </c>
      <c r="CN456">
        <v>0</v>
      </c>
      <c r="CO456">
        <v>0</v>
      </c>
      <c r="CP456">
        <v>0</v>
      </c>
      <c r="CQ456">
        <v>0</v>
      </c>
      <c r="CR456">
        <v>0</v>
      </c>
      <c r="CS456">
        <v>0</v>
      </c>
      <c r="CT456">
        <v>0</v>
      </c>
      <c r="CU456">
        <v>0</v>
      </c>
      <c r="CV456">
        <v>0</v>
      </c>
      <c r="CW456">
        <v>0</v>
      </c>
      <c r="CX456">
        <v>0</v>
      </c>
      <c r="CY456">
        <v>0</v>
      </c>
      <c r="CZ456">
        <v>0</v>
      </c>
      <c r="DA456">
        <v>0</v>
      </c>
      <c r="DB456">
        <v>0</v>
      </c>
      <c r="DC456">
        <v>0</v>
      </c>
      <c r="DD456">
        <v>0</v>
      </c>
      <c r="DE456">
        <v>0</v>
      </c>
      <c r="DF456">
        <v>0</v>
      </c>
      <c r="DG456">
        <v>0</v>
      </c>
      <c r="DH456">
        <v>0</v>
      </c>
      <c r="DI456">
        <v>0</v>
      </c>
      <c r="DJ456">
        <v>0</v>
      </c>
      <c r="DK456">
        <v>0</v>
      </c>
      <c r="DL456">
        <v>0</v>
      </c>
      <c r="DM456">
        <v>0</v>
      </c>
      <c r="DN456">
        <v>0</v>
      </c>
      <c r="DO456">
        <v>0</v>
      </c>
      <c r="DP456">
        <v>0</v>
      </c>
      <c r="DQ456">
        <v>0</v>
      </c>
      <c r="DR456">
        <v>0</v>
      </c>
      <c r="DS456">
        <v>0</v>
      </c>
      <c r="DT456">
        <v>0</v>
      </c>
      <c r="DU456">
        <v>0</v>
      </c>
      <c r="DV456">
        <v>0</v>
      </c>
      <c r="DW456">
        <v>0</v>
      </c>
      <c r="DX456">
        <v>0</v>
      </c>
      <c r="DY456">
        <v>0</v>
      </c>
      <c r="DZ456">
        <v>0</v>
      </c>
      <c r="EA456">
        <v>0</v>
      </c>
      <c r="EB456">
        <v>0</v>
      </c>
      <c r="EC456">
        <v>0</v>
      </c>
      <c r="ED456">
        <v>0</v>
      </c>
      <c r="EE456">
        <v>0</v>
      </c>
      <c r="EF456">
        <v>0</v>
      </c>
      <c r="EG456">
        <v>0</v>
      </c>
      <c r="EH456">
        <v>0</v>
      </c>
      <c r="EI456">
        <v>0</v>
      </c>
      <c r="EJ456">
        <v>0</v>
      </c>
      <c r="EK456">
        <v>0</v>
      </c>
      <c r="EL456">
        <v>0</v>
      </c>
      <c r="EM456">
        <v>0</v>
      </c>
      <c r="EN456">
        <v>0</v>
      </c>
      <c r="EO456">
        <v>0</v>
      </c>
      <c r="EP456">
        <v>0</v>
      </c>
      <c r="EQ456">
        <v>0</v>
      </c>
      <c r="ER456">
        <v>0</v>
      </c>
      <c r="ES456">
        <v>0</v>
      </c>
      <c r="ET456">
        <v>0</v>
      </c>
      <c r="EU456">
        <v>0</v>
      </c>
      <c r="EV456">
        <v>0</v>
      </c>
      <c r="EW456">
        <v>0</v>
      </c>
      <c r="EX456">
        <v>0</v>
      </c>
      <c r="EY456">
        <v>0</v>
      </c>
      <c r="EZ456">
        <v>0</v>
      </c>
      <c r="FA456">
        <v>0</v>
      </c>
      <c r="FB456">
        <v>0</v>
      </c>
      <c r="FC456">
        <v>0</v>
      </c>
      <c r="FD456">
        <v>0</v>
      </c>
      <c r="FE456">
        <v>0</v>
      </c>
      <c r="FF456">
        <v>0</v>
      </c>
      <c r="FG456">
        <v>0</v>
      </c>
      <c r="FH456">
        <v>0</v>
      </c>
      <c r="FI456">
        <v>0</v>
      </c>
      <c r="FJ456">
        <v>0</v>
      </c>
      <c r="FK456">
        <v>0</v>
      </c>
      <c r="FL456">
        <v>0</v>
      </c>
      <c r="FM456">
        <v>0</v>
      </c>
      <c r="FN456">
        <v>0</v>
      </c>
      <c r="FO456">
        <v>0</v>
      </c>
      <c r="FP456">
        <v>0</v>
      </c>
      <c r="FQ456">
        <v>0</v>
      </c>
      <c r="FR456">
        <v>0</v>
      </c>
      <c r="FS456">
        <v>11</v>
      </c>
      <c r="FT456">
        <v>0.20649822056293488</v>
      </c>
      <c r="FU456">
        <v>0</v>
      </c>
    </row>
    <row r="457" spans="1:177" x14ac:dyDescent="0.2">
      <c r="A457" t="s">
        <v>195</v>
      </c>
      <c r="B457" t="s">
        <v>225</v>
      </c>
      <c r="C457" t="s">
        <v>1</v>
      </c>
      <c r="D457" t="s">
        <v>253</v>
      </c>
      <c r="E457">
        <v>93</v>
      </c>
      <c r="F457">
        <v>93</v>
      </c>
      <c r="G457">
        <v>7.8733377456665039</v>
      </c>
      <c r="H457">
        <v>7.569760799407959</v>
      </c>
      <c r="I457">
        <v>7.4072170257568359</v>
      </c>
      <c r="J457">
        <v>7.3000893592834473</v>
      </c>
      <c r="K457">
        <v>7.6431851387023926</v>
      </c>
      <c r="L457">
        <v>8.1460428237915039</v>
      </c>
      <c r="M457">
        <v>8.6698093414306641</v>
      </c>
      <c r="N457">
        <v>9.0119152069091797</v>
      </c>
      <c r="O457">
        <v>9.3421497344970703</v>
      </c>
      <c r="P457">
        <v>9.6584367752075195</v>
      </c>
      <c r="Q457">
        <v>9.8904790878295898</v>
      </c>
      <c r="R457">
        <v>9.9289026260375977</v>
      </c>
      <c r="S457">
        <v>10.004919052124023</v>
      </c>
      <c r="T457">
        <v>10.387489318847656</v>
      </c>
      <c r="U457">
        <v>10.685696601867676</v>
      </c>
      <c r="V457">
        <v>11.13001537322998</v>
      </c>
      <c r="W457">
        <v>11.757228851318359</v>
      </c>
      <c r="X457">
        <v>12.542849540710449</v>
      </c>
      <c r="Y457">
        <v>13.267828941345215</v>
      </c>
      <c r="Z457">
        <v>13.497352600097656</v>
      </c>
      <c r="AA457">
        <v>13.035429000854492</v>
      </c>
      <c r="AB457">
        <v>11.635514259338379</v>
      </c>
      <c r="AC457">
        <v>9.5671548843383789</v>
      </c>
      <c r="AD457">
        <v>8.6644468307495117</v>
      </c>
      <c r="AE457">
        <v>-0.43197816610336304</v>
      </c>
      <c r="AF457">
        <v>-0.43866688013076782</v>
      </c>
      <c r="AG457">
        <v>-0.50936323404312134</v>
      </c>
      <c r="AH457">
        <v>-0.47755935788154602</v>
      </c>
      <c r="AI457">
        <v>-0.50335276126861572</v>
      </c>
      <c r="AJ457">
        <v>-0.54993563890457153</v>
      </c>
      <c r="AK457">
        <v>-0.68740385770797729</v>
      </c>
      <c r="AL457">
        <v>-0.70304465293884277</v>
      </c>
      <c r="AM457">
        <v>-0.7415851354598999</v>
      </c>
      <c r="AN457">
        <v>-1.0224627256393433</v>
      </c>
      <c r="AO457">
        <v>-1.3326560258865356</v>
      </c>
      <c r="AP457">
        <v>-1.1575582027435303</v>
      </c>
      <c r="AQ457">
        <v>-0.97489070892333984</v>
      </c>
      <c r="AR457">
        <v>-1.4452749490737915</v>
      </c>
      <c r="AS457">
        <v>-1.5045664310455322</v>
      </c>
      <c r="AT457">
        <v>1.1395916938781738</v>
      </c>
      <c r="AU457">
        <v>1.1427222490310669</v>
      </c>
      <c r="AV457">
        <v>1.0497260093688965</v>
      </c>
      <c r="AW457">
        <v>0.53875720500946045</v>
      </c>
      <c r="AX457">
        <v>-1.2556489706039429</v>
      </c>
      <c r="AY457">
        <v>-0.98596930503845215</v>
      </c>
      <c r="AZ457">
        <v>-0.47337204217910767</v>
      </c>
      <c r="BA457">
        <v>-0.32189658284187317</v>
      </c>
      <c r="BB457">
        <v>-0.34820976853370667</v>
      </c>
      <c r="BC457">
        <v>-6.2638737261295319E-2</v>
      </c>
      <c r="BD457">
        <v>-7.6709568500518799E-2</v>
      </c>
      <c r="BE457">
        <v>-0.15941716730594635</v>
      </c>
      <c r="BF457">
        <v>-0.1321551650762558</v>
      </c>
      <c r="BG457">
        <v>-0.14751735329627991</v>
      </c>
      <c r="BH457">
        <v>-0.17808058857917786</v>
      </c>
      <c r="BI457">
        <v>-0.31681486964225769</v>
      </c>
      <c r="BJ457">
        <v>-0.35574519634246826</v>
      </c>
      <c r="BK457">
        <v>-0.36313030123710632</v>
      </c>
      <c r="BL457">
        <v>-0.60098236799240112</v>
      </c>
      <c r="BM457">
        <v>-0.91123652458190918</v>
      </c>
      <c r="BN457">
        <v>-0.72300690412521362</v>
      </c>
      <c r="BO457">
        <v>-0.53238391876220703</v>
      </c>
      <c r="BP457">
        <v>-1.0025798082351685</v>
      </c>
      <c r="BQ457">
        <v>-1.0539402961730957</v>
      </c>
      <c r="BR457">
        <v>1.5968315601348877</v>
      </c>
      <c r="BS457">
        <v>1.5940548181533813</v>
      </c>
      <c r="BT457">
        <v>1.4908033609390259</v>
      </c>
      <c r="BU457">
        <v>0.95043748617172241</v>
      </c>
      <c r="BV457">
        <v>-0.84850013256072998</v>
      </c>
      <c r="BW457">
        <v>-0.61508375406265259</v>
      </c>
      <c r="BX457">
        <v>-9.9254705011844635E-2</v>
      </c>
      <c r="BY457">
        <v>5.8961745351552963E-2</v>
      </c>
      <c r="BZ457">
        <v>4.613368958234787E-2</v>
      </c>
      <c r="CA457">
        <v>0.1931646317243576</v>
      </c>
      <c r="CB457">
        <v>0.1739809662103653</v>
      </c>
      <c r="CC457">
        <v>8.295440673828125E-2</v>
      </c>
      <c r="CD457">
        <v>0.10707072168588638</v>
      </c>
      <c r="CE457">
        <v>9.8933152854442596E-2</v>
      </c>
      <c r="CF457">
        <v>7.9465068876743317E-2</v>
      </c>
      <c r="CG457">
        <v>-6.0146056115627289E-2</v>
      </c>
      <c r="CH457">
        <v>-0.11520663648843765</v>
      </c>
      <c r="CI457">
        <v>-0.1010136678814888</v>
      </c>
      <c r="CJ457">
        <v>-0.30906635522842407</v>
      </c>
      <c r="CK457">
        <v>-0.61936265230178833</v>
      </c>
      <c r="CL457">
        <v>-0.42203801870346069</v>
      </c>
      <c r="CM457">
        <v>-0.22590504586696625</v>
      </c>
      <c r="CN457">
        <v>-0.69597059488296509</v>
      </c>
      <c r="CO457">
        <v>-0.74183803796768188</v>
      </c>
      <c r="CP457">
        <v>1.9135144948959351</v>
      </c>
      <c r="CQ457">
        <v>1.9066463708877563</v>
      </c>
      <c r="CR457">
        <v>1.7962923049926758</v>
      </c>
      <c r="CS457">
        <v>1.2355660200119019</v>
      </c>
      <c r="CT457">
        <v>-0.56651008129119873</v>
      </c>
      <c r="CU457">
        <v>-0.35820955038070679</v>
      </c>
      <c r="CV457">
        <v>0.15985782444477081</v>
      </c>
      <c r="CW457">
        <v>0.32274305820465088</v>
      </c>
      <c r="CX457">
        <v>0.31925475597381592</v>
      </c>
      <c r="CY457">
        <v>0.44896799325942993</v>
      </c>
      <c r="CZ457">
        <v>0.42467150092124939</v>
      </c>
      <c r="DA457">
        <v>0.32532599568367004</v>
      </c>
      <c r="DB457">
        <v>0.34629660844802856</v>
      </c>
      <c r="DC457">
        <v>0.34538364410400391</v>
      </c>
      <c r="DD457">
        <v>0.33701074123382568</v>
      </c>
      <c r="DE457">
        <v>0.19652274250984192</v>
      </c>
      <c r="DF457">
        <v>0.12533190846443176</v>
      </c>
      <c r="DG457">
        <v>0.16110298037528992</v>
      </c>
      <c r="DH457">
        <v>-1.7150348052382469E-2</v>
      </c>
      <c r="DI457">
        <v>-0.32748878002166748</v>
      </c>
      <c r="DJ457">
        <v>-0.12106913328170776</v>
      </c>
      <c r="DK457">
        <v>8.0573804676532745E-2</v>
      </c>
      <c r="DL457">
        <v>-0.38936135172843933</v>
      </c>
      <c r="DM457">
        <v>-0.42973574995994568</v>
      </c>
      <c r="DN457">
        <v>2.2301974296569824</v>
      </c>
      <c r="DO457">
        <v>2.2192378044128418</v>
      </c>
      <c r="DP457">
        <v>2.1017811298370361</v>
      </c>
      <c r="DQ457">
        <v>1.5206944942474365</v>
      </c>
      <c r="DR457">
        <v>-0.28452003002166748</v>
      </c>
      <c r="DS457">
        <v>-0.10133536159992218</v>
      </c>
      <c r="DT457">
        <v>0.41897034645080566</v>
      </c>
      <c r="DU457">
        <v>0.5865243673324585</v>
      </c>
      <c r="DV457">
        <v>0.59237581491470337</v>
      </c>
      <c r="DW457">
        <v>0.81830745935440063</v>
      </c>
      <c r="DX457">
        <v>0.7866288423538208</v>
      </c>
      <c r="DY457">
        <v>0.67527204751968384</v>
      </c>
      <c r="DZ457">
        <v>0.69170081615447998</v>
      </c>
      <c r="EA457">
        <v>0.70121902227401733</v>
      </c>
      <c r="EB457">
        <v>0.70886576175689697</v>
      </c>
      <c r="EC457">
        <v>0.56711173057556152</v>
      </c>
      <c r="ED457">
        <v>0.47263136506080627</v>
      </c>
      <c r="EE457">
        <v>0.53955775499343872</v>
      </c>
      <c r="EF457">
        <v>0.40433001518249512</v>
      </c>
      <c r="EG457">
        <v>9.3930736184120178E-2</v>
      </c>
      <c r="EH457">
        <v>0.3134821355342865</v>
      </c>
      <c r="EI457">
        <v>0.52308058738708496</v>
      </c>
      <c r="EJ457">
        <v>5.3333722054958344E-2</v>
      </c>
      <c r="EK457">
        <v>2.0890353247523308E-2</v>
      </c>
      <c r="EL457">
        <v>2.6874372959136963</v>
      </c>
      <c r="EM457">
        <v>2.6705703735351562</v>
      </c>
      <c r="EN457">
        <v>2.5428586006164551</v>
      </c>
      <c r="EO457">
        <v>1.9323748350143433</v>
      </c>
      <c r="EP457">
        <v>0.12262885272502899</v>
      </c>
      <c r="EQ457">
        <v>0.26955017447471619</v>
      </c>
      <c r="ER457">
        <v>0.79308772087097168</v>
      </c>
      <c r="ES457">
        <v>0.96738266944885254</v>
      </c>
      <c r="ET457">
        <v>0.98671925067901611</v>
      </c>
      <c r="EU457">
        <v>72.164840698242187</v>
      </c>
      <c r="EV457">
        <v>70.968223571777344</v>
      </c>
      <c r="EW457">
        <v>69.6575927734375</v>
      </c>
      <c r="EX457">
        <v>68.490036010742187</v>
      </c>
      <c r="EY457">
        <v>67.40045166015625</v>
      </c>
      <c r="EZ457">
        <v>66.859550476074219</v>
      </c>
      <c r="FA457">
        <v>66.521957397460938</v>
      </c>
      <c r="FB457">
        <v>67.414604187011719</v>
      </c>
      <c r="FC457">
        <v>70.624313354492188</v>
      </c>
      <c r="FD457">
        <v>73.711357116699219</v>
      </c>
      <c r="FE457">
        <v>77.290084838867187</v>
      </c>
      <c r="FF457">
        <v>81.04107666015625</v>
      </c>
      <c r="FG457">
        <v>83.083213806152344</v>
      </c>
      <c r="FH457">
        <v>84.882522583007813</v>
      </c>
      <c r="FI457">
        <v>85.932319641113281</v>
      </c>
      <c r="FJ457">
        <v>86.900672912597656</v>
      </c>
      <c r="FK457">
        <v>87.906646728515625</v>
      </c>
      <c r="FL457">
        <v>86.44464111328125</v>
      </c>
      <c r="FM457">
        <v>83.299560546875</v>
      </c>
      <c r="FN457">
        <v>80.211082458496094</v>
      </c>
      <c r="FO457">
        <v>77.4439697265625</v>
      </c>
      <c r="FP457">
        <v>76.308860778808594</v>
      </c>
      <c r="FQ457">
        <v>75.579994201660156</v>
      </c>
      <c r="FR457">
        <v>73.847061157226563</v>
      </c>
      <c r="FS457">
        <v>93</v>
      </c>
      <c r="FT457">
        <v>0.12139782309532166</v>
      </c>
      <c r="FU457">
        <v>1</v>
      </c>
    </row>
    <row r="458" spans="1:177" x14ac:dyDescent="0.2">
      <c r="A458" t="s">
        <v>195</v>
      </c>
      <c r="B458" t="s">
        <v>225</v>
      </c>
      <c r="C458" t="s">
        <v>1</v>
      </c>
      <c r="D458" t="s">
        <v>254</v>
      </c>
      <c r="E458">
        <v>93</v>
      </c>
      <c r="F458">
        <v>93</v>
      </c>
      <c r="G458">
        <v>7.9073371887207031</v>
      </c>
      <c r="H458">
        <v>7.5612125396728516</v>
      </c>
      <c r="I458">
        <v>7.3576474189758301</v>
      </c>
      <c r="J458">
        <v>7.2653284072875977</v>
      </c>
      <c r="K458">
        <v>7.5437617301940918</v>
      </c>
      <c r="L458">
        <v>7.9817428588867187</v>
      </c>
      <c r="M458">
        <v>8.5441608428955078</v>
      </c>
      <c r="N458">
        <v>9.0016098022460937</v>
      </c>
      <c r="O458">
        <v>9.2401008605957031</v>
      </c>
      <c r="P458">
        <v>9.6658687591552734</v>
      </c>
      <c r="Q458">
        <v>9.9392213821411133</v>
      </c>
      <c r="R458">
        <v>10.017722129821777</v>
      </c>
      <c r="S458">
        <v>10.084359169006348</v>
      </c>
      <c r="T458">
        <v>10.48847770690918</v>
      </c>
      <c r="U458">
        <v>10.767947196960449</v>
      </c>
      <c r="V458">
        <v>11.237713813781738</v>
      </c>
      <c r="W458">
        <v>11.888716697692871</v>
      </c>
      <c r="X458">
        <v>12.606500625610352</v>
      </c>
      <c r="Y458">
        <v>13.601109504699707</v>
      </c>
      <c r="Z458">
        <v>13.775905609130859</v>
      </c>
      <c r="AA458">
        <v>13.25384521484375</v>
      </c>
      <c r="AB458">
        <v>11.784345626831055</v>
      </c>
      <c r="AC458">
        <v>9.5778226852416992</v>
      </c>
      <c r="AD458">
        <v>8.6614408493041992</v>
      </c>
      <c r="AE458">
        <v>-0.41742709279060364</v>
      </c>
      <c r="AF458">
        <v>-0.38727927207946777</v>
      </c>
      <c r="AG458">
        <v>-0.39438244700431824</v>
      </c>
      <c r="AH458">
        <v>-0.40190273523330688</v>
      </c>
      <c r="AI458">
        <v>-0.56359463930130005</v>
      </c>
      <c r="AJ458">
        <v>-0.56500476598739624</v>
      </c>
      <c r="AK458">
        <v>-0.77090978622436523</v>
      </c>
      <c r="AL458">
        <v>-0.74209505319595337</v>
      </c>
      <c r="AM458">
        <v>-0.74700838327407837</v>
      </c>
      <c r="AN458">
        <v>-0.87361824512481689</v>
      </c>
      <c r="AO458">
        <v>-1.0193095207214355</v>
      </c>
      <c r="AP458">
        <v>-0.9764329195022583</v>
      </c>
      <c r="AQ458">
        <v>-0.87904328107833862</v>
      </c>
      <c r="AR458">
        <v>-1.040979266166687</v>
      </c>
      <c r="AS458">
        <v>-1.0227997303009033</v>
      </c>
      <c r="AT458">
        <v>-1.2168164253234863</v>
      </c>
      <c r="AU458">
        <v>1.5997613668441772</v>
      </c>
      <c r="AV458">
        <v>1.1644103527069092</v>
      </c>
      <c r="AW458">
        <v>1.1502068042755127</v>
      </c>
      <c r="AX458">
        <v>-0.2879842221736908</v>
      </c>
      <c r="AY458">
        <v>-0.23848019540309906</v>
      </c>
      <c r="AZ458">
        <v>-3.1255513429641724E-2</v>
      </c>
      <c r="BA458">
        <v>-0.27030980587005615</v>
      </c>
      <c r="BB458">
        <v>-0.55736666917800903</v>
      </c>
      <c r="BC458">
        <v>-9.7849830985069275E-2</v>
      </c>
      <c r="BD458">
        <v>-7.5591102242469788E-2</v>
      </c>
      <c r="BE458">
        <v>-9.1658174991607666E-2</v>
      </c>
      <c r="BF458">
        <v>-0.10422427207231522</v>
      </c>
      <c r="BG458">
        <v>-0.26569348573684692</v>
      </c>
      <c r="BH458">
        <v>-0.26991435885429382</v>
      </c>
      <c r="BI458">
        <v>-0.46278852224349976</v>
      </c>
      <c r="BJ458">
        <v>-0.43723571300506592</v>
      </c>
      <c r="BK458">
        <v>-0.44658315181732178</v>
      </c>
      <c r="BL458">
        <v>-0.52565509080886841</v>
      </c>
      <c r="BM458">
        <v>-0.6567806601524353</v>
      </c>
      <c r="BN458">
        <v>-0.61488139629364014</v>
      </c>
      <c r="BO458">
        <v>-0.51528382301330566</v>
      </c>
      <c r="BP458">
        <v>-0.66985541582107544</v>
      </c>
      <c r="BQ458">
        <v>-0.65331935882568359</v>
      </c>
      <c r="BR458">
        <v>-0.85172724723815918</v>
      </c>
      <c r="BS458">
        <v>1.9614467620849609</v>
      </c>
      <c r="BT458">
        <v>1.5131367444992065</v>
      </c>
      <c r="BU458">
        <v>1.4817179441452026</v>
      </c>
      <c r="BV458">
        <v>3.9204765111207962E-2</v>
      </c>
      <c r="BW458">
        <v>7.3012307286262512E-2</v>
      </c>
      <c r="BX458">
        <v>0.28636056184768677</v>
      </c>
      <c r="BY458">
        <v>5.367371067404747E-2</v>
      </c>
      <c r="BZ458">
        <v>-0.22451478242874146</v>
      </c>
      <c r="CA458">
        <v>0.1234884113073349</v>
      </c>
      <c r="CB458">
        <v>0.14028318226337433</v>
      </c>
      <c r="CC458">
        <v>0.11800773441791534</v>
      </c>
      <c r="CD458">
        <v>0.10194691270589828</v>
      </c>
      <c r="CE458">
        <v>-5.9368066489696503E-2</v>
      </c>
      <c r="CF458">
        <v>-6.5535604953765869E-2</v>
      </c>
      <c r="CG458">
        <v>-0.24938467144966125</v>
      </c>
      <c r="CH458">
        <v>-0.22609105706214905</v>
      </c>
      <c r="CI458">
        <v>-0.23850958049297333</v>
      </c>
      <c r="CJ458">
        <v>-0.28465685248374939</v>
      </c>
      <c r="CK458">
        <v>-0.40569424629211426</v>
      </c>
      <c r="CL458">
        <v>-0.3644719123840332</v>
      </c>
      <c r="CM458">
        <v>-0.26334518194198608</v>
      </c>
      <c r="CN458">
        <v>-0.41281613707542419</v>
      </c>
      <c r="CO458">
        <v>-0.3974183201789856</v>
      </c>
      <c r="CP458">
        <v>-0.59886759519577026</v>
      </c>
      <c r="CQ458">
        <v>2.2119488716125488</v>
      </c>
      <c r="CR458">
        <v>1.7546634674072266</v>
      </c>
      <c r="CS458">
        <v>1.7113215923309326</v>
      </c>
      <c r="CT458">
        <v>0.26581487059593201</v>
      </c>
      <c r="CU458">
        <v>0.28875106573104858</v>
      </c>
      <c r="CV458">
        <v>0.50634050369262695</v>
      </c>
      <c r="CW458">
        <v>0.27806371450424194</v>
      </c>
      <c r="CX458">
        <v>6.0173948295414448E-3</v>
      </c>
      <c r="CY458">
        <v>0.34482663869857788</v>
      </c>
      <c r="CZ458">
        <v>0.35615748167037964</v>
      </c>
      <c r="DA458">
        <v>0.32767364382743835</v>
      </c>
      <c r="DB458">
        <v>0.30811810493469238</v>
      </c>
      <c r="DC458">
        <v>0.14695735275745392</v>
      </c>
      <c r="DD458">
        <v>0.13884313404560089</v>
      </c>
      <c r="DE458">
        <v>-3.5980820655822754E-2</v>
      </c>
      <c r="DF458">
        <v>-1.494639553129673E-2</v>
      </c>
      <c r="DG458">
        <v>-3.0435999855399132E-2</v>
      </c>
      <c r="DH458">
        <v>-4.3658629059791565E-2</v>
      </c>
      <c r="DI458">
        <v>-0.15460784733295441</v>
      </c>
      <c r="DJ458">
        <v>-0.11406243592500687</v>
      </c>
      <c r="DK458">
        <v>-1.1406517587602139E-2</v>
      </c>
      <c r="DL458">
        <v>-0.15577687323093414</v>
      </c>
      <c r="DM458">
        <v>-0.14151731133460999</v>
      </c>
      <c r="DN458">
        <v>-0.34600794315338135</v>
      </c>
      <c r="DO458">
        <v>2.4624509811401367</v>
      </c>
      <c r="DP458">
        <v>1.9961901903152466</v>
      </c>
      <c r="DQ458">
        <v>1.9409252405166626</v>
      </c>
      <c r="DR458">
        <v>0.49242496490478516</v>
      </c>
      <c r="DS458">
        <v>0.50448983907699585</v>
      </c>
      <c r="DT458">
        <v>0.72632044553756714</v>
      </c>
      <c r="DU458">
        <v>0.50245374441146851</v>
      </c>
      <c r="DV458">
        <v>0.23654957115650177</v>
      </c>
      <c r="DW458">
        <v>0.66440391540527344</v>
      </c>
      <c r="DX458">
        <v>0.66784566640853882</v>
      </c>
      <c r="DY458">
        <v>0.63039791584014893</v>
      </c>
      <c r="DZ458">
        <v>0.60579657554626465</v>
      </c>
      <c r="EA458">
        <v>0.44485849142074585</v>
      </c>
      <c r="EB458">
        <v>0.43393358588218689</v>
      </c>
      <c r="EC458">
        <v>0.27214044332504272</v>
      </c>
      <c r="ED458">
        <v>0.28991296887397766</v>
      </c>
      <c r="EE458">
        <v>0.26998919248580933</v>
      </c>
      <c r="EF458">
        <v>0.30430454015731812</v>
      </c>
      <c r="EG458">
        <v>0.20792104303836823</v>
      </c>
      <c r="EH458">
        <v>0.2474890798330307</v>
      </c>
      <c r="EI458">
        <v>0.35235288739204407</v>
      </c>
      <c r="EJ458">
        <v>0.21534699201583862</v>
      </c>
      <c r="EK458">
        <v>0.22796311974525452</v>
      </c>
      <c r="EL458">
        <v>1.9081249833106995E-2</v>
      </c>
      <c r="EM458">
        <v>2.82413649559021</v>
      </c>
      <c r="EN458">
        <v>2.3449165821075439</v>
      </c>
      <c r="EO458">
        <v>2.2724363803863525</v>
      </c>
      <c r="EP458">
        <v>0.8196139931678772</v>
      </c>
      <c r="EQ458">
        <v>0.81598234176635742</v>
      </c>
      <c r="ER458">
        <v>1.0439364910125732</v>
      </c>
      <c r="ES458">
        <v>0.82643723487854004</v>
      </c>
      <c r="ET458">
        <v>0.56940144300460815</v>
      </c>
      <c r="EU458">
        <v>72.150100708007813</v>
      </c>
      <c r="EV458">
        <v>70.532676696777344</v>
      </c>
      <c r="EW458">
        <v>69.902359008789063</v>
      </c>
      <c r="EX458">
        <v>68.905570983886719</v>
      </c>
      <c r="EY458">
        <v>67.831565856933594</v>
      </c>
      <c r="EZ458">
        <v>66.56585693359375</v>
      </c>
      <c r="FA458">
        <v>66.078880310058594</v>
      </c>
      <c r="FB458">
        <v>67.484619140625</v>
      </c>
      <c r="FC458">
        <v>69.381019592285156</v>
      </c>
      <c r="FD458">
        <v>73.6986083984375</v>
      </c>
      <c r="FE458">
        <v>78.253288269042969</v>
      </c>
      <c r="FF458">
        <v>82.030548095703125</v>
      </c>
      <c r="FG458">
        <v>85.009941101074219</v>
      </c>
      <c r="FH458">
        <v>86.930793762207031</v>
      </c>
      <c r="FI458">
        <v>88.012603759765625</v>
      </c>
      <c r="FJ458">
        <v>88.788276672363281</v>
      </c>
      <c r="FK458">
        <v>88.430313110351562</v>
      </c>
      <c r="FL458">
        <v>88.357780456542969</v>
      </c>
      <c r="FM458">
        <v>87.095733642578125</v>
      </c>
      <c r="FN458">
        <v>83.094589233398438</v>
      </c>
      <c r="FO458">
        <v>79.512519836425781</v>
      </c>
      <c r="FP458">
        <v>77.679267883300781</v>
      </c>
      <c r="FQ458">
        <v>75.714271545410156</v>
      </c>
      <c r="FR458">
        <v>74.314132690429687</v>
      </c>
      <c r="FS458">
        <v>93</v>
      </c>
      <c r="FT458">
        <v>0.12334565073251724</v>
      </c>
      <c r="FU458">
        <v>1</v>
      </c>
    </row>
    <row r="459" spans="1:177" x14ac:dyDescent="0.2">
      <c r="A459" t="s">
        <v>195</v>
      </c>
      <c r="B459" t="s">
        <v>225</v>
      </c>
      <c r="C459" t="s">
        <v>1</v>
      </c>
      <c r="D459" t="s">
        <v>255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0</v>
      </c>
      <c r="BI459">
        <v>0</v>
      </c>
      <c r="BJ459">
        <v>0</v>
      </c>
      <c r="BK459">
        <v>0</v>
      </c>
      <c r="BL459">
        <v>0</v>
      </c>
      <c r="BM459">
        <v>0</v>
      </c>
      <c r="BN459">
        <v>0</v>
      </c>
      <c r="BO459">
        <v>0</v>
      </c>
      <c r="BP459">
        <v>0</v>
      </c>
      <c r="BQ459">
        <v>0</v>
      </c>
      <c r="BR459">
        <v>0</v>
      </c>
      <c r="BS459">
        <v>0</v>
      </c>
      <c r="BT459">
        <v>0</v>
      </c>
      <c r="BU459">
        <v>0</v>
      </c>
      <c r="BV459">
        <v>0</v>
      </c>
      <c r="BW459">
        <v>0</v>
      </c>
      <c r="BX459">
        <v>0</v>
      </c>
      <c r="BY459">
        <v>0</v>
      </c>
      <c r="BZ459">
        <v>0</v>
      </c>
      <c r="CA459">
        <v>0</v>
      </c>
      <c r="CB459">
        <v>0</v>
      </c>
      <c r="CC459">
        <v>0</v>
      </c>
      <c r="CD459">
        <v>0</v>
      </c>
      <c r="CE459">
        <v>0</v>
      </c>
      <c r="CF459">
        <v>0</v>
      </c>
      <c r="CG459">
        <v>0</v>
      </c>
      <c r="CH459">
        <v>0</v>
      </c>
      <c r="CI459">
        <v>0</v>
      </c>
      <c r="CJ459">
        <v>0</v>
      </c>
      <c r="CK459">
        <v>0</v>
      </c>
      <c r="CL459">
        <v>0</v>
      </c>
      <c r="CM459">
        <v>0</v>
      </c>
      <c r="CN459">
        <v>0</v>
      </c>
      <c r="CO459">
        <v>0</v>
      </c>
      <c r="CP459">
        <v>0</v>
      </c>
      <c r="CQ459">
        <v>0</v>
      </c>
      <c r="CR459">
        <v>0</v>
      </c>
      <c r="CS459">
        <v>0</v>
      </c>
      <c r="CT459">
        <v>0</v>
      </c>
      <c r="CU459">
        <v>0</v>
      </c>
      <c r="CV459">
        <v>0</v>
      </c>
      <c r="CW459">
        <v>0</v>
      </c>
      <c r="CX459">
        <v>0</v>
      </c>
      <c r="CY459">
        <v>0</v>
      </c>
      <c r="CZ459">
        <v>0</v>
      </c>
      <c r="DA459">
        <v>0</v>
      </c>
      <c r="DB459">
        <v>0</v>
      </c>
      <c r="DC459">
        <v>0</v>
      </c>
      <c r="DD459">
        <v>0</v>
      </c>
      <c r="DE459">
        <v>0</v>
      </c>
      <c r="DF459">
        <v>0</v>
      </c>
      <c r="DG459">
        <v>0</v>
      </c>
      <c r="DH459">
        <v>0</v>
      </c>
      <c r="DI459">
        <v>0</v>
      </c>
      <c r="DJ459">
        <v>0</v>
      </c>
      <c r="DK459">
        <v>0</v>
      </c>
      <c r="DL459">
        <v>0</v>
      </c>
      <c r="DM459">
        <v>0</v>
      </c>
      <c r="DN459">
        <v>0</v>
      </c>
      <c r="DO459">
        <v>0</v>
      </c>
      <c r="DP459">
        <v>0</v>
      </c>
      <c r="DQ459">
        <v>0</v>
      </c>
      <c r="DR459">
        <v>0</v>
      </c>
      <c r="DS459">
        <v>0</v>
      </c>
      <c r="DT459">
        <v>0</v>
      </c>
      <c r="DU459">
        <v>0</v>
      </c>
      <c r="DV459">
        <v>0</v>
      </c>
      <c r="DW459">
        <v>0</v>
      </c>
      <c r="DX459">
        <v>0</v>
      </c>
      <c r="DY459">
        <v>0</v>
      </c>
      <c r="DZ459">
        <v>0</v>
      </c>
      <c r="EA459">
        <v>0</v>
      </c>
      <c r="EB459">
        <v>0</v>
      </c>
      <c r="EC459">
        <v>0</v>
      </c>
      <c r="ED459">
        <v>0</v>
      </c>
      <c r="EE459">
        <v>0</v>
      </c>
      <c r="EF459">
        <v>0</v>
      </c>
      <c r="EG459">
        <v>0</v>
      </c>
      <c r="EH459">
        <v>0</v>
      </c>
      <c r="EI459">
        <v>0</v>
      </c>
      <c r="EJ459">
        <v>0</v>
      </c>
      <c r="EK459">
        <v>0</v>
      </c>
      <c r="EL459">
        <v>0</v>
      </c>
      <c r="EM459">
        <v>0</v>
      </c>
      <c r="EN459">
        <v>0</v>
      </c>
      <c r="EO459">
        <v>0</v>
      </c>
      <c r="EP459">
        <v>0</v>
      </c>
      <c r="EQ459">
        <v>0</v>
      </c>
      <c r="ER459">
        <v>0</v>
      </c>
      <c r="ES459">
        <v>0</v>
      </c>
      <c r="ET459">
        <v>0</v>
      </c>
      <c r="EU459">
        <v>0</v>
      </c>
      <c r="EV459">
        <v>0</v>
      </c>
      <c r="EW459">
        <v>0</v>
      </c>
      <c r="EX459">
        <v>0</v>
      </c>
      <c r="EY459">
        <v>0</v>
      </c>
      <c r="EZ459">
        <v>0</v>
      </c>
      <c r="FA459">
        <v>0</v>
      </c>
      <c r="FB459">
        <v>0</v>
      </c>
      <c r="FC459">
        <v>0</v>
      </c>
      <c r="FD459">
        <v>0</v>
      </c>
      <c r="FE459">
        <v>0</v>
      </c>
      <c r="FF459">
        <v>0</v>
      </c>
      <c r="FG459">
        <v>0</v>
      </c>
      <c r="FH459">
        <v>0</v>
      </c>
      <c r="FI459">
        <v>0</v>
      </c>
      <c r="FJ459">
        <v>0</v>
      </c>
      <c r="FK459">
        <v>0</v>
      </c>
      <c r="FL459">
        <v>0</v>
      </c>
      <c r="FM459">
        <v>0</v>
      </c>
      <c r="FN459">
        <v>0</v>
      </c>
      <c r="FO459">
        <v>0</v>
      </c>
      <c r="FP459">
        <v>0</v>
      </c>
      <c r="FQ459">
        <v>0</v>
      </c>
      <c r="FR459">
        <v>0</v>
      </c>
      <c r="FS459">
        <v>67</v>
      </c>
      <c r="FT459">
        <v>0.15691368281841278</v>
      </c>
      <c r="FU459">
        <v>0</v>
      </c>
    </row>
    <row r="460" spans="1:177" x14ac:dyDescent="0.2">
      <c r="A460" t="s">
        <v>195</v>
      </c>
      <c r="B460" t="s">
        <v>225</v>
      </c>
      <c r="C460" t="s">
        <v>1</v>
      </c>
      <c r="D460" t="s">
        <v>256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0</v>
      </c>
      <c r="BL460">
        <v>0</v>
      </c>
      <c r="BM460">
        <v>0</v>
      </c>
      <c r="BN460">
        <v>0</v>
      </c>
      <c r="BO460">
        <v>0</v>
      </c>
      <c r="BP460">
        <v>0</v>
      </c>
      <c r="BQ460">
        <v>0</v>
      </c>
      <c r="BR460">
        <v>0</v>
      </c>
      <c r="BS460">
        <v>0</v>
      </c>
      <c r="BT460">
        <v>0</v>
      </c>
      <c r="BU460">
        <v>0</v>
      </c>
      <c r="BV460">
        <v>0</v>
      </c>
      <c r="BW460">
        <v>0</v>
      </c>
      <c r="BX460">
        <v>0</v>
      </c>
      <c r="BY460">
        <v>0</v>
      </c>
      <c r="BZ460">
        <v>0</v>
      </c>
      <c r="CA460">
        <v>0</v>
      </c>
      <c r="CB460">
        <v>0</v>
      </c>
      <c r="CC460">
        <v>0</v>
      </c>
      <c r="CD460">
        <v>0</v>
      </c>
      <c r="CE460">
        <v>0</v>
      </c>
      <c r="CF460">
        <v>0</v>
      </c>
      <c r="CG460">
        <v>0</v>
      </c>
      <c r="CH460">
        <v>0</v>
      </c>
      <c r="CI460">
        <v>0</v>
      </c>
      <c r="CJ460">
        <v>0</v>
      </c>
      <c r="CK460">
        <v>0</v>
      </c>
      <c r="CL460">
        <v>0</v>
      </c>
      <c r="CM460">
        <v>0</v>
      </c>
      <c r="CN460">
        <v>0</v>
      </c>
      <c r="CO460">
        <v>0</v>
      </c>
      <c r="CP460">
        <v>0</v>
      </c>
      <c r="CQ460">
        <v>0</v>
      </c>
      <c r="CR460">
        <v>0</v>
      </c>
      <c r="CS460">
        <v>0</v>
      </c>
      <c r="CT460">
        <v>0</v>
      </c>
      <c r="CU460">
        <v>0</v>
      </c>
      <c r="CV460">
        <v>0</v>
      </c>
      <c r="CW460">
        <v>0</v>
      </c>
      <c r="CX460">
        <v>0</v>
      </c>
      <c r="CY460">
        <v>0</v>
      </c>
      <c r="CZ460">
        <v>0</v>
      </c>
      <c r="DA460">
        <v>0</v>
      </c>
      <c r="DB460">
        <v>0</v>
      </c>
      <c r="DC460">
        <v>0</v>
      </c>
      <c r="DD460">
        <v>0</v>
      </c>
      <c r="DE460">
        <v>0</v>
      </c>
      <c r="DF460">
        <v>0</v>
      </c>
      <c r="DG460">
        <v>0</v>
      </c>
      <c r="DH460">
        <v>0</v>
      </c>
      <c r="DI460">
        <v>0</v>
      </c>
      <c r="DJ460">
        <v>0</v>
      </c>
      <c r="DK460">
        <v>0</v>
      </c>
      <c r="DL460">
        <v>0</v>
      </c>
      <c r="DM460">
        <v>0</v>
      </c>
      <c r="DN460">
        <v>0</v>
      </c>
      <c r="DO460">
        <v>0</v>
      </c>
      <c r="DP460">
        <v>0</v>
      </c>
      <c r="DQ460">
        <v>0</v>
      </c>
      <c r="DR460">
        <v>0</v>
      </c>
      <c r="DS460">
        <v>0</v>
      </c>
      <c r="DT460">
        <v>0</v>
      </c>
      <c r="DU460">
        <v>0</v>
      </c>
      <c r="DV460">
        <v>0</v>
      </c>
      <c r="DW460">
        <v>0</v>
      </c>
      <c r="DX460">
        <v>0</v>
      </c>
      <c r="DY460">
        <v>0</v>
      </c>
      <c r="DZ460">
        <v>0</v>
      </c>
      <c r="EA460">
        <v>0</v>
      </c>
      <c r="EB460">
        <v>0</v>
      </c>
      <c r="EC460">
        <v>0</v>
      </c>
      <c r="ED460">
        <v>0</v>
      </c>
      <c r="EE460">
        <v>0</v>
      </c>
      <c r="EF460">
        <v>0</v>
      </c>
      <c r="EG460">
        <v>0</v>
      </c>
      <c r="EH460">
        <v>0</v>
      </c>
      <c r="EI460">
        <v>0</v>
      </c>
      <c r="EJ460">
        <v>0</v>
      </c>
      <c r="EK460">
        <v>0</v>
      </c>
      <c r="EL460">
        <v>0</v>
      </c>
      <c r="EM460">
        <v>0</v>
      </c>
      <c r="EN460">
        <v>0</v>
      </c>
      <c r="EO460">
        <v>0</v>
      </c>
      <c r="EP460">
        <v>0</v>
      </c>
      <c r="EQ460">
        <v>0</v>
      </c>
      <c r="ER460">
        <v>0</v>
      </c>
      <c r="ES460">
        <v>0</v>
      </c>
      <c r="ET460">
        <v>0</v>
      </c>
      <c r="EU460">
        <v>0</v>
      </c>
      <c r="EV460">
        <v>0</v>
      </c>
      <c r="EW460">
        <v>0</v>
      </c>
      <c r="EX460">
        <v>0</v>
      </c>
      <c r="EY460">
        <v>0</v>
      </c>
      <c r="EZ460">
        <v>0</v>
      </c>
      <c r="FA460">
        <v>0</v>
      </c>
      <c r="FB460">
        <v>0</v>
      </c>
      <c r="FC460">
        <v>0</v>
      </c>
      <c r="FD460">
        <v>0</v>
      </c>
      <c r="FE460">
        <v>0</v>
      </c>
      <c r="FF460">
        <v>0</v>
      </c>
      <c r="FG460">
        <v>0</v>
      </c>
      <c r="FH460">
        <v>0</v>
      </c>
      <c r="FI460">
        <v>0</v>
      </c>
      <c r="FJ460">
        <v>0</v>
      </c>
      <c r="FK460">
        <v>0</v>
      </c>
      <c r="FL460">
        <v>0</v>
      </c>
      <c r="FM460">
        <v>0</v>
      </c>
      <c r="FN460">
        <v>0</v>
      </c>
      <c r="FO460">
        <v>0</v>
      </c>
      <c r="FP460">
        <v>0</v>
      </c>
      <c r="FQ460">
        <v>0</v>
      </c>
      <c r="FR460">
        <v>0</v>
      </c>
      <c r="FS460">
        <v>11</v>
      </c>
      <c r="FT460">
        <v>0.22024397552013397</v>
      </c>
      <c r="FU460">
        <v>0</v>
      </c>
    </row>
    <row r="461" spans="1:177" x14ac:dyDescent="0.2">
      <c r="A461" t="s">
        <v>195</v>
      </c>
      <c r="B461" t="s">
        <v>225</v>
      </c>
      <c r="C461" t="s">
        <v>1</v>
      </c>
      <c r="D461" t="s">
        <v>257</v>
      </c>
      <c r="E461">
        <v>94</v>
      </c>
      <c r="F461">
        <v>96</v>
      </c>
      <c r="G461">
        <v>7.5078034400939941</v>
      </c>
      <c r="H461">
        <v>7.2287716865539551</v>
      </c>
      <c r="I461">
        <v>7.1148219108581543</v>
      </c>
      <c r="J461">
        <v>7.0569167137145996</v>
      </c>
      <c r="K461">
        <v>7.3763461112976074</v>
      </c>
      <c r="L461">
        <v>7.8362917900085449</v>
      </c>
      <c r="M461">
        <v>8.4617958068847656</v>
      </c>
      <c r="N461">
        <v>8.8986721038818359</v>
      </c>
      <c r="O461">
        <v>9.0983295440673828</v>
      </c>
      <c r="P461">
        <v>9.4542703628540039</v>
      </c>
      <c r="Q461">
        <v>9.8793563842773437</v>
      </c>
      <c r="R461">
        <v>9.9895782470703125</v>
      </c>
      <c r="S461">
        <v>10.057050704956055</v>
      </c>
      <c r="T461">
        <v>10.526874542236328</v>
      </c>
      <c r="U461">
        <v>10.841631889343262</v>
      </c>
      <c r="V461">
        <v>11.23311710357666</v>
      </c>
      <c r="W461">
        <v>11.792022705078125</v>
      </c>
      <c r="X461">
        <v>12.44102668762207</v>
      </c>
      <c r="Y461">
        <v>13.145678520202637</v>
      </c>
      <c r="Z461">
        <v>13.094215393066406</v>
      </c>
      <c r="AA461">
        <v>12.566949844360352</v>
      </c>
      <c r="AB461">
        <v>11.18359375</v>
      </c>
      <c r="AC461">
        <v>9.1352329254150391</v>
      </c>
      <c r="AD461">
        <v>8.2583951950073242</v>
      </c>
      <c r="AE461">
        <v>-0.36193394660949707</v>
      </c>
      <c r="AF461">
        <v>-0.37087541818618774</v>
      </c>
      <c r="AG461">
        <v>-0.38733899593353271</v>
      </c>
      <c r="AH461">
        <v>-0.42948931455612183</v>
      </c>
      <c r="AI461">
        <v>-0.55000448226928711</v>
      </c>
      <c r="AJ461">
        <v>-0.57714980840682983</v>
      </c>
      <c r="AK461">
        <v>-0.73874580860137939</v>
      </c>
      <c r="AL461">
        <v>-0.6459389328956604</v>
      </c>
      <c r="AM461">
        <v>-0.86260360479354858</v>
      </c>
      <c r="AN461">
        <v>-0.85753458738327026</v>
      </c>
      <c r="AO461">
        <v>-0.66806411743164063</v>
      </c>
      <c r="AP461">
        <v>-0.69791579246520996</v>
      </c>
      <c r="AQ461">
        <v>-0.88578909635543823</v>
      </c>
      <c r="AR461">
        <v>-1.1112339496612549</v>
      </c>
      <c r="AS461">
        <v>-1.2657963037490845</v>
      </c>
      <c r="AT461">
        <v>1.0384892225265503</v>
      </c>
      <c r="AU461">
        <v>0.99120110273361206</v>
      </c>
      <c r="AV461">
        <v>0.99702101945877075</v>
      </c>
      <c r="AW461">
        <v>0.73123824596405029</v>
      </c>
      <c r="AX461">
        <v>-1.5577523708343506</v>
      </c>
      <c r="AY461">
        <v>-1.4017627239227295</v>
      </c>
      <c r="AZ461">
        <v>-0.85090267658233643</v>
      </c>
      <c r="BA461">
        <v>-0.6132580041885376</v>
      </c>
      <c r="BB461">
        <v>-0.54376167058944702</v>
      </c>
      <c r="BC461">
        <v>2.0370110869407654E-2</v>
      </c>
      <c r="BD461">
        <v>3.8861357606947422E-3</v>
      </c>
      <c r="BE461">
        <v>-3.1919360160827637E-2</v>
      </c>
      <c r="BF461">
        <v>-8.7577864527702332E-2</v>
      </c>
      <c r="BG461">
        <v>-0.20259265601634979</v>
      </c>
      <c r="BH461">
        <v>-0.21963170170783997</v>
      </c>
      <c r="BI461">
        <v>-0.37738528847694397</v>
      </c>
      <c r="BJ461">
        <v>-0.2942751944065094</v>
      </c>
      <c r="BK461">
        <v>-0.49523967504501343</v>
      </c>
      <c r="BL461">
        <v>-0.44608274102210999</v>
      </c>
      <c r="BM461">
        <v>-0.23363803327083588</v>
      </c>
      <c r="BN461">
        <v>-0.2452140748500824</v>
      </c>
      <c r="BO461">
        <v>-0.42393121123313904</v>
      </c>
      <c r="BP461">
        <v>-0.65025883913040161</v>
      </c>
      <c r="BQ461">
        <v>-0.79551839828491211</v>
      </c>
      <c r="BR461">
        <v>1.5124027729034424</v>
      </c>
      <c r="BS461">
        <v>1.4738787412643433</v>
      </c>
      <c r="BT461">
        <v>1.463563084602356</v>
      </c>
      <c r="BU461">
        <v>1.1610053777694702</v>
      </c>
      <c r="BV461">
        <v>-1.144574761390686</v>
      </c>
      <c r="BW461">
        <v>-1.0276033878326416</v>
      </c>
      <c r="BX461">
        <v>-0.45568343997001648</v>
      </c>
      <c r="BY461">
        <v>-0.22047816216945648</v>
      </c>
      <c r="BZ461">
        <v>-0.15227170288562775</v>
      </c>
      <c r="CA461">
        <v>0.28515273332595825</v>
      </c>
      <c r="CB461">
        <v>0.26344484090805054</v>
      </c>
      <c r="CC461">
        <v>0.21424318850040436</v>
      </c>
      <c r="CD461">
        <v>0.14922896027565002</v>
      </c>
      <c r="CE461">
        <v>3.8023713976144791E-2</v>
      </c>
      <c r="CF461">
        <v>2.798423171043396E-2</v>
      </c>
      <c r="CG461">
        <v>-0.12710808217525482</v>
      </c>
      <c r="CH461">
        <v>-5.0713974982500076E-2</v>
      </c>
      <c r="CI461">
        <v>-0.24080455303192139</v>
      </c>
      <c r="CJ461">
        <v>-0.1611124575138092</v>
      </c>
      <c r="CK461">
        <v>6.7244149744510651E-2</v>
      </c>
      <c r="CL461">
        <v>6.832575798034668E-2</v>
      </c>
      <c r="CM461">
        <v>-0.10404985398054123</v>
      </c>
      <c r="CN461">
        <v>-0.33098885416984558</v>
      </c>
      <c r="CO461">
        <v>-0.46980538964271545</v>
      </c>
      <c r="CP461">
        <v>1.840633749961853</v>
      </c>
      <c r="CQ461">
        <v>1.8081797361373901</v>
      </c>
      <c r="CR461">
        <v>1.7866886854171753</v>
      </c>
      <c r="CS461">
        <v>1.4586608409881592</v>
      </c>
      <c r="CT461">
        <v>-0.85840916633605957</v>
      </c>
      <c r="CU461">
        <v>-0.76846170425415039</v>
      </c>
      <c r="CV461">
        <v>-0.18195579946041107</v>
      </c>
      <c r="CW461">
        <v>5.1559954881668091E-2</v>
      </c>
      <c r="CX461">
        <v>0.11887305974960327</v>
      </c>
      <c r="CY461">
        <v>0.54993534088134766</v>
      </c>
      <c r="CZ461">
        <v>0.52300351858139038</v>
      </c>
      <c r="DA461">
        <v>0.46040573716163635</v>
      </c>
      <c r="DB461">
        <v>0.38603577017784119</v>
      </c>
      <c r="DC461">
        <v>0.27864009141921997</v>
      </c>
      <c r="DD461">
        <v>0.27560016512870789</v>
      </c>
      <c r="DE461">
        <v>0.12316911667585373</v>
      </c>
      <c r="DF461">
        <v>0.19284725189208984</v>
      </c>
      <c r="DG461">
        <v>1.3630568981170654E-2</v>
      </c>
      <c r="DH461">
        <v>0.12385784089565277</v>
      </c>
      <c r="DI461">
        <v>0.36812633275985718</v>
      </c>
      <c r="DJ461">
        <v>0.38186559081077576</v>
      </c>
      <c r="DK461">
        <v>0.21583150327205658</v>
      </c>
      <c r="DL461">
        <v>-1.1718884110450745E-2</v>
      </c>
      <c r="DM461">
        <v>-0.1440923810005188</v>
      </c>
      <c r="DN461">
        <v>2.1688647270202637</v>
      </c>
      <c r="DO461">
        <v>2.1424808502197266</v>
      </c>
      <c r="DP461">
        <v>2.1098144054412842</v>
      </c>
      <c r="DQ461">
        <v>1.7563163042068481</v>
      </c>
      <c r="DR461">
        <v>-0.57224363088607788</v>
      </c>
      <c r="DS461">
        <v>-0.50932008028030396</v>
      </c>
      <c r="DT461">
        <v>9.1771833598613739E-2</v>
      </c>
      <c r="DU461">
        <v>0.32359808683395386</v>
      </c>
      <c r="DV461">
        <v>0.39001783728599548</v>
      </c>
      <c r="DW461">
        <v>0.93223941326141357</v>
      </c>
      <c r="DX461">
        <v>0.89776510000228882</v>
      </c>
      <c r="DY461">
        <v>0.81582534313201904</v>
      </c>
      <c r="DZ461">
        <v>0.72794723510742188</v>
      </c>
      <c r="EA461">
        <v>0.62605190277099609</v>
      </c>
      <c r="EB461">
        <v>0.63311827182769775</v>
      </c>
      <c r="EC461">
        <v>0.48452964425086975</v>
      </c>
      <c r="ED461">
        <v>0.54451096057891846</v>
      </c>
      <c r="EE461">
        <v>0.38099446892738342</v>
      </c>
      <c r="EF461">
        <v>0.53530967235565186</v>
      </c>
      <c r="EG461">
        <v>0.80255240201950073</v>
      </c>
      <c r="EH461">
        <v>0.83456730842590332</v>
      </c>
      <c r="EI461">
        <v>0.67768937349319458</v>
      </c>
      <c r="EJ461">
        <v>0.44925624132156372</v>
      </c>
      <c r="EK461">
        <v>0.32618546485900879</v>
      </c>
      <c r="EL461">
        <v>2.6427781581878662</v>
      </c>
      <c r="EM461">
        <v>2.6251583099365234</v>
      </c>
      <c r="EN461">
        <v>2.5763564109802246</v>
      </c>
      <c r="EO461">
        <v>2.1860833168029785</v>
      </c>
      <c r="EP461">
        <v>-0.15906600654125214</v>
      </c>
      <c r="EQ461">
        <v>-0.13516071438789368</v>
      </c>
      <c r="ER461">
        <v>0.48699107766151428</v>
      </c>
      <c r="ES461">
        <v>0.71637791395187378</v>
      </c>
      <c r="ET461">
        <v>0.78150779008865356</v>
      </c>
      <c r="EU461">
        <v>70.529205322265625</v>
      </c>
      <c r="EV461">
        <v>69.245445251464844</v>
      </c>
      <c r="EW461">
        <v>67.937728881835938</v>
      </c>
      <c r="EX461">
        <v>66.995491027832031</v>
      </c>
      <c r="EY461">
        <v>66.203239440917969</v>
      </c>
      <c r="EZ461">
        <v>65.467391967773438</v>
      </c>
      <c r="FA461">
        <v>64.713027954101563</v>
      </c>
      <c r="FB461">
        <v>65.282783508300781</v>
      </c>
      <c r="FC461">
        <v>67.956016540527344</v>
      </c>
      <c r="FD461">
        <v>70.853836059570313</v>
      </c>
      <c r="FE461">
        <v>75.016502380371094</v>
      </c>
      <c r="FF461">
        <v>79.321632385253906</v>
      </c>
      <c r="FG461">
        <v>82.795791625976563</v>
      </c>
      <c r="FH461">
        <v>85.517410278320312</v>
      </c>
      <c r="FI461">
        <v>86.890594482421875</v>
      </c>
      <c r="FJ461">
        <v>86.643074035644531</v>
      </c>
      <c r="FK461">
        <v>86.767601013183594</v>
      </c>
      <c r="FL461">
        <v>84.610687255859375</v>
      </c>
      <c r="FM461">
        <v>81.133049011230469</v>
      </c>
      <c r="FN461">
        <v>76.792961120605469</v>
      </c>
      <c r="FO461">
        <v>74.13555908203125</v>
      </c>
      <c r="FP461">
        <v>72.432113647460938</v>
      </c>
      <c r="FQ461">
        <v>70.600662231445313</v>
      </c>
      <c r="FR461">
        <v>68.358551025390625</v>
      </c>
      <c r="FS461">
        <v>94</v>
      </c>
      <c r="FT461">
        <v>0.13067105412483215</v>
      </c>
      <c r="FU461">
        <v>1</v>
      </c>
    </row>
    <row r="462" spans="1:177" x14ac:dyDescent="0.2">
      <c r="A462" t="s">
        <v>195</v>
      </c>
      <c r="B462" t="s">
        <v>225</v>
      </c>
      <c r="C462" t="s">
        <v>1</v>
      </c>
      <c r="D462" t="s">
        <v>258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0</v>
      </c>
      <c r="BK462">
        <v>0</v>
      </c>
      <c r="BL462">
        <v>0</v>
      </c>
      <c r="BM462">
        <v>0</v>
      </c>
      <c r="BN462">
        <v>0</v>
      </c>
      <c r="BO462">
        <v>0</v>
      </c>
      <c r="BP462">
        <v>0</v>
      </c>
      <c r="BQ462">
        <v>0</v>
      </c>
      <c r="BR462">
        <v>0</v>
      </c>
      <c r="BS462">
        <v>0</v>
      </c>
      <c r="BT462">
        <v>0</v>
      </c>
      <c r="BU462">
        <v>0</v>
      </c>
      <c r="BV462">
        <v>0</v>
      </c>
      <c r="BW462">
        <v>0</v>
      </c>
      <c r="BX462">
        <v>0</v>
      </c>
      <c r="BY462">
        <v>0</v>
      </c>
      <c r="BZ462">
        <v>0</v>
      </c>
      <c r="CA462">
        <v>0</v>
      </c>
      <c r="CB462">
        <v>0</v>
      </c>
      <c r="CC462">
        <v>0</v>
      </c>
      <c r="CD462">
        <v>0</v>
      </c>
      <c r="CE462">
        <v>0</v>
      </c>
      <c r="CF462">
        <v>0</v>
      </c>
      <c r="CG462">
        <v>0</v>
      </c>
      <c r="CH462">
        <v>0</v>
      </c>
      <c r="CI462">
        <v>0</v>
      </c>
      <c r="CJ462">
        <v>0</v>
      </c>
      <c r="CK462">
        <v>0</v>
      </c>
      <c r="CL462">
        <v>0</v>
      </c>
      <c r="CM462">
        <v>0</v>
      </c>
      <c r="CN462">
        <v>0</v>
      </c>
      <c r="CO462">
        <v>0</v>
      </c>
      <c r="CP462">
        <v>0</v>
      </c>
      <c r="CQ462">
        <v>0</v>
      </c>
      <c r="CR462">
        <v>0</v>
      </c>
      <c r="CS462">
        <v>0</v>
      </c>
      <c r="CT462">
        <v>0</v>
      </c>
      <c r="CU462">
        <v>0</v>
      </c>
      <c r="CV462">
        <v>0</v>
      </c>
      <c r="CW462">
        <v>0</v>
      </c>
      <c r="CX462">
        <v>0</v>
      </c>
      <c r="CY462">
        <v>0</v>
      </c>
      <c r="CZ462">
        <v>0</v>
      </c>
      <c r="DA462">
        <v>0</v>
      </c>
      <c r="DB462">
        <v>0</v>
      </c>
      <c r="DC462">
        <v>0</v>
      </c>
      <c r="DD462">
        <v>0</v>
      </c>
      <c r="DE462">
        <v>0</v>
      </c>
      <c r="DF462">
        <v>0</v>
      </c>
      <c r="DG462">
        <v>0</v>
      </c>
      <c r="DH462">
        <v>0</v>
      </c>
      <c r="DI462">
        <v>0</v>
      </c>
      <c r="DJ462">
        <v>0</v>
      </c>
      <c r="DK462">
        <v>0</v>
      </c>
      <c r="DL462">
        <v>0</v>
      </c>
      <c r="DM462">
        <v>0</v>
      </c>
      <c r="DN462">
        <v>0</v>
      </c>
      <c r="DO462">
        <v>0</v>
      </c>
      <c r="DP462">
        <v>0</v>
      </c>
      <c r="DQ462">
        <v>0</v>
      </c>
      <c r="DR462">
        <v>0</v>
      </c>
      <c r="DS462">
        <v>0</v>
      </c>
      <c r="DT462">
        <v>0</v>
      </c>
      <c r="DU462">
        <v>0</v>
      </c>
      <c r="DV462">
        <v>0</v>
      </c>
      <c r="DW462">
        <v>0</v>
      </c>
      <c r="DX462">
        <v>0</v>
      </c>
      <c r="DY462">
        <v>0</v>
      </c>
      <c r="DZ462">
        <v>0</v>
      </c>
      <c r="EA462">
        <v>0</v>
      </c>
      <c r="EB462">
        <v>0</v>
      </c>
      <c r="EC462">
        <v>0</v>
      </c>
      <c r="ED462">
        <v>0</v>
      </c>
      <c r="EE462">
        <v>0</v>
      </c>
      <c r="EF462">
        <v>0</v>
      </c>
      <c r="EG462">
        <v>0</v>
      </c>
      <c r="EH462">
        <v>0</v>
      </c>
      <c r="EI462">
        <v>0</v>
      </c>
      <c r="EJ462">
        <v>0</v>
      </c>
      <c r="EK462">
        <v>0</v>
      </c>
      <c r="EL462">
        <v>0</v>
      </c>
      <c r="EM462">
        <v>0</v>
      </c>
      <c r="EN462">
        <v>0</v>
      </c>
      <c r="EO462">
        <v>0</v>
      </c>
      <c r="EP462">
        <v>0</v>
      </c>
      <c r="EQ462">
        <v>0</v>
      </c>
      <c r="ER462">
        <v>0</v>
      </c>
      <c r="ES462">
        <v>0</v>
      </c>
      <c r="ET462">
        <v>0</v>
      </c>
      <c r="EU462">
        <v>0</v>
      </c>
      <c r="EV462">
        <v>0</v>
      </c>
      <c r="EW462">
        <v>0</v>
      </c>
      <c r="EX462">
        <v>0</v>
      </c>
      <c r="EY462">
        <v>0</v>
      </c>
      <c r="EZ462">
        <v>0</v>
      </c>
      <c r="FA462">
        <v>0</v>
      </c>
      <c r="FB462">
        <v>0</v>
      </c>
      <c r="FC462">
        <v>0</v>
      </c>
      <c r="FD462">
        <v>0</v>
      </c>
      <c r="FE462">
        <v>0</v>
      </c>
      <c r="FF462">
        <v>0</v>
      </c>
      <c r="FG462">
        <v>0</v>
      </c>
      <c r="FH462">
        <v>0</v>
      </c>
      <c r="FI462">
        <v>0</v>
      </c>
      <c r="FJ462">
        <v>0</v>
      </c>
      <c r="FK462">
        <v>0</v>
      </c>
      <c r="FL462">
        <v>0</v>
      </c>
      <c r="FM462">
        <v>0</v>
      </c>
      <c r="FN462">
        <v>0</v>
      </c>
      <c r="FO462">
        <v>0</v>
      </c>
      <c r="FP462">
        <v>0</v>
      </c>
      <c r="FQ462">
        <v>0</v>
      </c>
      <c r="FR462">
        <v>0</v>
      </c>
      <c r="FS462">
        <v>24</v>
      </c>
      <c r="FT462">
        <v>0.17973475158214569</v>
      </c>
      <c r="FU462">
        <v>0</v>
      </c>
    </row>
    <row r="463" spans="1:177" x14ac:dyDescent="0.2">
      <c r="A463" t="s">
        <v>195</v>
      </c>
      <c r="B463" t="s">
        <v>225</v>
      </c>
      <c r="C463" t="s">
        <v>1</v>
      </c>
      <c r="D463" t="s">
        <v>259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</v>
      </c>
      <c r="BQ463">
        <v>0</v>
      </c>
      <c r="BR463">
        <v>0</v>
      </c>
      <c r="BS463">
        <v>0</v>
      </c>
      <c r="BT463">
        <v>0</v>
      </c>
      <c r="BU463">
        <v>0</v>
      </c>
      <c r="BV463">
        <v>0</v>
      </c>
      <c r="BW463">
        <v>0</v>
      </c>
      <c r="BX463">
        <v>0</v>
      </c>
      <c r="BY463">
        <v>0</v>
      </c>
      <c r="BZ463">
        <v>0</v>
      </c>
      <c r="CA463">
        <v>0</v>
      </c>
      <c r="CB463">
        <v>0</v>
      </c>
      <c r="CC463">
        <v>0</v>
      </c>
      <c r="CD463">
        <v>0</v>
      </c>
      <c r="CE463">
        <v>0</v>
      </c>
      <c r="CF463">
        <v>0</v>
      </c>
      <c r="CG463">
        <v>0</v>
      </c>
      <c r="CH463">
        <v>0</v>
      </c>
      <c r="CI463">
        <v>0</v>
      </c>
      <c r="CJ463">
        <v>0</v>
      </c>
      <c r="CK463">
        <v>0</v>
      </c>
      <c r="CL463">
        <v>0</v>
      </c>
      <c r="CM463">
        <v>0</v>
      </c>
      <c r="CN463">
        <v>0</v>
      </c>
      <c r="CO463">
        <v>0</v>
      </c>
      <c r="CP463">
        <v>0</v>
      </c>
      <c r="CQ463">
        <v>0</v>
      </c>
      <c r="CR463">
        <v>0</v>
      </c>
      <c r="CS463">
        <v>0</v>
      </c>
      <c r="CT463">
        <v>0</v>
      </c>
      <c r="CU463">
        <v>0</v>
      </c>
      <c r="CV463">
        <v>0</v>
      </c>
      <c r="CW463">
        <v>0</v>
      </c>
      <c r="CX463">
        <v>0</v>
      </c>
      <c r="CY463">
        <v>0</v>
      </c>
      <c r="CZ463">
        <v>0</v>
      </c>
      <c r="DA463">
        <v>0</v>
      </c>
      <c r="DB463">
        <v>0</v>
      </c>
      <c r="DC463">
        <v>0</v>
      </c>
      <c r="DD463">
        <v>0</v>
      </c>
      <c r="DE463">
        <v>0</v>
      </c>
      <c r="DF463">
        <v>0</v>
      </c>
      <c r="DG463">
        <v>0</v>
      </c>
      <c r="DH463">
        <v>0</v>
      </c>
      <c r="DI463">
        <v>0</v>
      </c>
      <c r="DJ463">
        <v>0</v>
      </c>
      <c r="DK463">
        <v>0</v>
      </c>
      <c r="DL463">
        <v>0</v>
      </c>
      <c r="DM463">
        <v>0</v>
      </c>
      <c r="DN463">
        <v>0</v>
      </c>
      <c r="DO463">
        <v>0</v>
      </c>
      <c r="DP463">
        <v>0</v>
      </c>
      <c r="DQ463">
        <v>0</v>
      </c>
      <c r="DR463">
        <v>0</v>
      </c>
      <c r="DS463">
        <v>0</v>
      </c>
      <c r="DT463">
        <v>0</v>
      </c>
      <c r="DU463">
        <v>0</v>
      </c>
      <c r="DV463">
        <v>0</v>
      </c>
      <c r="DW463">
        <v>0</v>
      </c>
      <c r="DX463">
        <v>0</v>
      </c>
      <c r="DY463">
        <v>0</v>
      </c>
      <c r="DZ463">
        <v>0</v>
      </c>
      <c r="EA463">
        <v>0</v>
      </c>
      <c r="EB463">
        <v>0</v>
      </c>
      <c r="EC463">
        <v>0</v>
      </c>
      <c r="ED463">
        <v>0</v>
      </c>
      <c r="EE463">
        <v>0</v>
      </c>
      <c r="EF463">
        <v>0</v>
      </c>
      <c r="EG463">
        <v>0</v>
      </c>
      <c r="EH463">
        <v>0</v>
      </c>
      <c r="EI463">
        <v>0</v>
      </c>
      <c r="EJ463">
        <v>0</v>
      </c>
      <c r="EK463">
        <v>0</v>
      </c>
      <c r="EL463">
        <v>0</v>
      </c>
      <c r="EM463">
        <v>0</v>
      </c>
      <c r="EN463">
        <v>0</v>
      </c>
      <c r="EO463">
        <v>0</v>
      </c>
      <c r="EP463">
        <v>0</v>
      </c>
      <c r="EQ463">
        <v>0</v>
      </c>
      <c r="ER463">
        <v>0</v>
      </c>
      <c r="ES463">
        <v>0</v>
      </c>
      <c r="ET463">
        <v>0</v>
      </c>
      <c r="EU463">
        <v>0</v>
      </c>
      <c r="EV463">
        <v>0</v>
      </c>
      <c r="EW463">
        <v>0</v>
      </c>
      <c r="EX463">
        <v>0</v>
      </c>
      <c r="EY463">
        <v>0</v>
      </c>
      <c r="EZ463">
        <v>0</v>
      </c>
      <c r="FA463">
        <v>0</v>
      </c>
      <c r="FB463">
        <v>0</v>
      </c>
      <c r="FC463">
        <v>0</v>
      </c>
      <c r="FD463">
        <v>0</v>
      </c>
      <c r="FE463">
        <v>0</v>
      </c>
      <c r="FF463">
        <v>0</v>
      </c>
      <c r="FG463">
        <v>0</v>
      </c>
      <c r="FH463">
        <v>0</v>
      </c>
      <c r="FI463">
        <v>0</v>
      </c>
      <c r="FJ463">
        <v>0</v>
      </c>
      <c r="FK463">
        <v>0</v>
      </c>
      <c r="FL463">
        <v>0</v>
      </c>
      <c r="FM463">
        <v>0</v>
      </c>
      <c r="FN463">
        <v>0</v>
      </c>
      <c r="FO463">
        <v>0</v>
      </c>
      <c r="FP463">
        <v>0</v>
      </c>
      <c r="FQ463">
        <v>0</v>
      </c>
      <c r="FR463">
        <v>0</v>
      </c>
      <c r="FS463">
        <v>24</v>
      </c>
      <c r="FT463">
        <v>0.18595954775810242</v>
      </c>
      <c r="FU463">
        <v>0</v>
      </c>
    </row>
    <row r="464" spans="1:177" x14ac:dyDescent="0.2">
      <c r="A464" t="s">
        <v>195</v>
      </c>
      <c r="B464" t="s">
        <v>225</v>
      </c>
      <c r="C464" t="s">
        <v>1</v>
      </c>
      <c r="D464" t="s">
        <v>260</v>
      </c>
      <c r="E464">
        <v>35</v>
      </c>
      <c r="F464">
        <v>95</v>
      </c>
      <c r="G464">
        <v>1.5679107904434204</v>
      </c>
      <c r="H464">
        <v>1.5488768815994263</v>
      </c>
      <c r="I464">
        <v>1.5484492778778076</v>
      </c>
      <c r="J464">
        <v>1.5929749011993408</v>
      </c>
      <c r="K464">
        <v>1.6817806959152222</v>
      </c>
      <c r="L464">
        <v>1.7532505989074707</v>
      </c>
      <c r="M464">
        <v>1.9096181392669678</v>
      </c>
      <c r="N464">
        <v>2.0384607315063477</v>
      </c>
      <c r="O464">
        <v>2.1779727935791016</v>
      </c>
      <c r="P464">
        <v>2.4635982513427734</v>
      </c>
      <c r="Q464">
        <v>2.5575287342071533</v>
      </c>
      <c r="R464">
        <v>2.7689318656921387</v>
      </c>
      <c r="S464">
        <v>2.8631532192230225</v>
      </c>
      <c r="T464">
        <v>2.9731791019439697</v>
      </c>
      <c r="U464">
        <v>3.1240942478179932</v>
      </c>
      <c r="V464">
        <v>3.1958527565002441</v>
      </c>
      <c r="W464">
        <v>3.2808163166046143</v>
      </c>
      <c r="X464">
        <v>3.3661901950836182</v>
      </c>
      <c r="Y464">
        <v>3.4369449615478516</v>
      </c>
      <c r="Z464">
        <v>3.3926553726196289</v>
      </c>
      <c r="AA464">
        <v>3.3001725673675537</v>
      </c>
      <c r="AB464">
        <v>2.9276795387268066</v>
      </c>
      <c r="AC464">
        <v>2.2143807411193848</v>
      </c>
      <c r="AD464">
        <v>1.9265495538711548</v>
      </c>
      <c r="AE464">
        <v>-0.37022495269775391</v>
      </c>
      <c r="AF464">
        <v>-0.34441903233528137</v>
      </c>
      <c r="AG464">
        <v>-0.34688302874565125</v>
      </c>
      <c r="AH464">
        <v>-0.30611121654510498</v>
      </c>
      <c r="AI464">
        <v>-0.23966674506664276</v>
      </c>
      <c r="AJ464">
        <v>-0.27795165777206421</v>
      </c>
      <c r="AK464">
        <v>-0.31508186459541321</v>
      </c>
      <c r="AL464">
        <v>-0.36098384857177734</v>
      </c>
      <c r="AM464">
        <v>-0.33700355887413025</v>
      </c>
      <c r="AN464">
        <v>-0.36890178918838501</v>
      </c>
      <c r="AO464">
        <v>-0.52918243408203125</v>
      </c>
      <c r="AP464">
        <v>-0.37234863638877869</v>
      </c>
      <c r="AQ464">
        <v>-0.35345077514648438</v>
      </c>
      <c r="AR464">
        <v>-0.52450120449066162</v>
      </c>
      <c r="AS464">
        <v>-0.63303261995315552</v>
      </c>
      <c r="AT464">
        <v>0.23706471920013428</v>
      </c>
      <c r="AU464">
        <v>3.8244284689426422E-2</v>
      </c>
      <c r="AV464">
        <v>-0.16231362521648407</v>
      </c>
      <c r="AW464">
        <v>-0.1963350772857666</v>
      </c>
      <c r="AX464">
        <v>-0.87045133113861084</v>
      </c>
      <c r="AY464">
        <v>-0.49536862969398499</v>
      </c>
      <c r="AZ464">
        <v>-0.33688381314277649</v>
      </c>
      <c r="BA464">
        <v>-0.51572227478027344</v>
      </c>
      <c r="BB464">
        <v>-0.45889067649841309</v>
      </c>
      <c r="BC464">
        <v>-0.15768478810787201</v>
      </c>
      <c r="BD464">
        <v>-0.14167326688766479</v>
      </c>
      <c r="BE464">
        <v>-0.1539825052022934</v>
      </c>
      <c r="BF464">
        <v>-0.11021604388952255</v>
      </c>
      <c r="BG464">
        <v>-3.5264004021883011E-2</v>
      </c>
      <c r="BH464">
        <v>-7.6925233006477356E-2</v>
      </c>
      <c r="BI464">
        <v>-0.12214580178260803</v>
      </c>
      <c r="BJ464">
        <v>-0.17012327909469604</v>
      </c>
      <c r="BK464">
        <v>-0.12847089767456055</v>
      </c>
      <c r="BL464">
        <v>-0.1413838267326355</v>
      </c>
      <c r="BM464">
        <v>-0.27680248022079468</v>
      </c>
      <c r="BN464">
        <v>-0.10852933675050735</v>
      </c>
      <c r="BO464">
        <v>-9.2069432139396667E-2</v>
      </c>
      <c r="BP464">
        <v>-0.27128738164901733</v>
      </c>
      <c r="BQ464">
        <v>-0.36780780553817749</v>
      </c>
      <c r="BR464">
        <v>0.51802068948745728</v>
      </c>
      <c r="BS464">
        <v>0.32117444276809692</v>
      </c>
      <c r="BT464">
        <v>0.10468143969774246</v>
      </c>
      <c r="BU464">
        <v>3.8965210318565369E-2</v>
      </c>
      <c r="BV464">
        <v>-0.64358103275299072</v>
      </c>
      <c r="BW464">
        <v>-0.27482110261917114</v>
      </c>
      <c r="BX464">
        <v>-0.1065664067864418</v>
      </c>
      <c r="BY464">
        <v>-0.25845718383789063</v>
      </c>
      <c r="BZ464">
        <v>-0.20715723931789398</v>
      </c>
      <c r="CA464">
        <v>-1.0480108670890331E-2</v>
      </c>
      <c r="CB464">
        <v>-1.2521501630544662E-3</v>
      </c>
      <c r="CC464">
        <v>-2.0380189642310143E-2</v>
      </c>
      <c r="CD464">
        <v>2.5460360571742058E-2</v>
      </c>
      <c r="CE464">
        <v>0.10630471259355545</v>
      </c>
      <c r="CF464">
        <v>6.2305059283971786E-2</v>
      </c>
      <c r="CG464">
        <v>1.1481118388473988E-2</v>
      </c>
      <c r="CH464" s="64">
        <v>-3.7933845072984695E-2</v>
      </c>
      <c r="CI464">
        <v>1.5958203002810478E-2</v>
      </c>
      <c r="CJ464">
        <v>1.6194414347410202E-2</v>
      </c>
      <c r="CK464">
        <v>-0.10200489312410355</v>
      </c>
      <c r="CL464">
        <v>7.4191100895404816E-2</v>
      </c>
      <c r="CM464">
        <v>8.8962487876415253E-2</v>
      </c>
      <c r="CN464">
        <v>-9.5912277698516846E-2</v>
      </c>
      <c r="CO464">
        <v>-0.18411390483379364</v>
      </c>
      <c r="CP464">
        <v>0.71260994672775269</v>
      </c>
      <c r="CQ464">
        <v>0.51713103055953979</v>
      </c>
      <c r="CR464">
        <v>0.28960141539573669</v>
      </c>
      <c r="CS464">
        <v>0.20193347334861755</v>
      </c>
      <c r="CT464">
        <v>-0.48645129799842834</v>
      </c>
      <c r="CU464">
        <v>-0.12207057327032089</v>
      </c>
      <c r="CV464">
        <v>5.2950724959373474E-2</v>
      </c>
      <c r="CW464">
        <v>-8.0276168882846832E-2</v>
      </c>
      <c r="CX464">
        <v>-3.2807420939207077E-2</v>
      </c>
      <c r="CY464">
        <v>0.1367245614528656</v>
      </c>
      <c r="CZ464">
        <v>0.13916896283626556</v>
      </c>
      <c r="DA464">
        <v>0.11322212964296341</v>
      </c>
      <c r="DB464">
        <v>0.16113676130771637</v>
      </c>
      <c r="DC464">
        <v>0.24787342548370361</v>
      </c>
      <c r="DD464">
        <v>0.20153535902500153</v>
      </c>
      <c r="DE464">
        <v>0.14510804414749146</v>
      </c>
      <c r="DF464">
        <v>9.4255596399307251E-2</v>
      </c>
      <c r="DG464">
        <v>0.1603873074054718</v>
      </c>
      <c r="DH464">
        <v>0.1737726628780365</v>
      </c>
      <c r="DI464">
        <v>7.2792701423168182E-2</v>
      </c>
      <c r="DJ464">
        <v>0.25691154599189758</v>
      </c>
      <c r="DK464">
        <v>0.26999440789222717</v>
      </c>
      <c r="DL464">
        <v>7.946283370256424E-2</v>
      </c>
      <c r="DM464">
        <v>-4.2000802932307124E-4</v>
      </c>
      <c r="DN464">
        <v>0.9071992039680481</v>
      </c>
      <c r="DO464">
        <v>0.71308761835098267</v>
      </c>
      <c r="DP464">
        <v>0.47452139854431152</v>
      </c>
      <c r="DQ464">
        <v>0.36490172147750854</v>
      </c>
      <c r="DR464">
        <v>-0.32932159304618835</v>
      </c>
      <c r="DS464">
        <v>3.0679965391755104E-2</v>
      </c>
      <c r="DT464">
        <v>0.21246784925460815</v>
      </c>
      <c r="DU464">
        <v>9.7904860973358154E-2</v>
      </c>
      <c r="DV464">
        <v>0.14154238998889923</v>
      </c>
      <c r="DW464">
        <v>0.34926474094390869</v>
      </c>
      <c r="DX464">
        <v>0.34191474318504333</v>
      </c>
      <c r="DY464">
        <v>0.30612266063690186</v>
      </c>
      <c r="DZ464">
        <v>0.35703194141387939</v>
      </c>
      <c r="EA464">
        <v>0.45227617025375366</v>
      </c>
      <c r="EB464">
        <v>0.40256178379058838</v>
      </c>
      <c r="EC464">
        <v>0.33804407715797424</v>
      </c>
      <c r="ED464">
        <v>0.28511616587638855</v>
      </c>
      <c r="EE464">
        <v>0.3689199686050415</v>
      </c>
      <c r="EF464">
        <v>0.40129062533378601</v>
      </c>
      <c r="EG464">
        <v>0.32517266273498535</v>
      </c>
      <c r="EH464">
        <v>0.52073085308074951</v>
      </c>
      <c r="EI464">
        <v>0.53137576580047607</v>
      </c>
      <c r="EJ464">
        <v>0.33267664909362793</v>
      </c>
      <c r="EK464">
        <v>0.26480481028556824</v>
      </c>
      <c r="EL464">
        <v>1.1881551742553711</v>
      </c>
      <c r="EM464">
        <v>0.99601775407791138</v>
      </c>
      <c r="EN464">
        <v>0.74151647090911865</v>
      </c>
      <c r="EO464">
        <v>0.60020202398300171</v>
      </c>
      <c r="EP464">
        <v>-0.10245123505592346</v>
      </c>
      <c r="EQ464">
        <v>0.25122749805450439</v>
      </c>
      <c r="ER464">
        <v>0.44278526306152344</v>
      </c>
      <c r="ES464">
        <v>0.35516995191574097</v>
      </c>
      <c r="ET464">
        <v>0.39327582716941833</v>
      </c>
      <c r="EU464">
        <v>64.063652038574219</v>
      </c>
      <c r="EV464">
        <v>61.834693908691406</v>
      </c>
      <c r="EW464">
        <v>60.371921539306641</v>
      </c>
      <c r="EX464">
        <v>59.460540771484375</v>
      </c>
      <c r="EY464">
        <v>60.2193603515625</v>
      </c>
      <c r="EZ464">
        <v>58.820709228515625</v>
      </c>
      <c r="FA464">
        <v>57.801139831542969</v>
      </c>
      <c r="FB464">
        <v>60.084602355957031</v>
      </c>
      <c r="FC464">
        <v>65.833694458007812</v>
      </c>
      <c r="FD464">
        <v>70.37322998046875</v>
      </c>
      <c r="FE464">
        <v>76.218841552734375</v>
      </c>
      <c r="FF464">
        <v>81.947364807128906</v>
      </c>
      <c r="FG464">
        <v>85.584083557128906</v>
      </c>
      <c r="FH464">
        <v>88.23504638671875</v>
      </c>
      <c r="FI464">
        <v>89.825248718261719</v>
      </c>
      <c r="FJ464">
        <v>89.288307189941406</v>
      </c>
      <c r="FK464">
        <v>87.809768676757812</v>
      </c>
      <c r="FL464">
        <v>84.052352905273438</v>
      </c>
      <c r="FM464">
        <v>78.885505676269531</v>
      </c>
      <c r="FN464">
        <v>74.034576416015625</v>
      </c>
      <c r="FO464">
        <v>70.981826782226562</v>
      </c>
      <c r="FP464">
        <v>68.377899169921875</v>
      </c>
      <c r="FQ464">
        <v>66.566024780273437</v>
      </c>
      <c r="FR464">
        <v>65.037223815917969</v>
      </c>
      <c r="FS464">
        <v>35</v>
      </c>
      <c r="FT464">
        <v>0.11481066048145294</v>
      </c>
      <c r="FU464">
        <v>1</v>
      </c>
    </row>
    <row r="465" spans="1:177" x14ac:dyDescent="0.2">
      <c r="A465" t="s">
        <v>195</v>
      </c>
      <c r="B465" t="s">
        <v>225</v>
      </c>
      <c r="C465" t="s">
        <v>1</v>
      </c>
      <c r="D465" t="s">
        <v>2</v>
      </c>
      <c r="E465">
        <v>93.8</v>
      </c>
      <c r="F465">
        <v>94.2</v>
      </c>
      <c r="G465">
        <v>7.5542378425598145</v>
      </c>
      <c r="H465">
        <v>7.2339167594909668</v>
      </c>
      <c r="I465">
        <v>7.0919475555419922</v>
      </c>
      <c r="J465">
        <v>7.0148577690124512</v>
      </c>
      <c r="K465">
        <v>7.351534366607666</v>
      </c>
      <c r="L465">
        <v>7.8217239379882812</v>
      </c>
      <c r="M465">
        <v>8.3146171569824219</v>
      </c>
      <c r="N465">
        <v>8.6401548385620117</v>
      </c>
      <c r="O465">
        <v>8.9163331985473633</v>
      </c>
      <c r="P465">
        <v>9.2333259582519531</v>
      </c>
      <c r="Q465">
        <v>9.5394048690795898</v>
      </c>
      <c r="R465">
        <v>9.6617355346679687</v>
      </c>
      <c r="S465">
        <v>9.7258844375610352</v>
      </c>
      <c r="T465">
        <v>10.145922660827637</v>
      </c>
      <c r="U465">
        <v>10.446228981018066</v>
      </c>
      <c r="V465">
        <v>10.857622146606445</v>
      </c>
      <c r="W465">
        <v>11.448205947875977</v>
      </c>
      <c r="X465">
        <v>12.232287406921387</v>
      </c>
      <c r="Y465">
        <v>13.072461128234863</v>
      </c>
      <c r="Z465">
        <v>13.197965621948242</v>
      </c>
      <c r="AA465">
        <v>12.769783973693848</v>
      </c>
      <c r="AB465">
        <v>11.352667808532715</v>
      </c>
      <c r="AC465">
        <v>9.2809200286865234</v>
      </c>
      <c r="AD465">
        <v>8.3868865966796875</v>
      </c>
      <c r="AE465">
        <v>-0.66730719804763794</v>
      </c>
      <c r="AF465">
        <v>-0.72469449043273926</v>
      </c>
      <c r="AG465">
        <v>-0.65967816114425659</v>
      </c>
      <c r="AH465">
        <v>-0.62458252906799316</v>
      </c>
      <c r="AI465">
        <v>-0.61379826068878174</v>
      </c>
      <c r="AJ465">
        <v>-0.56815469264984131</v>
      </c>
      <c r="AK465">
        <v>-0.56672841310501099</v>
      </c>
      <c r="AL465">
        <v>-0.67477536201477051</v>
      </c>
      <c r="AM465">
        <v>-0.72390717267990112</v>
      </c>
      <c r="AN465">
        <v>-0.96566087007522583</v>
      </c>
      <c r="AO465">
        <v>-1.0360158681869507</v>
      </c>
      <c r="AP465">
        <v>-1.0640996694564819</v>
      </c>
      <c r="AQ465">
        <v>-1.0330295562744141</v>
      </c>
      <c r="AR465">
        <v>-1.2143117189407349</v>
      </c>
      <c r="AS465">
        <v>-1.2739946842193604</v>
      </c>
      <c r="AT465">
        <v>0.87877470254898071</v>
      </c>
      <c r="AU465">
        <v>0.75677061080932617</v>
      </c>
      <c r="AV465">
        <v>0.85807830095291138</v>
      </c>
      <c r="AW465">
        <v>0.62538987398147583</v>
      </c>
      <c r="AX465">
        <v>-1.174836277961731</v>
      </c>
      <c r="AY465">
        <v>-1.1006332635879517</v>
      </c>
      <c r="AZ465">
        <v>-0.9402240514755249</v>
      </c>
      <c r="BA465">
        <v>-0.81974488496780396</v>
      </c>
      <c r="BB465">
        <v>-0.79941344261169434</v>
      </c>
      <c r="BC465">
        <v>-0.30002248287200928</v>
      </c>
      <c r="BD465">
        <v>-0.36513975262641907</v>
      </c>
      <c r="BE465">
        <v>-0.31666800379753113</v>
      </c>
      <c r="BF465">
        <v>-0.29417601227760315</v>
      </c>
      <c r="BG465">
        <v>-0.2776721715927124</v>
      </c>
      <c r="BH465">
        <v>-0.22243136167526245</v>
      </c>
      <c r="BI465">
        <v>-0.21421705186367035</v>
      </c>
      <c r="BJ465">
        <v>-0.30530458688735962</v>
      </c>
      <c r="BK465">
        <v>-0.32890507578849792</v>
      </c>
      <c r="BL465">
        <v>-0.53468149900436401</v>
      </c>
      <c r="BM465">
        <v>-0.60015106201171875</v>
      </c>
      <c r="BN465">
        <v>-0.61668747663497925</v>
      </c>
      <c r="BO465">
        <v>-0.58238393068313599</v>
      </c>
      <c r="BP465">
        <v>-0.76492875814437866</v>
      </c>
      <c r="BQ465">
        <v>-0.81920593976974487</v>
      </c>
      <c r="BR465">
        <v>1.3321800231933594</v>
      </c>
      <c r="BS465">
        <v>1.2089301347732544</v>
      </c>
      <c r="BT465">
        <v>1.3008874654769897</v>
      </c>
      <c r="BU465">
        <v>1.038981556892395</v>
      </c>
      <c r="BV465">
        <v>-0.77420872449874878</v>
      </c>
      <c r="BW465">
        <v>-0.73267531394958496</v>
      </c>
      <c r="BX465">
        <v>-0.56891274452209473</v>
      </c>
      <c r="BY465">
        <v>-0.44932267069816589</v>
      </c>
      <c r="BZ465">
        <v>-0.42523470520973206</v>
      </c>
      <c r="CA465">
        <v>-4.564221203327179E-2</v>
      </c>
      <c r="CB465">
        <v>-0.11611326783895493</v>
      </c>
      <c r="CC465">
        <v>-7.910020649433136E-2</v>
      </c>
      <c r="CD465">
        <v>-6.5337434411048889E-2</v>
      </c>
      <c r="CE465">
        <v>-4.487229511141777E-2</v>
      </c>
      <c r="CF465">
        <v>1.7015540972352028E-2</v>
      </c>
      <c r="CG465">
        <v>2.9931250959634781E-2</v>
      </c>
      <c r="CH465">
        <v>-4.9410261213779449E-2</v>
      </c>
      <c r="CI465">
        <v>-5.5327855050563812E-2</v>
      </c>
      <c r="CJ465">
        <v>-0.23618648946285248</v>
      </c>
      <c r="CK465">
        <v>-0.29827237129211426</v>
      </c>
      <c r="CL465">
        <v>-0.30681115388870239</v>
      </c>
      <c r="CM465">
        <v>-0.27026820182800293</v>
      </c>
      <c r="CN465">
        <v>-0.45368742942810059</v>
      </c>
      <c r="CO465">
        <v>-0.50422060489654541</v>
      </c>
      <c r="CP465">
        <v>1.6462072134017944</v>
      </c>
      <c r="CQ465">
        <v>1.5220944881439209</v>
      </c>
      <c r="CR465">
        <v>1.6075756549835205</v>
      </c>
      <c r="CS465">
        <v>1.3254339694976807</v>
      </c>
      <c r="CT465">
        <v>-0.49673527479171753</v>
      </c>
      <c r="CU465">
        <v>-0.4778287410736084</v>
      </c>
      <c r="CV465">
        <v>-0.31174367666244507</v>
      </c>
      <c r="CW465">
        <v>-0.19276939332485199</v>
      </c>
      <c r="CX465">
        <v>-0.16607965528964996</v>
      </c>
      <c r="CY465">
        <v>0.20873807370662689</v>
      </c>
      <c r="CZ465">
        <v>0.13291323184967041</v>
      </c>
      <c r="DA465">
        <v>0.15846759080886841</v>
      </c>
      <c r="DB465">
        <v>0.16350112855434418</v>
      </c>
      <c r="DC465">
        <v>0.18792758882045746</v>
      </c>
      <c r="DD465">
        <v>0.2564624547958374</v>
      </c>
      <c r="DE465">
        <v>0.27407956123352051</v>
      </c>
      <c r="DF465">
        <v>0.20648406445980072</v>
      </c>
      <c r="DG465">
        <v>0.21824938058853149</v>
      </c>
      <c r="DH465">
        <v>6.2308523803949356E-2</v>
      </c>
      <c r="DI465">
        <v>3.6063045263290405E-3</v>
      </c>
      <c r="DJ465">
        <v>3.0651753768324852E-3</v>
      </c>
      <c r="DK465">
        <v>4.1847545653581619E-2</v>
      </c>
      <c r="DL465">
        <v>-0.1424461156129837</v>
      </c>
      <c r="DM465">
        <v>-0.18923527002334595</v>
      </c>
      <c r="DN465">
        <v>1.9602344036102295</v>
      </c>
      <c r="DO465">
        <v>1.8352588415145874</v>
      </c>
      <c r="DP465">
        <v>1.9142638444900513</v>
      </c>
      <c r="DQ465">
        <v>1.6118863821029663</v>
      </c>
      <c r="DR465">
        <v>-0.21926183998584747</v>
      </c>
      <c r="DS465">
        <v>-0.22298215329647064</v>
      </c>
      <c r="DT465">
        <v>-5.4574593901634216E-2</v>
      </c>
      <c r="DU465">
        <v>6.3783884048461914E-2</v>
      </c>
      <c r="DV465">
        <v>9.3075387179851532E-2</v>
      </c>
      <c r="DW465">
        <v>0.57602280378341675</v>
      </c>
      <c r="DX465">
        <v>0.49246793985366821</v>
      </c>
      <c r="DY465">
        <v>0.50147777795791626</v>
      </c>
      <c r="DZ465">
        <v>0.49390769004821777</v>
      </c>
      <c r="EA465">
        <v>0.52405363321304321</v>
      </c>
      <c r="EB465">
        <v>0.60218572616577148</v>
      </c>
      <c r="EC465">
        <v>0.62659090757369995</v>
      </c>
      <c r="ED465">
        <v>0.5759548544883728</v>
      </c>
      <c r="EE465">
        <v>0.6132514476776123</v>
      </c>
      <c r="EF465">
        <v>0.49328792095184326</v>
      </c>
      <c r="EG465">
        <v>0.43947115540504456</v>
      </c>
      <c r="EH465">
        <v>0.45047739148139954</v>
      </c>
      <c r="EI465">
        <v>0.49249312281608582</v>
      </c>
      <c r="EJ465">
        <v>0.30693688988685608</v>
      </c>
      <c r="EK465">
        <v>0.26555350422859192</v>
      </c>
      <c r="EL465">
        <v>2.4136397838592529</v>
      </c>
      <c r="EM465">
        <v>2.2874183654785156</v>
      </c>
      <c r="EN465">
        <v>2.3570730686187744</v>
      </c>
      <c r="EO465">
        <v>2.0254781246185303</v>
      </c>
      <c r="EP465">
        <v>0.18136574327945709</v>
      </c>
      <c r="EQ465">
        <v>0.14497584104537964</v>
      </c>
      <c r="ER465">
        <v>0.31673672795295715</v>
      </c>
      <c r="ES465">
        <v>0.43420606851577759</v>
      </c>
      <c r="ET465">
        <v>0.46725410223007202</v>
      </c>
      <c r="EU465">
        <v>70.67791748046875</v>
      </c>
      <c r="EV465">
        <v>68.906730651855469</v>
      </c>
      <c r="EW465">
        <v>67.495315551757813</v>
      </c>
      <c r="EX465">
        <v>66.093070983886719</v>
      </c>
      <c r="EY465">
        <v>65.215293884277344</v>
      </c>
      <c r="EZ465">
        <v>64.361480712890625</v>
      </c>
      <c r="FA465">
        <v>64.665901184082031</v>
      </c>
      <c r="FB465">
        <v>67.565986633300781</v>
      </c>
      <c r="FC465">
        <v>71.996421813964844</v>
      </c>
      <c r="FD465">
        <v>75.965049743652344</v>
      </c>
      <c r="FE465">
        <v>79.988075256347656</v>
      </c>
      <c r="FF465">
        <v>83.686973571777344</v>
      </c>
      <c r="FG465">
        <v>85.839424133300781</v>
      </c>
      <c r="FH465">
        <v>87.622550964355469</v>
      </c>
      <c r="FI465">
        <v>88.426887512207031</v>
      </c>
      <c r="FJ465">
        <v>88.967872619628906</v>
      </c>
      <c r="FK465">
        <v>89.343269348144531</v>
      </c>
      <c r="FL465">
        <v>87.981246948242188</v>
      </c>
      <c r="FM465">
        <v>85.247970581054688</v>
      </c>
      <c r="FN465">
        <v>81.037391662597656</v>
      </c>
      <c r="FO465">
        <v>77.365875244140625</v>
      </c>
      <c r="FP465">
        <v>75.004478454589844</v>
      </c>
      <c r="FQ465">
        <v>73.197357177734375</v>
      </c>
      <c r="FR465">
        <v>71.442176818847656</v>
      </c>
      <c r="FS465">
        <v>93</v>
      </c>
      <c r="FT465">
        <v>0.12622028589248657</v>
      </c>
      <c r="FU465">
        <v>1</v>
      </c>
    </row>
    <row r="466" spans="1:177" x14ac:dyDescent="0.2">
      <c r="A466" t="s">
        <v>195</v>
      </c>
      <c r="B466" t="s">
        <v>226</v>
      </c>
      <c r="C466" t="s">
        <v>1</v>
      </c>
      <c r="D466" t="s">
        <v>246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</v>
      </c>
      <c r="BQ466">
        <v>0</v>
      </c>
      <c r="BR466">
        <v>0</v>
      </c>
      <c r="BS466">
        <v>0</v>
      </c>
      <c r="BT466">
        <v>0</v>
      </c>
      <c r="BU466">
        <v>0</v>
      </c>
      <c r="BV466">
        <v>0</v>
      </c>
      <c r="BW466">
        <v>0</v>
      </c>
      <c r="BX466">
        <v>0</v>
      </c>
      <c r="BY466">
        <v>0</v>
      </c>
      <c r="BZ466">
        <v>0</v>
      </c>
      <c r="CA466">
        <v>0</v>
      </c>
      <c r="CB466">
        <v>0</v>
      </c>
      <c r="CC466">
        <v>0</v>
      </c>
      <c r="CD466">
        <v>0</v>
      </c>
      <c r="CE466">
        <v>0</v>
      </c>
      <c r="CF466">
        <v>0</v>
      </c>
      <c r="CG466">
        <v>0</v>
      </c>
      <c r="CH466">
        <v>0</v>
      </c>
      <c r="CI466">
        <v>0</v>
      </c>
      <c r="CJ466">
        <v>0</v>
      </c>
      <c r="CK466">
        <v>0</v>
      </c>
      <c r="CL466">
        <v>0</v>
      </c>
      <c r="CM466">
        <v>0</v>
      </c>
      <c r="CN466">
        <v>0</v>
      </c>
      <c r="CO466">
        <v>0</v>
      </c>
      <c r="CP466">
        <v>0</v>
      </c>
      <c r="CQ466">
        <v>0</v>
      </c>
      <c r="CR466">
        <v>0</v>
      </c>
      <c r="CS466">
        <v>0</v>
      </c>
      <c r="CT466">
        <v>0</v>
      </c>
      <c r="CU466">
        <v>0</v>
      </c>
      <c r="CV466">
        <v>0</v>
      </c>
      <c r="CW466">
        <v>0</v>
      </c>
      <c r="CX466">
        <v>0</v>
      </c>
      <c r="CY466">
        <v>0</v>
      </c>
      <c r="CZ466">
        <v>0</v>
      </c>
      <c r="DA466">
        <v>0</v>
      </c>
      <c r="DB466">
        <v>0</v>
      </c>
      <c r="DC466">
        <v>0</v>
      </c>
      <c r="DD466">
        <v>0</v>
      </c>
      <c r="DE466">
        <v>0</v>
      </c>
      <c r="DF466">
        <v>0</v>
      </c>
      <c r="DG466">
        <v>0</v>
      </c>
      <c r="DH466">
        <v>0</v>
      </c>
      <c r="DI466">
        <v>0</v>
      </c>
      <c r="DJ466">
        <v>0</v>
      </c>
      <c r="DK466">
        <v>0</v>
      </c>
      <c r="DL466">
        <v>0</v>
      </c>
      <c r="DM466">
        <v>0</v>
      </c>
      <c r="DN466">
        <v>0</v>
      </c>
      <c r="DO466">
        <v>0</v>
      </c>
      <c r="DP466">
        <v>0</v>
      </c>
      <c r="DQ466">
        <v>0</v>
      </c>
      <c r="DR466">
        <v>0</v>
      </c>
      <c r="DS466">
        <v>0</v>
      </c>
      <c r="DT466">
        <v>0</v>
      </c>
      <c r="DU466">
        <v>0</v>
      </c>
      <c r="DV466">
        <v>0</v>
      </c>
      <c r="DW466">
        <v>0</v>
      </c>
      <c r="DX466">
        <v>0</v>
      </c>
      <c r="DY466">
        <v>0</v>
      </c>
      <c r="DZ466">
        <v>0</v>
      </c>
      <c r="EA466">
        <v>0</v>
      </c>
      <c r="EB466">
        <v>0</v>
      </c>
      <c r="EC466">
        <v>0</v>
      </c>
      <c r="ED466">
        <v>0</v>
      </c>
      <c r="EE466">
        <v>0</v>
      </c>
      <c r="EF466">
        <v>0</v>
      </c>
      <c r="EG466">
        <v>0</v>
      </c>
      <c r="EH466">
        <v>0</v>
      </c>
      <c r="EI466">
        <v>0</v>
      </c>
      <c r="EJ466">
        <v>0</v>
      </c>
      <c r="EK466">
        <v>0</v>
      </c>
      <c r="EL466">
        <v>0</v>
      </c>
      <c r="EM466">
        <v>0</v>
      </c>
      <c r="EN466">
        <v>0</v>
      </c>
      <c r="EO466">
        <v>0</v>
      </c>
      <c r="EP466">
        <v>0</v>
      </c>
      <c r="EQ466">
        <v>0</v>
      </c>
      <c r="ER466">
        <v>0</v>
      </c>
      <c r="ES466">
        <v>0</v>
      </c>
      <c r="ET466">
        <v>0</v>
      </c>
      <c r="EU466">
        <v>0</v>
      </c>
      <c r="EV466">
        <v>0</v>
      </c>
      <c r="EW466">
        <v>0</v>
      </c>
      <c r="EX466">
        <v>0</v>
      </c>
      <c r="EY466">
        <v>0</v>
      </c>
      <c r="EZ466">
        <v>0</v>
      </c>
      <c r="FA466">
        <v>0</v>
      </c>
      <c r="FB466">
        <v>0</v>
      </c>
      <c r="FC466">
        <v>0</v>
      </c>
      <c r="FD466">
        <v>0</v>
      </c>
      <c r="FE466">
        <v>0</v>
      </c>
      <c r="FF466">
        <v>0</v>
      </c>
      <c r="FG466">
        <v>0</v>
      </c>
      <c r="FH466">
        <v>0</v>
      </c>
      <c r="FI466">
        <v>0</v>
      </c>
      <c r="FJ466">
        <v>0</v>
      </c>
      <c r="FK466">
        <v>0</v>
      </c>
      <c r="FL466">
        <v>0</v>
      </c>
      <c r="FM466">
        <v>0</v>
      </c>
      <c r="FN466">
        <v>0</v>
      </c>
      <c r="FO466">
        <v>0</v>
      </c>
      <c r="FP466">
        <v>0</v>
      </c>
      <c r="FQ466">
        <v>0</v>
      </c>
      <c r="FR466">
        <v>0</v>
      </c>
      <c r="FS466">
        <v>6</v>
      </c>
      <c r="FT466">
        <v>0.28833508491516113</v>
      </c>
      <c r="FU466">
        <v>0</v>
      </c>
    </row>
    <row r="467" spans="1:177" x14ac:dyDescent="0.2">
      <c r="A467" t="s">
        <v>195</v>
      </c>
      <c r="B467" t="s">
        <v>226</v>
      </c>
      <c r="C467" t="s">
        <v>1</v>
      </c>
      <c r="D467" t="s">
        <v>247</v>
      </c>
      <c r="E467">
        <v>20</v>
      </c>
      <c r="F467">
        <v>20</v>
      </c>
      <c r="G467">
        <v>2.5825538635253906</v>
      </c>
      <c r="H467">
        <v>2.3315799236297607</v>
      </c>
      <c r="I467">
        <v>2.2363512516021729</v>
      </c>
      <c r="J467">
        <v>2.3884873390197754</v>
      </c>
      <c r="K467">
        <v>2.8553986549377441</v>
      </c>
      <c r="L467">
        <v>2.8926944732666016</v>
      </c>
      <c r="M467">
        <v>3.8659467697143555</v>
      </c>
      <c r="N467">
        <v>3.6778273582458496</v>
      </c>
      <c r="O467">
        <v>3.7269434928894043</v>
      </c>
      <c r="P467">
        <v>4.0378456115722656</v>
      </c>
      <c r="Q467">
        <v>4.2117462158203125</v>
      </c>
      <c r="R467">
        <v>4.4000511169433594</v>
      </c>
      <c r="S467">
        <v>4.5628480911254883</v>
      </c>
      <c r="T467">
        <v>4.6920576095581055</v>
      </c>
      <c r="U467">
        <v>4.7772331237792969</v>
      </c>
      <c r="V467">
        <v>4.8332810401916504</v>
      </c>
      <c r="W467">
        <v>4.8816070556640625</v>
      </c>
      <c r="X467">
        <v>4.856107234954834</v>
      </c>
      <c r="Y467">
        <v>4.7778234481811523</v>
      </c>
      <c r="Z467">
        <v>4.760930061340332</v>
      </c>
      <c r="AA467">
        <v>4.9616117477416992</v>
      </c>
      <c r="AB467">
        <v>4.7222018241882324</v>
      </c>
      <c r="AC467">
        <v>3.2690908908843994</v>
      </c>
      <c r="AD467">
        <v>3.0432586669921875</v>
      </c>
      <c r="AE467">
        <v>-0.56764304637908936</v>
      </c>
      <c r="AF467">
        <v>-0.58682352304458618</v>
      </c>
      <c r="AG467">
        <v>-0.41556257009506226</v>
      </c>
      <c r="AH467">
        <v>-0.28483381867408752</v>
      </c>
      <c r="AI467">
        <v>-0.25831255316734314</v>
      </c>
      <c r="AJ467">
        <v>-0.31040576100349426</v>
      </c>
      <c r="AK467">
        <v>-7.336894515901804E-3</v>
      </c>
      <c r="AL467">
        <v>-0.20231391489505768</v>
      </c>
      <c r="AM467">
        <v>-0.25696584582328796</v>
      </c>
      <c r="AN467">
        <v>-0.2366306483745575</v>
      </c>
      <c r="AO467">
        <v>-0.31010690331459045</v>
      </c>
      <c r="AP467">
        <v>-0.34748655557632446</v>
      </c>
      <c r="AQ467">
        <v>-0.32826751470565796</v>
      </c>
      <c r="AR467">
        <v>-0.29067450761795044</v>
      </c>
      <c r="AS467">
        <v>4.3958965688943863E-2</v>
      </c>
      <c r="AT467">
        <v>0.65084481239318848</v>
      </c>
      <c r="AU467">
        <v>0.70199316740036011</v>
      </c>
      <c r="AV467">
        <v>0.63196051120758057</v>
      </c>
      <c r="AW467">
        <v>0.60600477457046509</v>
      </c>
      <c r="AX467">
        <v>-0.22087955474853516</v>
      </c>
      <c r="AY467">
        <v>-0.40788638591766357</v>
      </c>
      <c r="AZ467">
        <v>-0.27810579538345337</v>
      </c>
      <c r="BA467">
        <v>-0.43323147296905518</v>
      </c>
      <c r="BB467">
        <v>-0.31936687231063843</v>
      </c>
      <c r="BC467">
        <v>-0.37608152627944946</v>
      </c>
      <c r="BD467">
        <v>-0.40852645039558411</v>
      </c>
      <c r="BE467">
        <v>-0.25074928998947144</v>
      </c>
      <c r="BF467">
        <v>-0.14037691056728363</v>
      </c>
      <c r="BG467">
        <v>-0.12681372463703156</v>
      </c>
      <c r="BH467">
        <v>-0.17492999136447906</v>
      </c>
      <c r="BI467">
        <v>0.16473643481731415</v>
      </c>
      <c r="BJ467">
        <v>-4.958475474268198E-3</v>
      </c>
      <c r="BK467">
        <v>-6.0618180781602859E-2</v>
      </c>
      <c r="BL467">
        <v>-6.1740133911371231E-2</v>
      </c>
      <c r="BM467">
        <v>-0.12853170931339264</v>
      </c>
      <c r="BN467">
        <v>-0.17081570625305176</v>
      </c>
      <c r="BO467">
        <v>-0.15230819582939148</v>
      </c>
      <c r="BP467">
        <v>-0.11126662790775299</v>
      </c>
      <c r="BQ467">
        <v>0.21413268148899078</v>
      </c>
      <c r="BR467">
        <v>0.81863939762115479</v>
      </c>
      <c r="BS467">
        <v>0.8697248101234436</v>
      </c>
      <c r="BT467">
        <v>0.80778944492340088</v>
      </c>
      <c r="BU467">
        <v>0.78469252586364746</v>
      </c>
      <c r="BV467">
        <v>-2.4232355877757072E-2</v>
      </c>
      <c r="BW467">
        <v>-0.23995113372802734</v>
      </c>
      <c r="BX467">
        <v>-0.12185923755168915</v>
      </c>
      <c r="BY467">
        <v>-0.27299511432647705</v>
      </c>
      <c r="BZ467">
        <v>-0.15780377388000488</v>
      </c>
      <c r="CA467">
        <v>-0.24340659379959106</v>
      </c>
      <c r="CB467">
        <v>-0.28503847122192383</v>
      </c>
      <c r="CC467">
        <v>-0.13660009205341339</v>
      </c>
      <c r="CD467">
        <v>-4.0326476097106934E-2</v>
      </c>
      <c r="CE467">
        <v>-3.5738028585910797E-2</v>
      </c>
      <c r="CF467">
        <v>-8.1099905073642731E-2</v>
      </c>
      <c r="CG467">
        <v>0.28391391038894653</v>
      </c>
      <c r="CH467">
        <v>0.13172930479049683</v>
      </c>
      <c r="CI467">
        <v>7.5371623039245605E-2</v>
      </c>
      <c r="CJ467">
        <v>5.9388503432273865E-2</v>
      </c>
      <c r="CK467">
        <v>-2.7732851449400187E-3</v>
      </c>
      <c r="CL467">
        <v>-4.8454027622938156E-2</v>
      </c>
      <c r="CM467">
        <v>-3.0439291149377823E-2</v>
      </c>
      <c r="CN467">
        <v>1.2990709394216537E-2</v>
      </c>
      <c r="CO467">
        <v>0.33199447393417358</v>
      </c>
      <c r="CP467">
        <v>0.93485343456268311</v>
      </c>
      <c r="CQ467">
        <v>0.98589527606964111</v>
      </c>
      <c r="CR467">
        <v>0.92956799268722534</v>
      </c>
      <c r="CS467">
        <v>0.90845108032226563</v>
      </c>
      <c r="CT467">
        <v>0.11196489632129669</v>
      </c>
      <c r="CU467">
        <v>-0.12363968789577484</v>
      </c>
      <c r="CV467">
        <v>-1.3643358834087849E-2</v>
      </c>
      <c r="CW467">
        <v>-0.16201590001583099</v>
      </c>
      <c r="CX467">
        <v>-4.5905668288469315E-2</v>
      </c>
      <c r="CY467">
        <v>-0.11073166131973267</v>
      </c>
      <c r="CZ467">
        <v>-0.16155047714710236</v>
      </c>
      <c r="DA467">
        <v>-2.2450905293226242E-2</v>
      </c>
      <c r="DB467">
        <v>5.9723950922489166E-2</v>
      </c>
      <c r="DC467">
        <v>5.5337667465209961E-2</v>
      </c>
      <c r="DD467">
        <v>1.2730187736451626E-2</v>
      </c>
      <c r="DE467">
        <v>0.40309137105941772</v>
      </c>
      <c r="DF467">
        <v>0.26841709017753601</v>
      </c>
      <c r="DG467">
        <v>0.21136142313480377</v>
      </c>
      <c r="DH467">
        <v>0.18051713705062866</v>
      </c>
      <c r="DI467">
        <v>0.12298513948917389</v>
      </c>
      <c r="DJ467">
        <v>7.3907658457756042E-2</v>
      </c>
      <c r="DK467">
        <v>9.1429606080055237E-2</v>
      </c>
      <c r="DL467">
        <v>0.13724805414676666</v>
      </c>
      <c r="DM467">
        <v>0.44985628128051758</v>
      </c>
      <c r="DN467">
        <v>1.0510674715042114</v>
      </c>
      <c r="DO467">
        <v>1.1020656824111938</v>
      </c>
      <c r="DP467">
        <v>1.0513465404510498</v>
      </c>
      <c r="DQ467">
        <v>1.0322096347808838</v>
      </c>
      <c r="DR467">
        <v>0.24816215038299561</v>
      </c>
      <c r="DS467">
        <v>-7.3282406665384769E-3</v>
      </c>
      <c r="DT467">
        <v>9.45725217461586E-2</v>
      </c>
      <c r="DU467">
        <v>-5.1036681979894638E-2</v>
      </c>
      <c r="DV467">
        <v>6.5992444753646851E-2</v>
      </c>
      <c r="DW467">
        <v>8.082987368106842E-2</v>
      </c>
      <c r="DX467">
        <v>1.6746556386351585E-2</v>
      </c>
      <c r="DY467">
        <v>0.14236238598823547</v>
      </c>
      <c r="DZ467">
        <v>0.20418088138103485</v>
      </c>
      <c r="EA467">
        <v>0.18683651089668274</v>
      </c>
      <c r="EB467">
        <v>0.14820593595504761</v>
      </c>
      <c r="EC467">
        <v>0.57516473531723022</v>
      </c>
      <c r="ED467">
        <v>0.46577253937721252</v>
      </c>
      <c r="EE467">
        <v>0.40770909190177917</v>
      </c>
      <c r="EF467">
        <v>0.35540765523910522</v>
      </c>
      <c r="EG467">
        <v>0.3045603334903717</v>
      </c>
      <c r="EH467">
        <v>0.25057849287986755</v>
      </c>
      <c r="EI467">
        <v>0.26738893985748291</v>
      </c>
      <c r="EJ467">
        <v>0.31665590405464172</v>
      </c>
      <c r="EK467">
        <v>0.6200299859046936</v>
      </c>
      <c r="EL467">
        <v>1.2188620567321777</v>
      </c>
      <c r="EM467">
        <v>1.2697974443435669</v>
      </c>
      <c r="EN467">
        <v>1.2271754741668701</v>
      </c>
      <c r="EO467">
        <v>1.2108973264694214</v>
      </c>
      <c r="EP467">
        <v>0.44480934739112854</v>
      </c>
      <c r="EQ467">
        <v>0.16060701012611389</v>
      </c>
      <c r="ER467">
        <v>0.25081905722618103</v>
      </c>
      <c r="ES467">
        <v>0.10919968038797379</v>
      </c>
      <c r="ET467">
        <v>0.2275555431842804</v>
      </c>
      <c r="EU467">
        <v>69.384208679199219</v>
      </c>
      <c r="EV467">
        <v>67.583946228027344</v>
      </c>
      <c r="EW467">
        <v>65.117286682128906</v>
      </c>
      <c r="EX467">
        <v>63.125686645507813</v>
      </c>
      <c r="EY467">
        <v>61.815052032470703</v>
      </c>
      <c r="EZ467">
        <v>60.12225341796875</v>
      </c>
      <c r="FA467">
        <v>61.502872467041016</v>
      </c>
      <c r="FB467">
        <v>67.641456604003906</v>
      </c>
      <c r="FC467">
        <v>74.037300109863281</v>
      </c>
      <c r="FD467">
        <v>79.020118713378906</v>
      </c>
      <c r="FE467">
        <v>83.815818786621094</v>
      </c>
      <c r="FF467">
        <v>87.294792175292969</v>
      </c>
      <c r="FG467">
        <v>88.418067932128906</v>
      </c>
      <c r="FH467">
        <v>89.864173889160156</v>
      </c>
      <c r="FI467">
        <v>89.84246826171875</v>
      </c>
      <c r="FJ467">
        <v>90.686874389648438</v>
      </c>
      <c r="FK467">
        <v>90.752456665039063</v>
      </c>
      <c r="FL467">
        <v>89.571250915527344</v>
      </c>
      <c r="FM467">
        <v>86.81182861328125</v>
      </c>
      <c r="FN467">
        <v>82.630699157714844</v>
      </c>
      <c r="FO467">
        <v>77.983390808105469</v>
      </c>
      <c r="FP467">
        <v>74.596511840820312</v>
      </c>
      <c r="FQ467">
        <v>71.812660217285156</v>
      </c>
      <c r="FR467">
        <v>69.535629272460938</v>
      </c>
      <c r="FS467">
        <v>20</v>
      </c>
      <c r="FT467">
        <v>8.9747749269008636E-2</v>
      </c>
      <c r="FU467">
        <v>1</v>
      </c>
    </row>
    <row r="468" spans="1:177" x14ac:dyDescent="0.2">
      <c r="A468" t="s">
        <v>195</v>
      </c>
      <c r="B468" t="s">
        <v>226</v>
      </c>
      <c r="C468" t="s">
        <v>1</v>
      </c>
      <c r="D468" t="s">
        <v>248</v>
      </c>
      <c r="E468">
        <v>20</v>
      </c>
      <c r="F468">
        <v>20</v>
      </c>
      <c r="G468">
        <v>2.154407262802124</v>
      </c>
      <c r="H468">
        <v>1.995205283164978</v>
      </c>
      <c r="I468">
        <v>1.9540729522705078</v>
      </c>
      <c r="J468">
        <v>2.1910841464996338</v>
      </c>
      <c r="K468">
        <v>2.9915440082550049</v>
      </c>
      <c r="L468">
        <v>3.0268731117248535</v>
      </c>
      <c r="M468">
        <v>3.9999289512634277</v>
      </c>
      <c r="N468">
        <v>3.7827773094177246</v>
      </c>
      <c r="O468">
        <v>3.8767130374908447</v>
      </c>
      <c r="P468">
        <v>4.1604099273681641</v>
      </c>
      <c r="Q468">
        <v>4.3352236747741699</v>
      </c>
      <c r="R468">
        <v>4.5474705696105957</v>
      </c>
      <c r="S468">
        <v>4.7014346122741699</v>
      </c>
      <c r="T468">
        <v>4.8246417045593262</v>
      </c>
      <c r="U468">
        <v>4.9058823585510254</v>
      </c>
      <c r="V468">
        <v>4.9715061187744141</v>
      </c>
      <c r="W468">
        <v>5.0128669738769531</v>
      </c>
      <c r="X468">
        <v>5.0098433494567871</v>
      </c>
      <c r="Y468">
        <v>4.8776531219482422</v>
      </c>
      <c r="Z468">
        <v>4.8125934600830078</v>
      </c>
      <c r="AA468">
        <v>5.1022176742553711</v>
      </c>
      <c r="AB468">
        <v>4.8296017646789551</v>
      </c>
      <c r="AC468">
        <v>3.3575425148010254</v>
      </c>
      <c r="AD468">
        <v>3.14048171043396</v>
      </c>
      <c r="AE468">
        <v>-0.30533239245414734</v>
      </c>
      <c r="AF468">
        <v>-0.3660551905632019</v>
      </c>
      <c r="AG468">
        <v>-0.38063052296638489</v>
      </c>
      <c r="AH468">
        <v>-0.40131139755249023</v>
      </c>
      <c r="AI468">
        <v>-0.65169608592987061</v>
      </c>
      <c r="AJ468">
        <v>-0.3950253427028656</v>
      </c>
      <c r="AK468">
        <v>-0.14036782085895538</v>
      </c>
      <c r="AL468">
        <v>-0.30716720223426819</v>
      </c>
      <c r="AM468">
        <v>-0.32240214943885803</v>
      </c>
      <c r="AN468">
        <v>-0.36587303876876831</v>
      </c>
      <c r="AO468">
        <v>-0.43039122223854065</v>
      </c>
      <c r="AP468">
        <v>-0.41183954477310181</v>
      </c>
      <c r="AQ468">
        <v>-0.39536303281784058</v>
      </c>
      <c r="AR468">
        <v>-0.43449193239212036</v>
      </c>
      <c r="AS468">
        <v>0.17981579899787903</v>
      </c>
      <c r="AT468">
        <v>0.83331078290939331</v>
      </c>
      <c r="AU468">
        <v>0.66339319944381714</v>
      </c>
      <c r="AV468">
        <v>0.64327436685562134</v>
      </c>
      <c r="AW468">
        <v>0.53671914339065552</v>
      </c>
      <c r="AX468">
        <v>-0.44165694713592529</v>
      </c>
      <c r="AY468">
        <v>-0.48126822710037231</v>
      </c>
      <c r="AZ468">
        <v>-0.60997909307479858</v>
      </c>
      <c r="BA468">
        <v>-0.7724493145942688</v>
      </c>
      <c r="BB468">
        <v>-0.66433244943618774</v>
      </c>
      <c r="BC468">
        <v>-6.7734904587268829E-2</v>
      </c>
      <c r="BD468">
        <v>-0.14772754907608032</v>
      </c>
      <c r="BE468">
        <v>-0.1659933477640152</v>
      </c>
      <c r="BF468">
        <v>-0.1962445080280304</v>
      </c>
      <c r="BG468">
        <v>-0.45087292790412903</v>
      </c>
      <c r="BH468">
        <v>-0.20808011293411255</v>
      </c>
      <c r="BI468">
        <v>0.11303471773862839</v>
      </c>
      <c r="BJ468">
        <v>-9.3461394309997559E-2</v>
      </c>
      <c r="BK468">
        <v>-0.11805731803178787</v>
      </c>
      <c r="BL468">
        <v>-0.17025358974933624</v>
      </c>
      <c r="BM468">
        <v>-0.23169893026351929</v>
      </c>
      <c r="BN468">
        <v>-0.21497774124145508</v>
      </c>
      <c r="BO468">
        <v>-0.20217680931091309</v>
      </c>
      <c r="BP468">
        <v>-0.24030210077762604</v>
      </c>
      <c r="BQ468">
        <v>0.37342932820320129</v>
      </c>
      <c r="BR468">
        <v>1.0306510925292969</v>
      </c>
      <c r="BS468">
        <v>0.86090564727783203</v>
      </c>
      <c r="BT468">
        <v>0.8432929515838623</v>
      </c>
      <c r="BU468">
        <v>0.75497567653656006</v>
      </c>
      <c r="BV468">
        <v>-0.19583196938037872</v>
      </c>
      <c r="BW468">
        <v>-0.2782958447933197</v>
      </c>
      <c r="BX468">
        <v>-0.41812565922737122</v>
      </c>
      <c r="BY468">
        <v>-0.57420080900192261</v>
      </c>
      <c r="BZ468">
        <v>-0.45551407337188721</v>
      </c>
      <c r="CA468">
        <v>9.6824385225772858E-2</v>
      </c>
      <c r="CB468">
        <v>3.4855003468692303E-3</v>
      </c>
      <c r="CC468">
        <v>-1.7336295917630196E-2</v>
      </c>
      <c r="CD468">
        <v>-5.4215800017118454E-2</v>
      </c>
      <c r="CE468">
        <v>-0.31178343296051025</v>
      </c>
      <c r="CF468">
        <v>-7.8602433204650879E-2</v>
      </c>
      <c r="CG468">
        <v>0.2885405421257019</v>
      </c>
      <c r="CH468">
        <v>5.4550595581531525E-2</v>
      </c>
      <c r="CI468">
        <v>2.3471279069781303E-2</v>
      </c>
      <c r="CJ468">
        <v>-3.4768160432577133E-2</v>
      </c>
      <c r="CK468">
        <v>-9.4085268676280975E-2</v>
      </c>
      <c r="CL468">
        <v>-7.8631840646266937E-2</v>
      </c>
      <c r="CM468">
        <v>-6.8376637995243073E-2</v>
      </c>
      <c r="CN468">
        <v>-0.10580680519342422</v>
      </c>
      <c r="CO468">
        <v>0.50752544403076172</v>
      </c>
      <c r="CP468">
        <v>1.1673284769058228</v>
      </c>
      <c r="CQ468">
        <v>0.99770218133926392</v>
      </c>
      <c r="CR468">
        <v>0.98182523250579834</v>
      </c>
      <c r="CS468">
        <v>0.90613949298858643</v>
      </c>
      <c r="CT468">
        <v>-2.5574326515197754E-2</v>
      </c>
      <c r="CU468">
        <v>-0.13771778345108032</v>
      </c>
      <c r="CV468">
        <v>-0.28524854779243469</v>
      </c>
      <c r="CW468">
        <v>-0.43689453601837158</v>
      </c>
      <c r="CX468">
        <v>-0.31088709831237793</v>
      </c>
      <c r="CY468">
        <v>0.26138368248939514</v>
      </c>
      <c r="CZ468">
        <v>0.15469855070114136</v>
      </c>
      <c r="DA468">
        <v>0.1313207596540451</v>
      </c>
      <c r="DB468">
        <v>8.7812907993793488E-2</v>
      </c>
      <c r="DC468">
        <v>-0.17269393801689148</v>
      </c>
      <c r="DD468">
        <v>5.0875253975391388E-2</v>
      </c>
      <c r="DE468">
        <v>0.46404635906219482</v>
      </c>
      <c r="DF468">
        <v>0.20256258547306061</v>
      </c>
      <c r="DG468">
        <v>0.16499987244606018</v>
      </c>
      <c r="DH468">
        <v>0.10071726888418198</v>
      </c>
      <c r="DI468">
        <v>4.3528396636247635E-2</v>
      </c>
      <c r="DJ468">
        <v>5.7714052498340607E-2</v>
      </c>
      <c r="DK468">
        <v>6.5423540771007538E-2</v>
      </c>
      <c r="DL468">
        <v>2.8688488528132439E-2</v>
      </c>
      <c r="DM468">
        <v>0.64162158966064453</v>
      </c>
      <c r="DN468">
        <v>1.3040058612823486</v>
      </c>
      <c r="DO468">
        <v>1.1344987154006958</v>
      </c>
      <c r="DP468">
        <v>1.1203575134277344</v>
      </c>
      <c r="DQ468">
        <v>1.0573033094406128</v>
      </c>
      <c r="DR468">
        <v>0.14468331634998322</v>
      </c>
      <c r="DS468">
        <v>2.8602688107639551E-3</v>
      </c>
      <c r="DT468">
        <v>-0.15237145125865936</v>
      </c>
      <c r="DU468">
        <v>-0.29958826303482056</v>
      </c>
      <c r="DV468">
        <v>-0.16626010835170746</v>
      </c>
      <c r="DW468">
        <v>0.49898114800453186</v>
      </c>
      <c r="DX468">
        <v>0.37302619218826294</v>
      </c>
      <c r="DY468">
        <v>0.34595793485641479</v>
      </c>
      <c r="DZ468">
        <v>0.29287979006767273</v>
      </c>
      <c r="EA468">
        <v>2.8129210695624352E-2</v>
      </c>
      <c r="EB468">
        <v>0.23782046139240265</v>
      </c>
      <c r="EC468">
        <v>0.717448890209198</v>
      </c>
      <c r="ED468">
        <v>0.41626840829849243</v>
      </c>
      <c r="EE468">
        <v>0.36934471130371094</v>
      </c>
      <c r="EF468">
        <v>0.29633671045303345</v>
      </c>
      <c r="EG468">
        <v>0.2422206699848175</v>
      </c>
      <c r="EH468">
        <v>0.25457587838172913</v>
      </c>
      <c r="EI468">
        <v>0.25860974192619324</v>
      </c>
      <c r="EJ468">
        <v>0.22287833690643311</v>
      </c>
      <c r="EK468">
        <v>0.83523505926132202</v>
      </c>
      <c r="EL468">
        <v>1.501346230506897</v>
      </c>
      <c r="EM468">
        <v>1.3320111036300659</v>
      </c>
      <c r="EN468">
        <v>1.3203760385513306</v>
      </c>
      <c r="EO468">
        <v>1.2755597829818726</v>
      </c>
      <c r="EP468">
        <v>0.39050829410552979</v>
      </c>
      <c r="EQ468">
        <v>0.20583264529705048</v>
      </c>
      <c r="ER468">
        <v>3.9481990039348602E-2</v>
      </c>
      <c r="ES468">
        <v>-0.10133977234363556</v>
      </c>
      <c r="ET468">
        <v>4.2558278888463974E-2</v>
      </c>
      <c r="EU468">
        <v>66.983192443847656</v>
      </c>
      <c r="EV468">
        <v>65.220703125</v>
      </c>
      <c r="EW468">
        <v>63.643665313720703</v>
      </c>
      <c r="EX468">
        <v>63.444416046142578</v>
      </c>
      <c r="EY468">
        <v>65.019332885742187</v>
      </c>
      <c r="EZ468">
        <v>63.540012359619141</v>
      </c>
      <c r="FA468">
        <v>64.14117431640625</v>
      </c>
      <c r="FB468">
        <v>66.847000122070313</v>
      </c>
      <c r="FC468">
        <v>71.532318115234375</v>
      </c>
      <c r="FD468">
        <v>75.696876525878906</v>
      </c>
      <c r="FE468">
        <v>79.613975524902344</v>
      </c>
      <c r="FF468">
        <v>83.857437133789063</v>
      </c>
      <c r="FG468">
        <v>86.447738647460938</v>
      </c>
      <c r="FH468">
        <v>88.330085754394531</v>
      </c>
      <c r="FI468">
        <v>88.94415283203125</v>
      </c>
      <c r="FJ468">
        <v>89.711814880371094</v>
      </c>
      <c r="FK468">
        <v>90.643218994140625</v>
      </c>
      <c r="FL468">
        <v>90.253425598144531</v>
      </c>
      <c r="FM468">
        <v>88.965087890625</v>
      </c>
      <c r="FN468">
        <v>84.71856689453125</v>
      </c>
      <c r="FO468">
        <v>80.148727416992188</v>
      </c>
      <c r="FP468">
        <v>76.521026611328125</v>
      </c>
      <c r="FQ468">
        <v>74.463287353515625</v>
      </c>
      <c r="FR468">
        <v>71.488777160644531</v>
      </c>
      <c r="FS468">
        <v>20</v>
      </c>
      <c r="FT468">
        <v>8.6789779365062714E-2</v>
      </c>
      <c r="FU468">
        <v>1</v>
      </c>
    </row>
    <row r="469" spans="1:177" x14ac:dyDescent="0.2">
      <c r="A469" t="s">
        <v>195</v>
      </c>
      <c r="B469" t="s">
        <v>226</v>
      </c>
      <c r="C469" t="s">
        <v>1</v>
      </c>
      <c r="D469" t="s">
        <v>249</v>
      </c>
      <c r="E469">
        <v>20</v>
      </c>
      <c r="F469">
        <v>20</v>
      </c>
      <c r="G469">
        <v>2.1624557971954346</v>
      </c>
      <c r="H469">
        <v>2.0313570499420166</v>
      </c>
      <c r="I469">
        <v>1.9547793865203857</v>
      </c>
      <c r="J469">
        <v>2.1744844913482666</v>
      </c>
      <c r="K469">
        <v>2.969994068145752</v>
      </c>
      <c r="L469">
        <v>3.0309438705444336</v>
      </c>
      <c r="M469">
        <v>4.0211524963378906</v>
      </c>
      <c r="N469">
        <v>3.7664608955383301</v>
      </c>
      <c r="O469">
        <v>3.8436565399169922</v>
      </c>
      <c r="P469">
        <v>4.1483292579650879</v>
      </c>
      <c r="Q469">
        <v>4.3300113677978516</v>
      </c>
      <c r="R469">
        <v>4.5190658569335938</v>
      </c>
      <c r="S469">
        <v>4.6848058700561523</v>
      </c>
      <c r="T469">
        <v>4.8165011405944824</v>
      </c>
      <c r="U469">
        <v>4.9256844520568848</v>
      </c>
      <c r="V469">
        <v>4.9766731262207031</v>
      </c>
      <c r="W469">
        <v>5.0404443740844727</v>
      </c>
      <c r="X469">
        <v>5.0206031799316406</v>
      </c>
      <c r="Y469">
        <v>4.8608388900756836</v>
      </c>
      <c r="Z469">
        <v>4.8209786415100098</v>
      </c>
      <c r="AA469">
        <v>5.1059527397155762</v>
      </c>
      <c r="AB469">
        <v>4.827735424041748</v>
      </c>
      <c r="AC469">
        <v>3.3542501926422119</v>
      </c>
      <c r="AD469">
        <v>3.1669442653656006</v>
      </c>
      <c r="AE469">
        <v>-0.39296633005142212</v>
      </c>
      <c r="AF469">
        <v>-0.35742864012718201</v>
      </c>
      <c r="AG469">
        <v>-0.41636699438095093</v>
      </c>
      <c r="AH469">
        <v>-0.48444408178329468</v>
      </c>
      <c r="AI469">
        <v>-0.58683055639266968</v>
      </c>
      <c r="AJ469">
        <v>-0.33045154809951782</v>
      </c>
      <c r="AK469">
        <v>-9.4629034399986267E-2</v>
      </c>
      <c r="AL469">
        <v>-0.3231065571308136</v>
      </c>
      <c r="AM469">
        <v>-0.33041712641716003</v>
      </c>
      <c r="AN469">
        <v>-0.37001490592956543</v>
      </c>
      <c r="AO469">
        <v>-0.40745231509208679</v>
      </c>
      <c r="AP469">
        <v>-0.3775138258934021</v>
      </c>
      <c r="AQ469">
        <v>-0.32928234338760376</v>
      </c>
      <c r="AR469">
        <v>-0.34041917324066162</v>
      </c>
      <c r="AS469">
        <v>-0.34592223167419434</v>
      </c>
      <c r="AT469">
        <v>0.93864333629608154</v>
      </c>
      <c r="AU469">
        <v>0.76073217391967773</v>
      </c>
      <c r="AV469">
        <v>0.66893064975738525</v>
      </c>
      <c r="AW469">
        <v>0.51735514402389526</v>
      </c>
      <c r="AX469">
        <v>-0.4012492299079895</v>
      </c>
      <c r="AY469">
        <v>-0.30828893184661865</v>
      </c>
      <c r="AZ469">
        <v>-0.58313179016113281</v>
      </c>
      <c r="BA469">
        <v>-0.68239372968673706</v>
      </c>
      <c r="BB469">
        <v>-0.71796518564224243</v>
      </c>
      <c r="BC469">
        <v>-0.15847575664520264</v>
      </c>
      <c r="BD469">
        <v>-0.14437715709209442</v>
      </c>
      <c r="BE469">
        <v>-0.20305989682674408</v>
      </c>
      <c r="BF469">
        <v>-0.27857092022895813</v>
      </c>
      <c r="BG469">
        <v>-0.39052900671958923</v>
      </c>
      <c r="BH469">
        <v>-0.14310242235660553</v>
      </c>
      <c r="BI469">
        <v>0.15322235226631165</v>
      </c>
      <c r="BJ469">
        <v>-0.11432524770498276</v>
      </c>
      <c r="BK469">
        <v>-0.13295862078666687</v>
      </c>
      <c r="BL469">
        <v>-0.17635506391525269</v>
      </c>
      <c r="BM469">
        <v>-0.21022292971611023</v>
      </c>
      <c r="BN469">
        <v>-0.18585620820522308</v>
      </c>
      <c r="BO469">
        <v>-0.13845519721508026</v>
      </c>
      <c r="BP469">
        <v>-0.14995965361595154</v>
      </c>
      <c r="BQ469">
        <v>-0.15431614220142365</v>
      </c>
      <c r="BR469">
        <v>1.1345964670181274</v>
      </c>
      <c r="BS469">
        <v>0.95590704679489136</v>
      </c>
      <c r="BT469">
        <v>0.86806601285934448</v>
      </c>
      <c r="BU469">
        <v>0.73333919048309326</v>
      </c>
      <c r="BV469">
        <v>-0.16013433039188385</v>
      </c>
      <c r="BW469">
        <v>-0.10971635580062866</v>
      </c>
      <c r="BX469">
        <v>-0.39135676622390747</v>
      </c>
      <c r="BY469">
        <v>-0.48655542731285095</v>
      </c>
      <c r="BZ469">
        <v>-0.50801736116409302</v>
      </c>
      <c r="CA469">
        <v>3.9316974580287933E-3</v>
      </c>
      <c r="CB469">
        <v>3.1816391274333E-3</v>
      </c>
      <c r="CC469">
        <v>-5.5324044078588486E-2</v>
      </c>
      <c r="CD469">
        <v>-0.13598380982875824</v>
      </c>
      <c r="CE469">
        <v>-0.25457113981246948</v>
      </c>
      <c r="CF469">
        <v>-1.3344987295567989E-2</v>
      </c>
      <c r="CG469">
        <v>0.32488346099853516</v>
      </c>
      <c r="CH469">
        <v>3.0276041477918625E-2</v>
      </c>
      <c r="CI469">
        <v>3.8005402311682701E-3</v>
      </c>
      <c r="CJ469">
        <v>-4.2226843535900116E-2</v>
      </c>
      <c r="CK469">
        <v>-7.3622450232505798E-2</v>
      </c>
      <c r="CL469">
        <v>-5.3114727139472961E-2</v>
      </c>
      <c r="CM469">
        <v>-6.2888981774449348E-3</v>
      </c>
      <c r="CN469">
        <v>-1.8047982826828957E-2</v>
      </c>
      <c r="CO469">
        <v>-2.1610338240861893E-2</v>
      </c>
      <c r="CP469">
        <v>1.2703129053115845</v>
      </c>
      <c r="CQ469">
        <v>1.0910845994949341</v>
      </c>
      <c r="CR469">
        <v>1.0059865713119507</v>
      </c>
      <c r="CS469">
        <v>0.88292908668518066</v>
      </c>
      <c r="CT469">
        <v>6.8611116148531437E-3</v>
      </c>
      <c r="CU469">
        <v>2.7814401313662529E-2</v>
      </c>
      <c r="CV469">
        <v>-0.25853398442268372</v>
      </c>
      <c r="CW469">
        <v>-0.35091841220855713</v>
      </c>
      <c r="CX469">
        <v>-0.36260810494422913</v>
      </c>
      <c r="CY469">
        <v>0.16633915901184082</v>
      </c>
      <c r="CZ469">
        <v>0.15074044466018677</v>
      </c>
      <c r="DA469">
        <v>9.2411808669567108E-2</v>
      </c>
      <c r="DB469">
        <v>6.6033140756189823E-3</v>
      </c>
      <c r="DC469">
        <v>-0.11861328035593033</v>
      </c>
      <c r="DD469">
        <v>0.1164124459028244</v>
      </c>
      <c r="DE469">
        <v>0.49654456973075867</v>
      </c>
      <c r="DF469">
        <v>0.17487733066082001</v>
      </c>
      <c r="DG469">
        <v>0.14055968821048737</v>
      </c>
      <c r="DH469">
        <v>9.1901369392871857E-2</v>
      </c>
      <c r="DI469">
        <v>6.2978029251098633E-2</v>
      </c>
      <c r="DJ469">
        <v>7.9626753926277161E-2</v>
      </c>
      <c r="DK469">
        <v>0.12587739527225494</v>
      </c>
      <c r="DL469">
        <v>0.11386369168758392</v>
      </c>
      <c r="DM469">
        <v>0.11109546571969986</v>
      </c>
      <c r="DN469">
        <v>1.4060293436050415</v>
      </c>
      <c r="DO469">
        <v>1.226262092590332</v>
      </c>
      <c r="DP469">
        <v>1.1439070701599121</v>
      </c>
      <c r="DQ469">
        <v>1.0325189828872681</v>
      </c>
      <c r="DR469">
        <v>0.17385655641555786</v>
      </c>
      <c r="DS469">
        <v>0.16534516215324402</v>
      </c>
      <c r="DT469">
        <v>-0.12571120262145996</v>
      </c>
      <c r="DU469">
        <v>-0.21528139710426331</v>
      </c>
      <c r="DV469">
        <v>-0.21719887852668762</v>
      </c>
      <c r="DW469">
        <v>0.4008297324180603</v>
      </c>
      <c r="DX469">
        <v>0.36379191279411316</v>
      </c>
      <c r="DY469">
        <v>0.30571892857551575</v>
      </c>
      <c r="DZ469">
        <v>0.21247647702693939</v>
      </c>
      <c r="EA469">
        <v>7.7688269317150116E-2</v>
      </c>
      <c r="EB469">
        <v>0.30376157164573669</v>
      </c>
      <c r="EC469">
        <v>0.74439597129821777</v>
      </c>
      <c r="ED469">
        <v>0.38365861773490906</v>
      </c>
      <c r="EE469">
        <v>0.33801820874214172</v>
      </c>
      <c r="EF469">
        <v>0.285561203956604</v>
      </c>
      <c r="EG469">
        <v>0.2602074146270752</v>
      </c>
      <c r="EH469">
        <v>0.27128437161445618</v>
      </c>
      <c r="EI469">
        <v>0.31670454144477844</v>
      </c>
      <c r="EJ469">
        <v>0.30432319641113281</v>
      </c>
      <c r="EK469">
        <v>0.30270156264305115</v>
      </c>
      <c r="EL469">
        <v>1.6019824743270874</v>
      </c>
      <c r="EM469">
        <v>1.4214370250701904</v>
      </c>
      <c r="EN469">
        <v>1.3430424928665161</v>
      </c>
      <c r="EO469">
        <v>1.2485029697418213</v>
      </c>
      <c r="EP469">
        <v>0.41497144103050232</v>
      </c>
      <c r="EQ469">
        <v>0.36391773819923401</v>
      </c>
      <c r="ER469">
        <v>6.6063791513442993E-2</v>
      </c>
      <c r="ES469">
        <v>-1.9443107768893242E-2</v>
      </c>
      <c r="ET469">
        <v>-7.2510424070060253E-3</v>
      </c>
      <c r="EU469">
        <v>67.207511901855469</v>
      </c>
      <c r="EV469">
        <v>65.178321838378906</v>
      </c>
      <c r="EW469">
        <v>64.518516540527344</v>
      </c>
      <c r="EX469">
        <v>64.557044982910156</v>
      </c>
      <c r="EY469">
        <v>64.503448486328125</v>
      </c>
      <c r="EZ469">
        <v>63.140392303466797</v>
      </c>
      <c r="FA469">
        <v>64.03741455078125</v>
      </c>
      <c r="FB469">
        <v>67.916099548339844</v>
      </c>
      <c r="FC469">
        <v>72.553253173828125</v>
      </c>
      <c r="FD469">
        <v>77.187278747558594</v>
      </c>
      <c r="FE469">
        <v>81.116157531738281</v>
      </c>
      <c r="FF469">
        <v>83.583839416503906</v>
      </c>
      <c r="FG469">
        <v>86.058273315429687</v>
      </c>
      <c r="FH469">
        <v>88.236961364746094</v>
      </c>
      <c r="FI469">
        <v>89.619895935058594</v>
      </c>
      <c r="FJ469">
        <v>89.677841186523438</v>
      </c>
      <c r="FK469">
        <v>90.789878845214844</v>
      </c>
      <c r="FL469">
        <v>90.086616516113281</v>
      </c>
      <c r="FM469">
        <v>87.423797607421875</v>
      </c>
      <c r="FN469">
        <v>83.277008056640625</v>
      </c>
      <c r="FO469">
        <v>79.736129760742188</v>
      </c>
      <c r="FP469">
        <v>76.008720397949219</v>
      </c>
      <c r="FQ469">
        <v>74.2352294921875</v>
      </c>
      <c r="FR469">
        <v>72.607246398925781</v>
      </c>
      <c r="FS469">
        <v>20</v>
      </c>
      <c r="FT469">
        <v>8.6655743420124054E-2</v>
      </c>
      <c r="FU469">
        <v>1</v>
      </c>
    </row>
    <row r="470" spans="1:177" x14ac:dyDescent="0.2">
      <c r="A470" t="s">
        <v>195</v>
      </c>
      <c r="B470" t="s">
        <v>226</v>
      </c>
      <c r="C470" t="s">
        <v>1</v>
      </c>
      <c r="D470" t="s">
        <v>250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0</v>
      </c>
      <c r="BQ470">
        <v>0</v>
      </c>
      <c r="BR470">
        <v>0</v>
      </c>
      <c r="BS470">
        <v>0</v>
      </c>
      <c r="BT470">
        <v>0</v>
      </c>
      <c r="BU470">
        <v>0</v>
      </c>
      <c r="BV470">
        <v>0</v>
      </c>
      <c r="BW470">
        <v>0</v>
      </c>
      <c r="BX470">
        <v>0</v>
      </c>
      <c r="BY470">
        <v>0</v>
      </c>
      <c r="BZ470">
        <v>0</v>
      </c>
      <c r="CA470">
        <v>0</v>
      </c>
      <c r="CB470">
        <v>0</v>
      </c>
      <c r="CC470">
        <v>0</v>
      </c>
      <c r="CD470">
        <v>0</v>
      </c>
      <c r="CE470">
        <v>0</v>
      </c>
      <c r="CF470">
        <v>0</v>
      </c>
      <c r="CG470">
        <v>0</v>
      </c>
      <c r="CH470">
        <v>0</v>
      </c>
      <c r="CI470">
        <v>0</v>
      </c>
      <c r="CJ470">
        <v>0</v>
      </c>
      <c r="CK470">
        <v>0</v>
      </c>
      <c r="CL470">
        <v>0</v>
      </c>
      <c r="CM470">
        <v>0</v>
      </c>
      <c r="CN470">
        <v>0</v>
      </c>
      <c r="CO470">
        <v>0</v>
      </c>
      <c r="CP470">
        <v>0</v>
      </c>
      <c r="CQ470">
        <v>0</v>
      </c>
      <c r="CR470">
        <v>0</v>
      </c>
      <c r="CS470">
        <v>0</v>
      </c>
      <c r="CT470">
        <v>0</v>
      </c>
      <c r="CU470">
        <v>0</v>
      </c>
      <c r="CV470">
        <v>0</v>
      </c>
      <c r="CW470">
        <v>0</v>
      </c>
      <c r="CX470">
        <v>0</v>
      </c>
      <c r="CY470">
        <v>0</v>
      </c>
      <c r="CZ470">
        <v>0</v>
      </c>
      <c r="DA470">
        <v>0</v>
      </c>
      <c r="DB470">
        <v>0</v>
      </c>
      <c r="DC470">
        <v>0</v>
      </c>
      <c r="DD470">
        <v>0</v>
      </c>
      <c r="DE470">
        <v>0</v>
      </c>
      <c r="DF470">
        <v>0</v>
      </c>
      <c r="DG470">
        <v>0</v>
      </c>
      <c r="DH470">
        <v>0</v>
      </c>
      <c r="DI470">
        <v>0</v>
      </c>
      <c r="DJ470">
        <v>0</v>
      </c>
      <c r="DK470">
        <v>0</v>
      </c>
      <c r="DL470">
        <v>0</v>
      </c>
      <c r="DM470">
        <v>0</v>
      </c>
      <c r="DN470">
        <v>0</v>
      </c>
      <c r="DO470">
        <v>0</v>
      </c>
      <c r="DP470">
        <v>0</v>
      </c>
      <c r="DQ470">
        <v>0</v>
      </c>
      <c r="DR470">
        <v>0</v>
      </c>
      <c r="DS470">
        <v>0</v>
      </c>
      <c r="DT470">
        <v>0</v>
      </c>
      <c r="DU470">
        <v>0</v>
      </c>
      <c r="DV470">
        <v>0</v>
      </c>
      <c r="DW470">
        <v>0</v>
      </c>
      <c r="DX470">
        <v>0</v>
      </c>
      <c r="DY470">
        <v>0</v>
      </c>
      <c r="DZ470">
        <v>0</v>
      </c>
      <c r="EA470">
        <v>0</v>
      </c>
      <c r="EB470">
        <v>0</v>
      </c>
      <c r="EC470">
        <v>0</v>
      </c>
      <c r="ED470">
        <v>0</v>
      </c>
      <c r="EE470">
        <v>0</v>
      </c>
      <c r="EF470">
        <v>0</v>
      </c>
      <c r="EG470">
        <v>0</v>
      </c>
      <c r="EH470">
        <v>0</v>
      </c>
      <c r="EI470">
        <v>0</v>
      </c>
      <c r="EJ470">
        <v>0</v>
      </c>
      <c r="EK470">
        <v>0</v>
      </c>
      <c r="EL470">
        <v>0</v>
      </c>
      <c r="EM470">
        <v>0</v>
      </c>
      <c r="EN470">
        <v>0</v>
      </c>
      <c r="EO470">
        <v>0</v>
      </c>
      <c r="EP470">
        <v>0</v>
      </c>
      <c r="EQ470">
        <v>0</v>
      </c>
      <c r="ER470">
        <v>0</v>
      </c>
      <c r="ES470">
        <v>0</v>
      </c>
      <c r="ET470">
        <v>0</v>
      </c>
      <c r="EU470">
        <v>0</v>
      </c>
      <c r="EV470">
        <v>0</v>
      </c>
      <c r="EW470">
        <v>0</v>
      </c>
      <c r="EX470">
        <v>0</v>
      </c>
      <c r="EY470">
        <v>0</v>
      </c>
      <c r="EZ470">
        <v>0</v>
      </c>
      <c r="FA470">
        <v>0</v>
      </c>
      <c r="FB470">
        <v>0</v>
      </c>
      <c r="FC470">
        <v>0</v>
      </c>
      <c r="FD470">
        <v>0</v>
      </c>
      <c r="FE470">
        <v>0</v>
      </c>
      <c r="FF470">
        <v>0</v>
      </c>
      <c r="FG470">
        <v>0</v>
      </c>
      <c r="FH470">
        <v>0</v>
      </c>
      <c r="FI470">
        <v>0</v>
      </c>
      <c r="FJ470">
        <v>0</v>
      </c>
      <c r="FK470">
        <v>0</v>
      </c>
      <c r="FL470">
        <v>0</v>
      </c>
      <c r="FM470">
        <v>0</v>
      </c>
      <c r="FN470">
        <v>0</v>
      </c>
      <c r="FO470">
        <v>0</v>
      </c>
      <c r="FP470">
        <v>0</v>
      </c>
      <c r="FQ470">
        <v>0</v>
      </c>
      <c r="FR470">
        <v>0</v>
      </c>
      <c r="FS470">
        <v>8</v>
      </c>
      <c r="FT470">
        <v>0.21080808341503143</v>
      </c>
      <c r="FU470">
        <v>0</v>
      </c>
    </row>
    <row r="471" spans="1:177" x14ac:dyDescent="0.2">
      <c r="A471" t="s">
        <v>195</v>
      </c>
      <c r="B471" t="s">
        <v>226</v>
      </c>
      <c r="C471" t="s">
        <v>1</v>
      </c>
      <c r="D471" t="s">
        <v>251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M471">
        <v>0</v>
      </c>
      <c r="BN471">
        <v>0</v>
      </c>
      <c r="BO471">
        <v>0</v>
      </c>
      <c r="BP471">
        <v>0</v>
      </c>
      <c r="BQ471">
        <v>0</v>
      </c>
      <c r="BR471">
        <v>0</v>
      </c>
      <c r="BS471">
        <v>0</v>
      </c>
      <c r="BT471">
        <v>0</v>
      </c>
      <c r="BU471">
        <v>0</v>
      </c>
      <c r="BV471">
        <v>0</v>
      </c>
      <c r="BW471">
        <v>0</v>
      </c>
      <c r="BX471">
        <v>0</v>
      </c>
      <c r="BY471">
        <v>0</v>
      </c>
      <c r="BZ471">
        <v>0</v>
      </c>
      <c r="CA471">
        <v>0</v>
      </c>
      <c r="CB471">
        <v>0</v>
      </c>
      <c r="CC471">
        <v>0</v>
      </c>
      <c r="CD471">
        <v>0</v>
      </c>
      <c r="CE471">
        <v>0</v>
      </c>
      <c r="CF471">
        <v>0</v>
      </c>
      <c r="CG471">
        <v>0</v>
      </c>
      <c r="CH471">
        <v>0</v>
      </c>
      <c r="CI471">
        <v>0</v>
      </c>
      <c r="CJ471">
        <v>0</v>
      </c>
      <c r="CK471">
        <v>0</v>
      </c>
      <c r="CL471">
        <v>0</v>
      </c>
      <c r="CM471">
        <v>0</v>
      </c>
      <c r="CN471">
        <v>0</v>
      </c>
      <c r="CO471">
        <v>0</v>
      </c>
      <c r="CP471">
        <v>0</v>
      </c>
      <c r="CQ471">
        <v>0</v>
      </c>
      <c r="CR471">
        <v>0</v>
      </c>
      <c r="CS471">
        <v>0</v>
      </c>
      <c r="CT471">
        <v>0</v>
      </c>
      <c r="CU471">
        <v>0</v>
      </c>
      <c r="CV471">
        <v>0</v>
      </c>
      <c r="CW471">
        <v>0</v>
      </c>
      <c r="CX471">
        <v>0</v>
      </c>
      <c r="CY471">
        <v>0</v>
      </c>
      <c r="CZ471">
        <v>0</v>
      </c>
      <c r="DA471">
        <v>0</v>
      </c>
      <c r="DB471">
        <v>0</v>
      </c>
      <c r="DC471">
        <v>0</v>
      </c>
      <c r="DD471">
        <v>0</v>
      </c>
      <c r="DE471">
        <v>0</v>
      </c>
      <c r="DF471">
        <v>0</v>
      </c>
      <c r="DG471">
        <v>0</v>
      </c>
      <c r="DH471">
        <v>0</v>
      </c>
      <c r="DI471">
        <v>0</v>
      </c>
      <c r="DJ471">
        <v>0</v>
      </c>
      <c r="DK471">
        <v>0</v>
      </c>
      <c r="DL471">
        <v>0</v>
      </c>
      <c r="DM471">
        <v>0</v>
      </c>
      <c r="DN471">
        <v>0</v>
      </c>
      <c r="DO471">
        <v>0</v>
      </c>
      <c r="DP471">
        <v>0</v>
      </c>
      <c r="DQ471">
        <v>0</v>
      </c>
      <c r="DR471">
        <v>0</v>
      </c>
      <c r="DS471">
        <v>0</v>
      </c>
      <c r="DT471">
        <v>0</v>
      </c>
      <c r="DU471">
        <v>0</v>
      </c>
      <c r="DV471">
        <v>0</v>
      </c>
      <c r="DW471">
        <v>0</v>
      </c>
      <c r="DX471">
        <v>0</v>
      </c>
      <c r="DY471">
        <v>0</v>
      </c>
      <c r="DZ471">
        <v>0</v>
      </c>
      <c r="EA471">
        <v>0</v>
      </c>
      <c r="EB471">
        <v>0</v>
      </c>
      <c r="EC471">
        <v>0</v>
      </c>
      <c r="ED471">
        <v>0</v>
      </c>
      <c r="EE471">
        <v>0</v>
      </c>
      <c r="EF471">
        <v>0</v>
      </c>
      <c r="EG471">
        <v>0</v>
      </c>
      <c r="EH471">
        <v>0</v>
      </c>
      <c r="EI471">
        <v>0</v>
      </c>
      <c r="EJ471">
        <v>0</v>
      </c>
      <c r="EK471">
        <v>0</v>
      </c>
      <c r="EL471">
        <v>0</v>
      </c>
      <c r="EM471">
        <v>0</v>
      </c>
      <c r="EN471">
        <v>0</v>
      </c>
      <c r="EO471">
        <v>0</v>
      </c>
      <c r="EP471">
        <v>0</v>
      </c>
      <c r="EQ471">
        <v>0</v>
      </c>
      <c r="ER471">
        <v>0</v>
      </c>
      <c r="ES471">
        <v>0</v>
      </c>
      <c r="ET471">
        <v>0</v>
      </c>
      <c r="EU471">
        <v>0</v>
      </c>
      <c r="EV471">
        <v>0</v>
      </c>
      <c r="EW471">
        <v>0</v>
      </c>
      <c r="EX471">
        <v>0</v>
      </c>
      <c r="EY471">
        <v>0</v>
      </c>
      <c r="EZ471">
        <v>0</v>
      </c>
      <c r="FA471">
        <v>0</v>
      </c>
      <c r="FB471">
        <v>0</v>
      </c>
      <c r="FC471">
        <v>0</v>
      </c>
      <c r="FD471">
        <v>0</v>
      </c>
      <c r="FE471">
        <v>0</v>
      </c>
      <c r="FF471">
        <v>0</v>
      </c>
      <c r="FG471">
        <v>0</v>
      </c>
      <c r="FH471">
        <v>0</v>
      </c>
      <c r="FI471">
        <v>0</v>
      </c>
      <c r="FJ471">
        <v>0</v>
      </c>
      <c r="FK471">
        <v>0</v>
      </c>
      <c r="FL471">
        <v>0</v>
      </c>
      <c r="FM471">
        <v>0</v>
      </c>
      <c r="FN471">
        <v>0</v>
      </c>
      <c r="FO471">
        <v>0</v>
      </c>
      <c r="FP471">
        <v>0</v>
      </c>
      <c r="FQ471">
        <v>0</v>
      </c>
      <c r="FR471">
        <v>0</v>
      </c>
      <c r="FS471">
        <v>8</v>
      </c>
      <c r="FT471">
        <v>0.14922080934047699</v>
      </c>
      <c r="FU471">
        <v>0</v>
      </c>
    </row>
    <row r="472" spans="1:177" x14ac:dyDescent="0.2">
      <c r="A472" t="s">
        <v>195</v>
      </c>
      <c r="B472" t="s">
        <v>226</v>
      </c>
      <c r="C472" t="s">
        <v>1</v>
      </c>
      <c r="D472" t="s">
        <v>252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0</v>
      </c>
      <c r="BI472">
        <v>0</v>
      </c>
      <c r="BJ472">
        <v>0</v>
      </c>
      <c r="BK472">
        <v>0</v>
      </c>
      <c r="BL472">
        <v>0</v>
      </c>
      <c r="BM472">
        <v>0</v>
      </c>
      <c r="BN472">
        <v>0</v>
      </c>
      <c r="BO472">
        <v>0</v>
      </c>
      <c r="BP472">
        <v>0</v>
      </c>
      <c r="BQ472">
        <v>0</v>
      </c>
      <c r="BR472">
        <v>0</v>
      </c>
      <c r="BS472">
        <v>0</v>
      </c>
      <c r="BT472">
        <v>0</v>
      </c>
      <c r="BU472">
        <v>0</v>
      </c>
      <c r="BV472">
        <v>0</v>
      </c>
      <c r="BW472">
        <v>0</v>
      </c>
      <c r="BX472">
        <v>0</v>
      </c>
      <c r="BY472">
        <v>0</v>
      </c>
      <c r="BZ472">
        <v>0</v>
      </c>
      <c r="CA472">
        <v>0</v>
      </c>
      <c r="CB472">
        <v>0</v>
      </c>
      <c r="CC472">
        <v>0</v>
      </c>
      <c r="CD472">
        <v>0</v>
      </c>
      <c r="CE472">
        <v>0</v>
      </c>
      <c r="CF472">
        <v>0</v>
      </c>
      <c r="CG472">
        <v>0</v>
      </c>
      <c r="CH472">
        <v>0</v>
      </c>
      <c r="CI472">
        <v>0</v>
      </c>
      <c r="CJ472">
        <v>0</v>
      </c>
      <c r="CK472">
        <v>0</v>
      </c>
      <c r="CL472">
        <v>0</v>
      </c>
      <c r="CM472">
        <v>0</v>
      </c>
      <c r="CN472">
        <v>0</v>
      </c>
      <c r="CO472">
        <v>0</v>
      </c>
      <c r="CP472">
        <v>0</v>
      </c>
      <c r="CQ472">
        <v>0</v>
      </c>
      <c r="CR472">
        <v>0</v>
      </c>
      <c r="CS472">
        <v>0</v>
      </c>
      <c r="CT472">
        <v>0</v>
      </c>
      <c r="CU472">
        <v>0</v>
      </c>
      <c r="CV472">
        <v>0</v>
      </c>
      <c r="CW472">
        <v>0</v>
      </c>
      <c r="CX472">
        <v>0</v>
      </c>
      <c r="CY472">
        <v>0</v>
      </c>
      <c r="CZ472">
        <v>0</v>
      </c>
      <c r="DA472">
        <v>0</v>
      </c>
      <c r="DB472">
        <v>0</v>
      </c>
      <c r="DC472">
        <v>0</v>
      </c>
      <c r="DD472">
        <v>0</v>
      </c>
      <c r="DE472">
        <v>0</v>
      </c>
      <c r="DF472">
        <v>0</v>
      </c>
      <c r="DG472">
        <v>0</v>
      </c>
      <c r="DH472">
        <v>0</v>
      </c>
      <c r="DI472">
        <v>0</v>
      </c>
      <c r="DJ472">
        <v>0</v>
      </c>
      <c r="DK472">
        <v>0</v>
      </c>
      <c r="DL472">
        <v>0</v>
      </c>
      <c r="DM472">
        <v>0</v>
      </c>
      <c r="DN472">
        <v>0</v>
      </c>
      <c r="DO472">
        <v>0</v>
      </c>
      <c r="DP472">
        <v>0</v>
      </c>
      <c r="DQ472">
        <v>0</v>
      </c>
      <c r="DR472">
        <v>0</v>
      </c>
      <c r="DS472">
        <v>0</v>
      </c>
      <c r="DT472">
        <v>0</v>
      </c>
      <c r="DU472">
        <v>0</v>
      </c>
      <c r="DV472">
        <v>0</v>
      </c>
      <c r="DW472">
        <v>0</v>
      </c>
      <c r="DX472">
        <v>0</v>
      </c>
      <c r="DY472">
        <v>0</v>
      </c>
      <c r="DZ472">
        <v>0</v>
      </c>
      <c r="EA472">
        <v>0</v>
      </c>
      <c r="EB472">
        <v>0</v>
      </c>
      <c r="EC472">
        <v>0</v>
      </c>
      <c r="ED472">
        <v>0</v>
      </c>
      <c r="EE472">
        <v>0</v>
      </c>
      <c r="EF472">
        <v>0</v>
      </c>
      <c r="EG472">
        <v>0</v>
      </c>
      <c r="EH472">
        <v>0</v>
      </c>
      <c r="EI472">
        <v>0</v>
      </c>
      <c r="EJ472">
        <v>0</v>
      </c>
      <c r="EK472">
        <v>0</v>
      </c>
      <c r="EL472">
        <v>0</v>
      </c>
      <c r="EM472">
        <v>0</v>
      </c>
      <c r="EN472">
        <v>0</v>
      </c>
      <c r="EO472">
        <v>0</v>
      </c>
      <c r="EP472">
        <v>0</v>
      </c>
      <c r="EQ472">
        <v>0</v>
      </c>
      <c r="ER472">
        <v>0</v>
      </c>
      <c r="ES472">
        <v>0</v>
      </c>
      <c r="ET472">
        <v>0</v>
      </c>
      <c r="EU472">
        <v>0</v>
      </c>
      <c r="EV472">
        <v>0</v>
      </c>
      <c r="EW472">
        <v>0</v>
      </c>
      <c r="EX472">
        <v>0</v>
      </c>
      <c r="EY472">
        <v>0</v>
      </c>
      <c r="EZ472">
        <v>0</v>
      </c>
      <c r="FA472">
        <v>0</v>
      </c>
      <c r="FB472">
        <v>0</v>
      </c>
      <c r="FC472">
        <v>0</v>
      </c>
      <c r="FD472">
        <v>0</v>
      </c>
      <c r="FE472">
        <v>0</v>
      </c>
      <c r="FF472">
        <v>0</v>
      </c>
      <c r="FG472">
        <v>0</v>
      </c>
      <c r="FH472">
        <v>0</v>
      </c>
      <c r="FI472">
        <v>0</v>
      </c>
      <c r="FJ472">
        <v>0</v>
      </c>
      <c r="FK472">
        <v>0</v>
      </c>
      <c r="FL472">
        <v>0</v>
      </c>
      <c r="FM472">
        <v>0</v>
      </c>
      <c r="FN472">
        <v>0</v>
      </c>
      <c r="FO472">
        <v>0</v>
      </c>
      <c r="FP472">
        <v>0</v>
      </c>
      <c r="FQ472">
        <v>0</v>
      </c>
      <c r="FR472">
        <v>0</v>
      </c>
      <c r="FS472">
        <v>2</v>
      </c>
      <c r="FT472">
        <v>0.5405842661857605</v>
      </c>
      <c r="FU472">
        <v>0</v>
      </c>
    </row>
    <row r="473" spans="1:177" x14ac:dyDescent="0.2">
      <c r="A473" t="s">
        <v>195</v>
      </c>
      <c r="B473" t="s">
        <v>226</v>
      </c>
      <c r="C473" t="s">
        <v>1</v>
      </c>
      <c r="D473" t="s">
        <v>253</v>
      </c>
      <c r="E473">
        <v>20</v>
      </c>
      <c r="F473">
        <v>20</v>
      </c>
      <c r="G473">
        <v>2.1164515018463135</v>
      </c>
      <c r="H473">
        <v>2.0027778148651123</v>
      </c>
      <c r="I473">
        <v>1.9805934429168701</v>
      </c>
      <c r="J473">
        <v>2.2244055271148682</v>
      </c>
      <c r="K473">
        <v>2.9797074794769287</v>
      </c>
      <c r="L473">
        <v>3.1034891605377197</v>
      </c>
      <c r="M473">
        <v>4.1185832023620605</v>
      </c>
      <c r="N473">
        <v>3.8136582374572754</v>
      </c>
      <c r="O473">
        <v>3.8552801609039307</v>
      </c>
      <c r="P473">
        <v>4.1215662956237793</v>
      </c>
      <c r="Q473">
        <v>4.2801146507263184</v>
      </c>
      <c r="R473">
        <v>4.4549102783203125</v>
      </c>
      <c r="S473">
        <v>4.5940399169921875</v>
      </c>
      <c r="T473">
        <v>4.7038192749023437</v>
      </c>
      <c r="U473">
        <v>4.8179454803466797</v>
      </c>
      <c r="V473">
        <v>4.8825554847717285</v>
      </c>
      <c r="W473">
        <v>4.9483790397644043</v>
      </c>
      <c r="X473">
        <v>4.9002671241760254</v>
      </c>
      <c r="Y473">
        <v>4.7990860939025879</v>
      </c>
      <c r="Z473">
        <v>4.8367209434509277</v>
      </c>
      <c r="AA473">
        <v>5.0953149795532227</v>
      </c>
      <c r="AB473">
        <v>4.8174238204956055</v>
      </c>
      <c r="AC473">
        <v>3.410942554473877</v>
      </c>
      <c r="AD473">
        <v>3.193974494934082</v>
      </c>
      <c r="AE473">
        <v>-0.18579410016536713</v>
      </c>
      <c r="AF473">
        <v>-0.29448080062866211</v>
      </c>
      <c r="AG473">
        <v>-0.27826359868049622</v>
      </c>
      <c r="AH473">
        <v>-0.30141890048980713</v>
      </c>
      <c r="AI473">
        <v>-0.56528109312057495</v>
      </c>
      <c r="AJ473">
        <v>-0.47125473618507385</v>
      </c>
      <c r="AK473">
        <v>-0.40433743596076965</v>
      </c>
      <c r="AL473">
        <v>-0.44980067014694214</v>
      </c>
      <c r="AM473">
        <v>-0.37849608063697815</v>
      </c>
      <c r="AN473">
        <v>-0.36547619104385376</v>
      </c>
      <c r="AO473">
        <v>-0.36219123005867004</v>
      </c>
      <c r="AP473">
        <v>-0.35206761956214905</v>
      </c>
      <c r="AQ473">
        <v>-0.39128360152244568</v>
      </c>
      <c r="AR473">
        <v>-0.41488087177276611</v>
      </c>
      <c r="AS473">
        <v>-0.40357470512390137</v>
      </c>
      <c r="AT473">
        <v>0.99632132053375244</v>
      </c>
      <c r="AU473">
        <v>0.94865965843200684</v>
      </c>
      <c r="AV473">
        <v>0.86366397142410278</v>
      </c>
      <c r="AW473">
        <v>0.79134970903396606</v>
      </c>
      <c r="AX473">
        <v>3.6805283278226852E-2</v>
      </c>
      <c r="AY473">
        <v>-0.43441200256347656</v>
      </c>
      <c r="AZ473">
        <v>-0.39565834403038025</v>
      </c>
      <c r="BA473">
        <v>-0.35061037540435791</v>
      </c>
      <c r="BB473">
        <v>-0.40588259696960449</v>
      </c>
      <c r="BC473">
        <v>5.2468586713075638E-2</v>
      </c>
      <c r="BD473">
        <v>-7.0934772491455078E-2</v>
      </c>
      <c r="BE473">
        <v>-5.8868676424026489E-2</v>
      </c>
      <c r="BF473">
        <v>-8.8057972490787506E-2</v>
      </c>
      <c r="BG473">
        <v>-0.34740790724754333</v>
      </c>
      <c r="BH473">
        <v>-0.26357585191726685</v>
      </c>
      <c r="BI473">
        <v>-0.14811703562736511</v>
      </c>
      <c r="BJ473">
        <v>-0.25542137026786804</v>
      </c>
      <c r="BK473">
        <v>-0.19136437773704529</v>
      </c>
      <c r="BL473">
        <v>-0.18193162977695465</v>
      </c>
      <c r="BM473">
        <v>-0.173726886510849</v>
      </c>
      <c r="BN473">
        <v>-0.16756606101989746</v>
      </c>
      <c r="BO473">
        <v>-0.21223706007003784</v>
      </c>
      <c r="BP473">
        <v>-0.233697310090065</v>
      </c>
      <c r="BQ473">
        <v>-0.21625217795372009</v>
      </c>
      <c r="BR473">
        <v>1.1857527494430542</v>
      </c>
      <c r="BS473">
        <v>1.1402907371520996</v>
      </c>
      <c r="BT473">
        <v>1.0575251579284668</v>
      </c>
      <c r="BU473">
        <v>1.0004053115844727</v>
      </c>
      <c r="BV473">
        <v>0.27785569429397583</v>
      </c>
      <c r="BW473">
        <v>-0.23551124334335327</v>
      </c>
      <c r="BX473">
        <v>-0.2059427797794342</v>
      </c>
      <c r="BY473">
        <v>-0.15574689209461212</v>
      </c>
      <c r="BZ473">
        <v>-0.19349543750286102</v>
      </c>
      <c r="CA473">
        <v>0.2174886018037796</v>
      </c>
      <c r="CB473">
        <v>8.3892524242401123E-2</v>
      </c>
      <c r="CC473">
        <v>9.3083582818508148E-2</v>
      </c>
      <c r="CD473">
        <v>5.9715155512094498E-2</v>
      </c>
      <c r="CE473">
        <v>-0.19650961458683014</v>
      </c>
      <c r="CF473">
        <v>-0.11973807215690613</v>
      </c>
      <c r="CG473">
        <v>2.9340436682105064E-2</v>
      </c>
      <c r="CH473">
        <v>-0.1207948699593544</v>
      </c>
      <c r="CI473">
        <v>-6.1757519841194153E-2</v>
      </c>
      <c r="CJ473">
        <v>-5.4809223860502243E-2</v>
      </c>
      <c r="CK473">
        <v>-4.3197073042392731E-2</v>
      </c>
      <c r="CL473">
        <v>-3.9780832827091217E-2</v>
      </c>
      <c r="CM473">
        <v>-8.822997659444809E-2</v>
      </c>
      <c r="CN473">
        <v>-0.10821013897657394</v>
      </c>
      <c r="CO473">
        <v>-8.6513184010982513E-2</v>
      </c>
      <c r="CP473">
        <v>1.3169524669647217</v>
      </c>
      <c r="CQ473">
        <v>1.2730138301849365</v>
      </c>
      <c r="CR473">
        <v>1.1917927265167236</v>
      </c>
      <c r="CS473">
        <v>1.1451965570449829</v>
      </c>
      <c r="CT473">
        <v>0.44480645656585693</v>
      </c>
      <c r="CU473">
        <v>-9.7753167152404785E-2</v>
      </c>
      <c r="CV473">
        <v>-7.4546352028846741E-2</v>
      </c>
      <c r="CW473">
        <v>-2.0785031840205193E-2</v>
      </c>
      <c r="CX473">
        <v>-4.6396743506193161E-2</v>
      </c>
      <c r="CY473">
        <v>0.38250860571861267</v>
      </c>
      <c r="CZ473">
        <v>0.23871982097625732</v>
      </c>
      <c r="DA473">
        <v>0.24503584206104279</v>
      </c>
      <c r="DB473">
        <v>0.2074882835149765</v>
      </c>
      <c r="DC473">
        <v>-4.5611318200826645E-2</v>
      </c>
      <c r="DD473">
        <v>2.4099694564938545E-2</v>
      </c>
      <c r="DE473">
        <v>0.20679789781570435</v>
      </c>
      <c r="DF473">
        <v>1.3831639662384987E-2</v>
      </c>
      <c r="DG473">
        <v>6.7849338054656982E-2</v>
      </c>
      <c r="DH473">
        <v>7.2313182055950165E-2</v>
      </c>
      <c r="DI473">
        <v>8.7332747876644135E-2</v>
      </c>
      <c r="DJ473">
        <v>8.800438791513443E-2</v>
      </c>
      <c r="DK473">
        <v>3.5777106881141663E-2</v>
      </c>
      <c r="DL473">
        <v>1.7277033999562263E-2</v>
      </c>
      <c r="DM473">
        <v>4.3225817382335663E-2</v>
      </c>
      <c r="DN473">
        <v>1.4481521844863892</v>
      </c>
      <c r="DO473">
        <v>1.4057369232177734</v>
      </c>
      <c r="DP473">
        <v>1.3260602951049805</v>
      </c>
      <c r="DQ473">
        <v>1.2899878025054932</v>
      </c>
      <c r="DR473">
        <v>0.61175721883773804</v>
      </c>
      <c r="DS473">
        <v>4.0004905313253403E-2</v>
      </c>
      <c r="DT473">
        <v>5.6850075721740723E-2</v>
      </c>
      <c r="DU473">
        <v>0.11417683213949203</v>
      </c>
      <c r="DV473">
        <v>0.1007019579410553</v>
      </c>
      <c r="DW473">
        <v>0.62077128887176514</v>
      </c>
      <c r="DX473">
        <v>0.46226584911346436</v>
      </c>
      <c r="DY473">
        <v>0.46443077921867371</v>
      </c>
      <c r="DZ473">
        <v>0.42084920406341553</v>
      </c>
      <c r="EA473">
        <v>0.17226186394691467</v>
      </c>
      <c r="EB473">
        <v>0.2317785918712616</v>
      </c>
      <c r="EC473">
        <v>0.46301829814910889</v>
      </c>
      <c r="ED473">
        <v>0.20821094512939453</v>
      </c>
      <c r="EE473">
        <v>0.25498104095458984</v>
      </c>
      <c r="EF473">
        <v>0.25585773587226868</v>
      </c>
      <c r="EG473">
        <v>0.27579706907272339</v>
      </c>
      <c r="EH473">
        <v>0.27250593900680542</v>
      </c>
      <c r="EI473">
        <v>0.21482363343238831</v>
      </c>
      <c r="EJ473">
        <v>0.19846057891845703</v>
      </c>
      <c r="EK473">
        <v>0.23054832220077515</v>
      </c>
      <c r="EL473">
        <v>1.6375836133956909</v>
      </c>
      <c r="EM473">
        <v>1.5973680019378662</v>
      </c>
      <c r="EN473">
        <v>1.5199214220046997</v>
      </c>
      <c r="EO473">
        <v>1.499043345451355</v>
      </c>
      <c r="EP473">
        <v>0.85280764102935791</v>
      </c>
      <c r="EQ473">
        <v>0.23890568315982819</v>
      </c>
      <c r="ER473">
        <v>0.24656563997268677</v>
      </c>
      <c r="ES473">
        <v>0.30904033780097961</v>
      </c>
      <c r="ET473">
        <v>0.31308913230895996</v>
      </c>
      <c r="EU473">
        <v>69.021217346191406</v>
      </c>
      <c r="EV473">
        <v>68.089332580566406</v>
      </c>
      <c r="EW473">
        <v>67.21051025390625</v>
      </c>
      <c r="EX473">
        <v>67.352546691894531</v>
      </c>
      <c r="EY473">
        <v>67.84600830078125</v>
      </c>
      <c r="EZ473">
        <v>67.215171813964844</v>
      </c>
      <c r="FA473">
        <v>66.691703796386719</v>
      </c>
      <c r="FB473">
        <v>67.552093505859375</v>
      </c>
      <c r="FC473">
        <v>70.524742126464844</v>
      </c>
      <c r="FD473">
        <v>73.683525085449219</v>
      </c>
      <c r="FE473">
        <v>77.272956848144531</v>
      </c>
      <c r="FF473">
        <v>80.590316772460938</v>
      </c>
      <c r="FG473">
        <v>82.613601684570313</v>
      </c>
      <c r="FH473">
        <v>84.530296325683594</v>
      </c>
      <c r="FI473">
        <v>85.975303649902344</v>
      </c>
      <c r="FJ473">
        <v>86.657875061035156</v>
      </c>
      <c r="FK473">
        <v>87.585853576660156</v>
      </c>
      <c r="FL473">
        <v>86.22625732421875</v>
      </c>
      <c r="FM473">
        <v>83.240402221679688</v>
      </c>
      <c r="FN473">
        <v>80.782424926757812</v>
      </c>
      <c r="FO473">
        <v>78.224441528320313</v>
      </c>
      <c r="FP473">
        <v>75.883476257324219</v>
      </c>
      <c r="FQ473">
        <v>74.934844970703125</v>
      </c>
      <c r="FR473">
        <v>73.708709716796875</v>
      </c>
      <c r="FS473">
        <v>20</v>
      </c>
      <c r="FT473">
        <v>9.100671112537384E-2</v>
      </c>
      <c r="FU473">
        <v>1</v>
      </c>
    </row>
    <row r="474" spans="1:177" x14ac:dyDescent="0.2">
      <c r="A474" t="s">
        <v>195</v>
      </c>
      <c r="B474" t="s">
        <v>226</v>
      </c>
      <c r="C474" t="s">
        <v>1</v>
      </c>
      <c r="D474" t="s">
        <v>254</v>
      </c>
      <c r="E474">
        <v>20</v>
      </c>
      <c r="F474">
        <v>20</v>
      </c>
      <c r="G474">
        <v>2.8135619163513184</v>
      </c>
      <c r="H474">
        <v>2.5362834930419922</v>
      </c>
      <c r="I474">
        <v>2.4111800193786621</v>
      </c>
      <c r="J474">
        <v>2.545745849609375</v>
      </c>
      <c r="K474">
        <v>3.0319788455963135</v>
      </c>
      <c r="L474">
        <v>3.0705208778381348</v>
      </c>
      <c r="M474">
        <v>4.1148734092712402</v>
      </c>
      <c r="N474">
        <v>3.841240406036377</v>
      </c>
      <c r="O474">
        <v>3.8170311450958252</v>
      </c>
      <c r="P474">
        <v>4.1156439781188965</v>
      </c>
      <c r="Q474">
        <v>4.2972431182861328</v>
      </c>
      <c r="R474">
        <v>4.4880986213684082</v>
      </c>
      <c r="S474">
        <v>4.6824712753295898</v>
      </c>
      <c r="T474">
        <v>4.809117317199707</v>
      </c>
      <c r="U474">
        <v>4.8933620452880859</v>
      </c>
      <c r="V474">
        <v>4.9590597152709961</v>
      </c>
      <c r="W474">
        <v>4.9994325637817383</v>
      </c>
      <c r="X474">
        <v>4.9719719886779785</v>
      </c>
      <c r="Y474">
        <v>4.9061203002929687</v>
      </c>
      <c r="Z474">
        <v>4.8893256187438965</v>
      </c>
      <c r="AA474">
        <v>5.1469783782958984</v>
      </c>
      <c r="AB474">
        <v>4.9163594245910645</v>
      </c>
      <c r="AC474">
        <v>3.4363367557525635</v>
      </c>
      <c r="AD474">
        <v>3.209294319152832</v>
      </c>
      <c r="AE474">
        <v>-0.41545522212982178</v>
      </c>
      <c r="AF474">
        <v>-0.2508637011051178</v>
      </c>
      <c r="AG474">
        <v>-0.21475639939308167</v>
      </c>
      <c r="AH474">
        <v>-0.33852428197860718</v>
      </c>
      <c r="AI474">
        <v>-0.2617117166519165</v>
      </c>
      <c r="AJ474">
        <v>-0.30132010579109192</v>
      </c>
      <c r="AK474">
        <v>-0.32003819942474365</v>
      </c>
      <c r="AL474">
        <v>-0.29920506477355957</v>
      </c>
      <c r="AM474">
        <v>-0.31716403365135193</v>
      </c>
      <c r="AN474">
        <v>-0.29130670428276062</v>
      </c>
      <c r="AO474">
        <v>-0.35275623202323914</v>
      </c>
      <c r="AP474">
        <v>-0.36472776532173157</v>
      </c>
      <c r="AQ474">
        <v>-0.3657132089138031</v>
      </c>
      <c r="AR474">
        <v>-0.35764846205711365</v>
      </c>
      <c r="AS474">
        <v>-0.35389611124992371</v>
      </c>
      <c r="AT474">
        <v>-0.33395060896873474</v>
      </c>
      <c r="AU474">
        <v>1.0918867588043213</v>
      </c>
      <c r="AV474">
        <v>0.89218980073928833</v>
      </c>
      <c r="AW474">
        <v>0.77732646465301514</v>
      </c>
      <c r="AX474">
        <v>-1.8717112019658089E-2</v>
      </c>
      <c r="AY474">
        <v>-0.49568548798561096</v>
      </c>
      <c r="AZ474">
        <v>-0.38083541393280029</v>
      </c>
      <c r="BA474">
        <v>-0.33904546499252319</v>
      </c>
      <c r="BB474">
        <v>-0.34651315212249756</v>
      </c>
      <c r="BC474">
        <v>-0.21894137561321259</v>
      </c>
      <c r="BD474">
        <v>-6.3277192413806915E-2</v>
      </c>
      <c r="BE474">
        <v>-3.1981755048036575E-2</v>
      </c>
      <c r="BF474">
        <v>-0.16963343322277069</v>
      </c>
      <c r="BG474">
        <v>-0.1124119833111763</v>
      </c>
      <c r="BH474">
        <v>-0.15474833548069</v>
      </c>
      <c r="BI474">
        <v>-0.12802165746688843</v>
      </c>
      <c r="BJ474">
        <v>-0.13743363320827484</v>
      </c>
      <c r="BK474">
        <v>-0.16972410678863525</v>
      </c>
      <c r="BL474">
        <v>-0.15395148098468781</v>
      </c>
      <c r="BM474">
        <v>-0.20441697537899017</v>
      </c>
      <c r="BN474">
        <v>-0.21237926185131073</v>
      </c>
      <c r="BO474">
        <v>-0.21034903824329376</v>
      </c>
      <c r="BP474">
        <v>-0.1979726105928421</v>
      </c>
      <c r="BQ474">
        <v>-0.19960100948810577</v>
      </c>
      <c r="BR474">
        <v>-0.1796610951423645</v>
      </c>
      <c r="BS474">
        <v>1.247495174407959</v>
      </c>
      <c r="BT474">
        <v>1.0508242845535278</v>
      </c>
      <c r="BU474">
        <v>0.94254785776138306</v>
      </c>
      <c r="BV474">
        <v>0.16496258974075317</v>
      </c>
      <c r="BW474">
        <v>-0.33438336849212646</v>
      </c>
      <c r="BX474">
        <v>-0.22338500618934631</v>
      </c>
      <c r="BY474">
        <v>-0.16580505669116974</v>
      </c>
      <c r="BZ474">
        <v>-0.16343347728252411</v>
      </c>
      <c r="CA474">
        <v>-8.283647894859314E-2</v>
      </c>
      <c r="CB474">
        <v>6.6644646227359772E-2</v>
      </c>
      <c r="CC474">
        <v>9.4607405364513397E-2</v>
      </c>
      <c r="CD474">
        <v>-5.2660152316093445E-2</v>
      </c>
      <c r="CE474">
        <v>-9.0074492618441582E-3</v>
      </c>
      <c r="CF474">
        <v>-5.3233161568641663E-2</v>
      </c>
      <c r="CG474">
        <v>4.9684210680425167E-3</v>
      </c>
      <c r="CH474">
        <v>-2.5391243398189545E-2</v>
      </c>
      <c r="CI474">
        <v>-6.7607656121253967E-2</v>
      </c>
      <c r="CJ474">
        <v>-5.8819659054279327E-2</v>
      </c>
      <c r="CK474">
        <v>-0.10167767107486725</v>
      </c>
      <c r="CL474">
        <v>-0.10686314851045609</v>
      </c>
      <c r="CM474">
        <v>-0.10274428129196167</v>
      </c>
      <c r="CN474">
        <v>-8.738158643245697E-2</v>
      </c>
      <c r="CO474">
        <v>-9.2736698687076569E-2</v>
      </c>
      <c r="CP474">
        <v>-7.28006511926651E-2</v>
      </c>
      <c r="CQ474">
        <v>1.3552690744400024</v>
      </c>
      <c r="CR474">
        <v>1.1606940031051636</v>
      </c>
      <c r="CS474">
        <v>1.0569796562194824</v>
      </c>
      <c r="CT474">
        <v>0.29217860102653503</v>
      </c>
      <c r="CU474">
        <v>-0.22266599535942078</v>
      </c>
      <c r="CV474">
        <v>-0.1143353134393692</v>
      </c>
      <c r="CW474">
        <v>-4.5819278806447983E-2</v>
      </c>
      <c r="CX474">
        <v>-3.6633051931858063E-2</v>
      </c>
      <c r="CY474">
        <v>5.3268410265445709E-2</v>
      </c>
      <c r="CZ474">
        <v>0.19656647741794586</v>
      </c>
      <c r="DA474">
        <v>0.22119656205177307</v>
      </c>
      <c r="DB474">
        <v>6.4313136041164398E-2</v>
      </c>
      <c r="DC474">
        <v>9.4397090375423431E-2</v>
      </c>
      <c r="DD474">
        <v>4.8282008618116379E-2</v>
      </c>
      <c r="DE474">
        <v>0.13795849680900574</v>
      </c>
      <c r="DF474">
        <v>8.6651146411895752E-2</v>
      </c>
      <c r="DG474">
        <v>3.4508790820837021E-2</v>
      </c>
      <c r="DH474">
        <v>3.6312159150838852E-2</v>
      </c>
      <c r="DI474">
        <v>1.0616377694532275E-3</v>
      </c>
      <c r="DJ474">
        <v>-1.3470407575368881E-3</v>
      </c>
      <c r="DK474">
        <v>4.8604700714349747E-3</v>
      </c>
      <c r="DL474">
        <v>2.3209430277347565E-2</v>
      </c>
      <c r="DM474">
        <v>1.4127612113952637E-2</v>
      </c>
      <c r="DN474">
        <v>3.4059800207614899E-2</v>
      </c>
      <c r="DO474">
        <v>1.4630429744720459</v>
      </c>
      <c r="DP474">
        <v>1.2705637216567993</v>
      </c>
      <c r="DQ474">
        <v>1.1714115142822266</v>
      </c>
      <c r="DR474">
        <v>0.41939461231231689</v>
      </c>
      <c r="DS474">
        <v>-0.11094862967729568</v>
      </c>
      <c r="DT474">
        <v>-5.2856272086501122E-3</v>
      </c>
      <c r="DU474">
        <v>7.416650652885437E-2</v>
      </c>
      <c r="DV474">
        <v>9.0167373418807983E-2</v>
      </c>
      <c r="DW474">
        <v>0.2497822493314743</v>
      </c>
      <c r="DX474">
        <v>0.38415297865867615</v>
      </c>
      <c r="DY474">
        <v>0.40397119522094727</v>
      </c>
      <c r="DZ474">
        <v>0.23320397734642029</v>
      </c>
      <c r="EA474">
        <v>0.24369682371616364</v>
      </c>
      <c r="EB474">
        <v>0.19485379755496979</v>
      </c>
      <c r="EC474">
        <v>0.32997506856918335</v>
      </c>
      <c r="ED474">
        <v>0.24842256307601929</v>
      </c>
      <c r="EE474">
        <v>0.18194872140884399</v>
      </c>
      <c r="EF474">
        <v>0.17366738617420197</v>
      </c>
      <c r="EG474">
        <v>0.14940087497234344</v>
      </c>
      <c r="EH474">
        <v>0.1510014533996582</v>
      </c>
      <c r="EI474">
        <v>0.16022464632987976</v>
      </c>
      <c r="EJ474">
        <v>0.18288528919219971</v>
      </c>
      <c r="EK474">
        <v>0.16842269897460938</v>
      </c>
      <c r="EL474">
        <v>0.18834932148456573</v>
      </c>
      <c r="EM474">
        <v>1.6186513900756836</v>
      </c>
      <c r="EN474">
        <v>1.4291982650756836</v>
      </c>
      <c r="EO474">
        <v>1.3366328477859497</v>
      </c>
      <c r="EP474">
        <v>0.60307431221008301</v>
      </c>
      <c r="EQ474">
        <v>5.0353508442640305E-2</v>
      </c>
      <c r="ER474">
        <v>0.15216480195522308</v>
      </c>
      <c r="ES474">
        <v>0.24740691483020782</v>
      </c>
      <c r="ET474">
        <v>0.27324703335762024</v>
      </c>
      <c r="EU474">
        <v>72.081138610839844</v>
      </c>
      <c r="EV474">
        <v>69.67901611328125</v>
      </c>
      <c r="EW474">
        <v>68.585334777832031</v>
      </c>
      <c r="EX474">
        <v>68.028724670410156</v>
      </c>
      <c r="EY474">
        <v>67.530464172363281</v>
      </c>
      <c r="EZ474">
        <v>66.434226989746094</v>
      </c>
      <c r="FA474">
        <v>66.257598876953125</v>
      </c>
      <c r="FB474">
        <v>67.518226623535156</v>
      </c>
      <c r="FC474">
        <v>69.297378540039063</v>
      </c>
      <c r="FD474">
        <v>73.607963562011719</v>
      </c>
      <c r="FE474">
        <v>78.30615234375</v>
      </c>
      <c r="FF474">
        <v>82.074714660644531</v>
      </c>
      <c r="FG474">
        <v>85.29241943359375</v>
      </c>
      <c r="FH474">
        <v>87.339378356933594</v>
      </c>
      <c r="FI474">
        <v>88.256095886230469</v>
      </c>
      <c r="FJ474">
        <v>89.407417297363281</v>
      </c>
      <c r="FK474">
        <v>88.879135131835938</v>
      </c>
      <c r="FL474">
        <v>88.508537292480469</v>
      </c>
      <c r="FM474">
        <v>87.316261291503906</v>
      </c>
      <c r="FN474">
        <v>83.935089111328125</v>
      </c>
      <c r="FO474">
        <v>80.628761291503906</v>
      </c>
      <c r="FP474">
        <v>77.725730895996094</v>
      </c>
      <c r="FQ474">
        <v>75.447425842285156</v>
      </c>
      <c r="FR474">
        <v>73.6248779296875</v>
      </c>
      <c r="FS474">
        <v>20</v>
      </c>
      <c r="FT474">
        <v>8.6983010172843933E-2</v>
      </c>
      <c r="FU474">
        <v>1</v>
      </c>
    </row>
    <row r="475" spans="1:177" x14ac:dyDescent="0.2">
      <c r="A475" t="s">
        <v>195</v>
      </c>
      <c r="B475" t="s">
        <v>226</v>
      </c>
      <c r="C475" t="s">
        <v>1</v>
      </c>
      <c r="D475" t="s">
        <v>255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0</v>
      </c>
      <c r="BI475">
        <v>0</v>
      </c>
      <c r="BJ475">
        <v>0</v>
      </c>
      <c r="BK475">
        <v>0</v>
      </c>
      <c r="BL475">
        <v>0</v>
      </c>
      <c r="BM475">
        <v>0</v>
      </c>
      <c r="BN475">
        <v>0</v>
      </c>
      <c r="BO475">
        <v>0</v>
      </c>
      <c r="BP475">
        <v>0</v>
      </c>
      <c r="BQ475">
        <v>0</v>
      </c>
      <c r="BR475">
        <v>0</v>
      </c>
      <c r="BS475">
        <v>0</v>
      </c>
      <c r="BT475">
        <v>0</v>
      </c>
      <c r="BU475">
        <v>0</v>
      </c>
      <c r="BV475">
        <v>0</v>
      </c>
      <c r="BW475">
        <v>0</v>
      </c>
      <c r="BX475">
        <v>0</v>
      </c>
      <c r="BY475">
        <v>0</v>
      </c>
      <c r="BZ475">
        <v>0</v>
      </c>
      <c r="CA475">
        <v>0</v>
      </c>
      <c r="CB475">
        <v>0</v>
      </c>
      <c r="CC475">
        <v>0</v>
      </c>
      <c r="CD475">
        <v>0</v>
      </c>
      <c r="CE475">
        <v>0</v>
      </c>
      <c r="CF475">
        <v>0</v>
      </c>
      <c r="CG475">
        <v>0</v>
      </c>
      <c r="CH475">
        <v>0</v>
      </c>
      <c r="CI475">
        <v>0</v>
      </c>
      <c r="CJ475">
        <v>0</v>
      </c>
      <c r="CK475">
        <v>0</v>
      </c>
      <c r="CL475">
        <v>0</v>
      </c>
      <c r="CM475">
        <v>0</v>
      </c>
      <c r="CN475">
        <v>0</v>
      </c>
      <c r="CO475">
        <v>0</v>
      </c>
      <c r="CP475">
        <v>0</v>
      </c>
      <c r="CQ475">
        <v>0</v>
      </c>
      <c r="CR475">
        <v>0</v>
      </c>
      <c r="CS475">
        <v>0</v>
      </c>
      <c r="CT475">
        <v>0</v>
      </c>
      <c r="CU475">
        <v>0</v>
      </c>
      <c r="CV475">
        <v>0</v>
      </c>
      <c r="CW475">
        <v>0</v>
      </c>
      <c r="CX475">
        <v>0</v>
      </c>
      <c r="CY475">
        <v>0</v>
      </c>
      <c r="CZ475">
        <v>0</v>
      </c>
      <c r="DA475">
        <v>0</v>
      </c>
      <c r="DB475">
        <v>0</v>
      </c>
      <c r="DC475">
        <v>0</v>
      </c>
      <c r="DD475">
        <v>0</v>
      </c>
      <c r="DE475">
        <v>0</v>
      </c>
      <c r="DF475">
        <v>0</v>
      </c>
      <c r="DG475">
        <v>0</v>
      </c>
      <c r="DH475">
        <v>0</v>
      </c>
      <c r="DI475">
        <v>0</v>
      </c>
      <c r="DJ475">
        <v>0</v>
      </c>
      <c r="DK475">
        <v>0</v>
      </c>
      <c r="DL475">
        <v>0</v>
      </c>
      <c r="DM475">
        <v>0</v>
      </c>
      <c r="DN475">
        <v>0</v>
      </c>
      <c r="DO475">
        <v>0</v>
      </c>
      <c r="DP475">
        <v>0</v>
      </c>
      <c r="DQ475">
        <v>0</v>
      </c>
      <c r="DR475">
        <v>0</v>
      </c>
      <c r="DS475">
        <v>0</v>
      </c>
      <c r="DT475">
        <v>0</v>
      </c>
      <c r="DU475">
        <v>0</v>
      </c>
      <c r="DV475">
        <v>0</v>
      </c>
      <c r="DW475">
        <v>0</v>
      </c>
      <c r="DX475">
        <v>0</v>
      </c>
      <c r="DY475">
        <v>0</v>
      </c>
      <c r="DZ475">
        <v>0</v>
      </c>
      <c r="EA475">
        <v>0</v>
      </c>
      <c r="EB475">
        <v>0</v>
      </c>
      <c r="EC475">
        <v>0</v>
      </c>
      <c r="ED475">
        <v>0</v>
      </c>
      <c r="EE475">
        <v>0</v>
      </c>
      <c r="EF475">
        <v>0</v>
      </c>
      <c r="EG475">
        <v>0</v>
      </c>
      <c r="EH475">
        <v>0</v>
      </c>
      <c r="EI475">
        <v>0</v>
      </c>
      <c r="EJ475">
        <v>0</v>
      </c>
      <c r="EK475">
        <v>0</v>
      </c>
      <c r="EL475">
        <v>0</v>
      </c>
      <c r="EM475">
        <v>0</v>
      </c>
      <c r="EN475">
        <v>0</v>
      </c>
      <c r="EO475">
        <v>0</v>
      </c>
      <c r="EP475">
        <v>0</v>
      </c>
      <c r="EQ475">
        <v>0</v>
      </c>
      <c r="ER475">
        <v>0</v>
      </c>
      <c r="ES475">
        <v>0</v>
      </c>
      <c r="ET475">
        <v>0</v>
      </c>
      <c r="EU475">
        <v>0</v>
      </c>
      <c r="EV475">
        <v>0</v>
      </c>
      <c r="EW475">
        <v>0</v>
      </c>
      <c r="EX475">
        <v>0</v>
      </c>
      <c r="EY475">
        <v>0</v>
      </c>
      <c r="EZ475">
        <v>0</v>
      </c>
      <c r="FA475">
        <v>0</v>
      </c>
      <c r="FB475">
        <v>0</v>
      </c>
      <c r="FC475">
        <v>0</v>
      </c>
      <c r="FD475">
        <v>0</v>
      </c>
      <c r="FE475">
        <v>0</v>
      </c>
      <c r="FF475">
        <v>0</v>
      </c>
      <c r="FG475">
        <v>0</v>
      </c>
      <c r="FH475">
        <v>0</v>
      </c>
      <c r="FI475">
        <v>0</v>
      </c>
      <c r="FJ475">
        <v>0</v>
      </c>
      <c r="FK475">
        <v>0</v>
      </c>
      <c r="FL475">
        <v>0</v>
      </c>
      <c r="FM475">
        <v>0</v>
      </c>
      <c r="FN475">
        <v>0</v>
      </c>
      <c r="FO475">
        <v>0</v>
      </c>
      <c r="FP475">
        <v>0</v>
      </c>
      <c r="FQ475">
        <v>0</v>
      </c>
      <c r="FR475">
        <v>0</v>
      </c>
      <c r="FS475">
        <v>14</v>
      </c>
      <c r="FT475">
        <v>9.5344588160514832E-2</v>
      </c>
      <c r="FU475">
        <v>0</v>
      </c>
    </row>
    <row r="476" spans="1:177" x14ac:dyDescent="0.2">
      <c r="A476" t="s">
        <v>195</v>
      </c>
      <c r="B476" t="s">
        <v>226</v>
      </c>
      <c r="C476" t="s">
        <v>1</v>
      </c>
      <c r="D476" t="s">
        <v>256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0</v>
      </c>
      <c r="BI476">
        <v>0</v>
      </c>
      <c r="BJ476">
        <v>0</v>
      </c>
      <c r="BK476">
        <v>0</v>
      </c>
      <c r="BL476">
        <v>0</v>
      </c>
      <c r="BM476">
        <v>0</v>
      </c>
      <c r="BN476">
        <v>0</v>
      </c>
      <c r="BO476">
        <v>0</v>
      </c>
      <c r="BP476">
        <v>0</v>
      </c>
      <c r="BQ476">
        <v>0</v>
      </c>
      <c r="BR476">
        <v>0</v>
      </c>
      <c r="BS476">
        <v>0</v>
      </c>
      <c r="BT476">
        <v>0</v>
      </c>
      <c r="BU476">
        <v>0</v>
      </c>
      <c r="BV476">
        <v>0</v>
      </c>
      <c r="BW476">
        <v>0</v>
      </c>
      <c r="BX476">
        <v>0</v>
      </c>
      <c r="BY476">
        <v>0</v>
      </c>
      <c r="BZ476">
        <v>0</v>
      </c>
      <c r="CA476">
        <v>0</v>
      </c>
      <c r="CB476">
        <v>0</v>
      </c>
      <c r="CC476">
        <v>0</v>
      </c>
      <c r="CD476">
        <v>0</v>
      </c>
      <c r="CE476">
        <v>0</v>
      </c>
      <c r="CF476">
        <v>0</v>
      </c>
      <c r="CG476">
        <v>0</v>
      </c>
      <c r="CH476">
        <v>0</v>
      </c>
      <c r="CI476">
        <v>0</v>
      </c>
      <c r="CJ476">
        <v>0</v>
      </c>
      <c r="CK476">
        <v>0</v>
      </c>
      <c r="CL476">
        <v>0</v>
      </c>
      <c r="CM476">
        <v>0</v>
      </c>
      <c r="CN476">
        <v>0</v>
      </c>
      <c r="CO476">
        <v>0</v>
      </c>
      <c r="CP476">
        <v>0</v>
      </c>
      <c r="CQ476">
        <v>0</v>
      </c>
      <c r="CR476">
        <v>0</v>
      </c>
      <c r="CS476">
        <v>0</v>
      </c>
      <c r="CT476">
        <v>0</v>
      </c>
      <c r="CU476">
        <v>0</v>
      </c>
      <c r="CV476">
        <v>0</v>
      </c>
      <c r="CW476">
        <v>0</v>
      </c>
      <c r="CX476">
        <v>0</v>
      </c>
      <c r="CY476">
        <v>0</v>
      </c>
      <c r="CZ476">
        <v>0</v>
      </c>
      <c r="DA476">
        <v>0</v>
      </c>
      <c r="DB476">
        <v>0</v>
      </c>
      <c r="DC476">
        <v>0</v>
      </c>
      <c r="DD476">
        <v>0</v>
      </c>
      <c r="DE476">
        <v>0</v>
      </c>
      <c r="DF476">
        <v>0</v>
      </c>
      <c r="DG476">
        <v>0</v>
      </c>
      <c r="DH476">
        <v>0</v>
      </c>
      <c r="DI476">
        <v>0</v>
      </c>
      <c r="DJ476">
        <v>0</v>
      </c>
      <c r="DK476">
        <v>0</v>
      </c>
      <c r="DL476">
        <v>0</v>
      </c>
      <c r="DM476">
        <v>0</v>
      </c>
      <c r="DN476">
        <v>0</v>
      </c>
      <c r="DO476">
        <v>0</v>
      </c>
      <c r="DP476">
        <v>0</v>
      </c>
      <c r="DQ476">
        <v>0</v>
      </c>
      <c r="DR476">
        <v>0</v>
      </c>
      <c r="DS476">
        <v>0</v>
      </c>
      <c r="DT476">
        <v>0</v>
      </c>
      <c r="DU476">
        <v>0</v>
      </c>
      <c r="DV476">
        <v>0</v>
      </c>
      <c r="DW476">
        <v>0</v>
      </c>
      <c r="DX476">
        <v>0</v>
      </c>
      <c r="DY476">
        <v>0</v>
      </c>
      <c r="DZ476">
        <v>0</v>
      </c>
      <c r="EA476">
        <v>0</v>
      </c>
      <c r="EB476">
        <v>0</v>
      </c>
      <c r="EC476">
        <v>0</v>
      </c>
      <c r="ED476">
        <v>0</v>
      </c>
      <c r="EE476">
        <v>0</v>
      </c>
      <c r="EF476">
        <v>0</v>
      </c>
      <c r="EG476">
        <v>0</v>
      </c>
      <c r="EH476">
        <v>0</v>
      </c>
      <c r="EI476">
        <v>0</v>
      </c>
      <c r="EJ476">
        <v>0</v>
      </c>
      <c r="EK476">
        <v>0</v>
      </c>
      <c r="EL476">
        <v>0</v>
      </c>
      <c r="EM476">
        <v>0</v>
      </c>
      <c r="EN476">
        <v>0</v>
      </c>
      <c r="EO476">
        <v>0</v>
      </c>
      <c r="EP476">
        <v>0</v>
      </c>
      <c r="EQ476">
        <v>0</v>
      </c>
      <c r="ER476">
        <v>0</v>
      </c>
      <c r="ES476">
        <v>0</v>
      </c>
      <c r="ET476">
        <v>0</v>
      </c>
      <c r="EU476">
        <v>0</v>
      </c>
      <c r="EV476">
        <v>0</v>
      </c>
      <c r="EW476">
        <v>0</v>
      </c>
      <c r="EX476">
        <v>0</v>
      </c>
      <c r="EY476">
        <v>0</v>
      </c>
      <c r="EZ476">
        <v>0</v>
      </c>
      <c r="FA476">
        <v>0</v>
      </c>
      <c r="FB476">
        <v>0</v>
      </c>
      <c r="FC476">
        <v>0</v>
      </c>
      <c r="FD476">
        <v>0</v>
      </c>
      <c r="FE476">
        <v>0</v>
      </c>
      <c r="FF476">
        <v>0</v>
      </c>
      <c r="FG476">
        <v>0</v>
      </c>
      <c r="FH476">
        <v>0</v>
      </c>
      <c r="FI476">
        <v>0</v>
      </c>
      <c r="FJ476">
        <v>0</v>
      </c>
      <c r="FK476">
        <v>0</v>
      </c>
      <c r="FL476">
        <v>0</v>
      </c>
      <c r="FM476">
        <v>0</v>
      </c>
      <c r="FN476">
        <v>0</v>
      </c>
      <c r="FO476">
        <v>0</v>
      </c>
      <c r="FP476">
        <v>0</v>
      </c>
      <c r="FQ476">
        <v>0</v>
      </c>
      <c r="FR476">
        <v>0</v>
      </c>
      <c r="FS476">
        <v>2</v>
      </c>
      <c r="FT476">
        <v>0.50061553716659546</v>
      </c>
      <c r="FU476">
        <v>0</v>
      </c>
    </row>
    <row r="477" spans="1:177" x14ac:dyDescent="0.2">
      <c r="A477" t="s">
        <v>195</v>
      </c>
      <c r="B477" t="s">
        <v>226</v>
      </c>
      <c r="C477" t="s">
        <v>1</v>
      </c>
      <c r="D477" t="s">
        <v>257</v>
      </c>
      <c r="E477">
        <v>20</v>
      </c>
      <c r="F477">
        <v>20</v>
      </c>
      <c r="G477">
        <v>2.1760163307189941</v>
      </c>
      <c r="H477">
        <v>2.1024250984191895</v>
      </c>
      <c r="I477">
        <v>2.1066901683807373</v>
      </c>
      <c r="J477">
        <v>2.3304004669189453</v>
      </c>
      <c r="K477">
        <v>2.9700644016265869</v>
      </c>
      <c r="L477">
        <v>3.0899021625518799</v>
      </c>
      <c r="M477">
        <v>4.1291723251342773</v>
      </c>
      <c r="N477">
        <v>3.8175404071807861</v>
      </c>
      <c r="O477">
        <v>3.8100221157073975</v>
      </c>
      <c r="P477">
        <v>4.0698299407958984</v>
      </c>
      <c r="Q477">
        <v>4.2166948318481445</v>
      </c>
      <c r="R477">
        <v>4.3926401138305664</v>
      </c>
      <c r="S477">
        <v>4.5830965042114258</v>
      </c>
      <c r="T477">
        <v>4.7447977066040039</v>
      </c>
      <c r="U477">
        <v>4.8491754531860352</v>
      </c>
      <c r="V477">
        <v>4.8902506828308105</v>
      </c>
      <c r="W477">
        <v>4.9301853179931641</v>
      </c>
      <c r="X477">
        <v>4.8548464775085449</v>
      </c>
      <c r="Y477">
        <v>4.7920432090759277</v>
      </c>
      <c r="Z477">
        <v>4.8126010894775391</v>
      </c>
      <c r="AA477">
        <v>5.0207710266113281</v>
      </c>
      <c r="AB477">
        <v>4.7096962928771973</v>
      </c>
      <c r="AC477">
        <v>3.3075666427612305</v>
      </c>
      <c r="AD477">
        <v>3.0846736431121826</v>
      </c>
      <c r="AE477">
        <v>-0.32613846659660339</v>
      </c>
      <c r="AF477">
        <v>-0.32854965329170227</v>
      </c>
      <c r="AG477">
        <v>-0.31797438859939575</v>
      </c>
      <c r="AH477">
        <v>-0.23857986927032471</v>
      </c>
      <c r="AI477">
        <v>-0.38001167774200439</v>
      </c>
      <c r="AJ477">
        <v>-0.30574673414230347</v>
      </c>
      <c r="AK477">
        <v>-0.63769948482513428</v>
      </c>
      <c r="AL477">
        <v>-0.38163137435913086</v>
      </c>
      <c r="AM477">
        <v>-0.31917127966880798</v>
      </c>
      <c r="AN477">
        <v>-0.25574079155921936</v>
      </c>
      <c r="AO477">
        <v>-0.31030246615409851</v>
      </c>
      <c r="AP477">
        <v>-0.32369124889373779</v>
      </c>
      <c r="AQ477">
        <v>-0.35098391771316528</v>
      </c>
      <c r="AR477">
        <v>-0.36163610219955444</v>
      </c>
      <c r="AS477">
        <v>-0.33628606796264648</v>
      </c>
      <c r="AT477">
        <v>1.1230295896530151</v>
      </c>
      <c r="AU477">
        <v>0.91053181886672974</v>
      </c>
      <c r="AV477">
        <v>0.81711596250534058</v>
      </c>
      <c r="AW477">
        <v>0.78439092636108398</v>
      </c>
      <c r="AX477">
        <v>-0.53507339954376221</v>
      </c>
      <c r="AY477">
        <v>-0.63323861360549927</v>
      </c>
      <c r="AZ477">
        <v>-0.37085491418838501</v>
      </c>
      <c r="BA477">
        <v>-0.28782501816749573</v>
      </c>
      <c r="BB477">
        <v>-0.24373540282249451</v>
      </c>
      <c r="BC477">
        <v>-9.0866319835186005E-2</v>
      </c>
      <c r="BD477">
        <v>-0.11252865195274353</v>
      </c>
      <c r="BE477">
        <v>-0.10507477074861526</v>
      </c>
      <c r="BF477">
        <v>-3.8412012159824371E-2</v>
      </c>
      <c r="BG477">
        <v>-0.18617284297943115</v>
      </c>
      <c r="BH477">
        <v>-0.12913744151592255</v>
      </c>
      <c r="BI477">
        <v>-0.40270894765853882</v>
      </c>
      <c r="BJ477">
        <v>-0.17935332655906677</v>
      </c>
      <c r="BK477">
        <v>-0.12031350284814835</v>
      </c>
      <c r="BL477">
        <v>-7.4708938598632813E-2</v>
      </c>
      <c r="BM477">
        <v>-0.12458683550357819</v>
      </c>
      <c r="BN477">
        <v>-0.14202390611171722</v>
      </c>
      <c r="BO477">
        <v>-0.17142336070537567</v>
      </c>
      <c r="BP477">
        <v>-0.17730654776096344</v>
      </c>
      <c r="BQ477">
        <v>-0.14323605597019196</v>
      </c>
      <c r="BR477">
        <v>1.3137761354446411</v>
      </c>
      <c r="BS477">
        <v>1.1044834852218628</v>
      </c>
      <c r="BT477">
        <v>1.0136412382125854</v>
      </c>
      <c r="BU477">
        <v>0.99552732706069946</v>
      </c>
      <c r="BV477">
        <v>-0.29275748133659363</v>
      </c>
      <c r="BW477">
        <v>-0.43305420875549316</v>
      </c>
      <c r="BX477">
        <v>-0.1794179230928421</v>
      </c>
      <c r="BY477">
        <v>-9.5427580177783966E-2</v>
      </c>
      <c r="BZ477">
        <v>-4.2280372232198715E-2</v>
      </c>
      <c r="CA477">
        <v>7.2082452476024628E-2</v>
      </c>
      <c r="CB477">
        <v>3.7086836993694305E-2</v>
      </c>
      <c r="CC477">
        <v>4.2378854006528854E-2</v>
      </c>
      <c r="CD477">
        <v>0.10022363811731339</v>
      </c>
      <c r="CE477">
        <v>-5.1920663565397263E-2</v>
      </c>
      <c r="CF477">
        <v>-6.8183783441781998E-3</v>
      </c>
      <c r="CG477">
        <v>-0.23995526134967804</v>
      </c>
      <c r="CH477">
        <v>-3.9256174117326736E-2</v>
      </c>
      <c r="CI477">
        <v>1.741478405892849E-2</v>
      </c>
      <c r="CJ477">
        <v>5.0673171877861023E-2</v>
      </c>
      <c r="CK477">
        <v>4.0392405353486538E-3</v>
      </c>
      <c r="CL477">
        <v>-1.6201658174395561E-2</v>
      </c>
      <c r="CM477">
        <v>-4.7060262411832809E-2</v>
      </c>
      <c r="CN477">
        <v>-4.9640439450740814E-2</v>
      </c>
      <c r="CO477">
        <v>-9.5301968976855278E-3</v>
      </c>
      <c r="CP477">
        <v>1.4458866119384766</v>
      </c>
      <c r="CQ477">
        <v>1.2388138771057129</v>
      </c>
      <c r="CR477">
        <v>1.1497540473937988</v>
      </c>
      <c r="CS477">
        <v>1.1417597532272339</v>
      </c>
      <c r="CT477">
        <v>-0.1249302476644516</v>
      </c>
      <c r="CU477">
        <v>-0.29440709948539734</v>
      </c>
      <c r="CV477">
        <v>-4.6829242259263992E-2</v>
      </c>
      <c r="CW477">
        <v>3.7826288491487503E-2</v>
      </c>
      <c r="CX477">
        <v>9.7246766090393066E-2</v>
      </c>
      <c r="CY477">
        <v>0.23503123223781586</v>
      </c>
      <c r="CZ477">
        <v>0.18670232594013214</v>
      </c>
      <c r="DA477">
        <v>0.18983247876167297</v>
      </c>
      <c r="DB477">
        <v>0.23885929584503174</v>
      </c>
      <c r="DC477">
        <v>8.2331515848636627E-2</v>
      </c>
      <c r="DD477">
        <v>0.11550068110227585</v>
      </c>
      <c r="DE477">
        <v>-7.7201560139656067E-2</v>
      </c>
      <c r="DF477">
        <v>0.1008409783244133</v>
      </c>
      <c r="DG477">
        <v>0.15514306724071503</v>
      </c>
      <c r="DH477">
        <v>0.17605528235435486</v>
      </c>
      <c r="DI477">
        <v>0.13266532123088837</v>
      </c>
      <c r="DJ477">
        <v>0.1096205860376358</v>
      </c>
      <c r="DK477">
        <v>7.7302835881710052E-2</v>
      </c>
      <c r="DL477">
        <v>7.8025661408901215E-2</v>
      </c>
      <c r="DM477">
        <v>0.12417566031217575</v>
      </c>
      <c r="DN477">
        <v>1.577997088432312</v>
      </c>
      <c r="DO477">
        <v>1.373144268989563</v>
      </c>
      <c r="DP477">
        <v>1.2858668565750122</v>
      </c>
      <c r="DQ477">
        <v>1.2879922389984131</v>
      </c>
      <c r="DR477">
        <v>4.2896993458271027E-2</v>
      </c>
      <c r="DS477">
        <v>-0.15575999021530151</v>
      </c>
      <c r="DT477">
        <v>8.5759438574314117E-2</v>
      </c>
      <c r="DU477">
        <v>0.17108015716075897</v>
      </c>
      <c r="DV477">
        <v>0.23677390813827515</v>
      </c>
      <c r="DW477">
        <v>0.47030338644981384</v>
      </c>
      <c r="DX477">
        <v>0.40272334218025208</v>
      </c>
      <c r="DY477">
        <v>0.40273207426071167</v>
      </c>
      <c r="DZ477">
        <v>0.43902716040611267</v>
      </c>
      <c r="EA477">
        <v>0.27617034316062927</v>
      </c>
      <c r="EB477">
        <v>0.29210996627807617</v>
      </c>
      <c r="EC477">
        <v>0.15778893232345581</v>
      </c>
      <c r="ED477">
        <v>0.3031190037727356</v>
      </c>
      <c r="EE477">
        <v>0.35400083661079407</v>
      </c>
      <c r="EF477">
        <v>0.35708713531494141</v>
      </c>
      <c r="EG477">
        <v>0.3183809220790863</v>
      </c>
      <c r="EH477">
        <v>0.29128792881965637</v>
      </c>
      <c r="EI477">
        <v>0.25686338543891907</v>
      </c>
      <c r="EJ477">
        <v>0.26235523819923401</v>
      </c>
      <c r="EK477">
        <v>0.31722569465637207</v>
      </c>
      <c r="EL477">
        <v>1.768743634223938</v>
      </c>
      <c r="EM477">
        <v>1.5670959949493408</v>
      </c>
      <c r="EN477">
        <v>1.4823921918869019</v>
      </c>
      <c r="EO477">
        <v>1.4991285800933838</v>
      </c>
      <c r="EP477">
        <v>0.28521287441253662</v>
      </c>
      <c r="EQ477">
        <v>4.4424407184123993E-2</v>
      </c>
      <c r="ER477">
        <v>0.27719643712043762</v>
      </c>
      <c r="ES477">
        <v>0.36347758769989014</v>
      </c>
      <c r="ET477">
        <v>0.43822893500328064</v>
      </c>
      <c r="EU477">
        <v>68.063499450683594</v>
      </c>
      <c r="EV477">
        <v>66.751960754394531</v>
      </c>
      <c r="EW477">
        <v>65.418006896972656</v>
      </c>
      <c r="EX477">
        <v>65.588493347167969</v>
      </c>
      <c r="EY477">
        <v>66.025772094726563</v>
      </c>
      <c r="EZ477">
        <v>65.16558837890625</v>
      </c>
      <c r="FA477">
        <v>64.832801818847656</v>
      </c>
      <c r="FB477">
        <v>65.276390075683594</v>
      </c>
      <c r="FC477">
        <v>67.820587158203125</v>
      </c>
      <c r="FD477">
        <v>70.621078491210938</v>
      </c>
      <c r="FE477">
        <v>74.795188903808594</v>
      </c>
      <c r="FF477">
        <v>78.9566650390625</v>
      </c>
      <c r="FG477">
        <v>82.923805236816406</v>
      </c>
      <c r="FH477">
        <v>86.042381286621094</v>
      </c>
      <c r="FI477">
        <v>87.697608947753906</v>
      </c>
      <c r="FJ477">
        <v>86.59576416015625</v>
      </c>
      <c r="FK477">
        <v>87.129043579101563</v>
      </c>
      <c r="FL477">
        <v>85.279762268066406</v>
      </c>
      <c r="FM477">
        <v>82.120468139648438</v>
      </c>
      <c r="FN477">
        <v>78.320487976074219</v>
      </c>
      <c r="FO477">
        <v>75.895339965820313</v>
      </c>
      <c r="FP477">
        <v>73.174171447753906</v>
      </c>
      <c r="FQ477">
        <v>70.711021423339844</v>
      </c>
      <c r="FR477">
        <v>68.603569030761719</v>
      </c>
      <c r="FS477">
        <v>20</v>
      </c>
      <c r="FT477">
        <v>8.8888183236122131E-2</v>
      </c>
      <c r="FU477">
        <v>1</v>
      </c>
    </row>
    <row r="478" spans="1:177" x14ac:dyDescent="0.2">
      <c r="A478" t="s">
        <v>195</v>
      </c>
      <c r="B478" t="s">
        <v>226</v>
      </c>
      <c r="C478" t="s">
        <v>1</v>
      </c>
      <c r="D478" t="s">
        <v>258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0</v>
      </c>
      <c r="BI478">
        <v>0</v>
      </c>
      <c r="BJ478">
        <v>0</v>
      </c>
      <c r="BK478">
        <v>0</v>
      </c>
      <c r="BL478">
        <v>0</v>
      </c>
      <c r="BM478">
        <v>0</v>
      </c>
      <c r="BN478">
        <v>0</v>
      </c>
      <c r="BO478">
        <v>0</v>
      </c>
      <c r="BP478">
        <v>0</v>
      </c>
      <c r="BQ478">
        <v>0</v>
      </c>
      <c r="BR478">
        <v>0</v>
      </c>
      <c r="BS478">
        <v>0</v>
      </c>
      <c r="BT478">
        <v>0</v>
      </c>
      <c r="BU478">
        <v>0</v>
      </c>
      <c r="BV478">
        <v>0</v>
      </c>
      <c r="BW478">
        <v>0</v>
      </c>
      <c r="BX478">
        <v>0</v>
      </c>
      <c r="BY478">
        <v>0</v>
      </c>
      <c r="BZ478">
        <v>0</v>
      </c>
      <c r="CA478">
        <v>0</v>
      </c>
      <c r="CB478">
        <v>0</v>
      </c>
      <c r="CC478">
        <v>0</v>
      </c>
      <c r="CD478">
        <v>0</v>
      </c>
      <c r="CE478">
        <v>0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0</v>
      </c>
      <c r="CL478">
        <v>0</v>
      </c>
      <c r="CM478">
        <v>0</v>
      </c>
      <c r="CN478">
        <v>0</v>
      </c>
      <c r="CO478">
        <v>0</v>
      </c>
      <c r="CP478">
        <v>0</v>
      </c>
      <c r="CQ478">
        <v>0</v>
      </c>
      <c r="CR478">
        <v>0</v>
      </c>
      <c r="CS478">
        <v>0</v>
      </c>
      <c r="CT478">
        <v>0</v>
      </c>
      <c r="CU478">
        <v>0</v>
      </c>
      <c r="CV478">
        <v>0</v>
      </c>
      <c r="CW478">
        <v>0</v>
      </c>
      <c r="CX478">
        <v>0</v>
      </c>
      <c r="CY478">
        <v>0</v>
      </c>
      <c r="CZ478">
        <v>0</v>
      </c>
      <c r="DA478">
        <v>0</v>
      </c>
      <c r="DB478">
        <v>0</v>
      </c>
      <c r="DC478">
        <v>0</v>
      </c>
      <c r="DD478">
        <v>0</v>
      </c>
      <c r="DE478">
        <v>0</v>
      </c>
      <c r="DF478">
        <v>0</v>
      </c>
      <c r="DG478">
        <v>0</v>
      </c>
      <c r="DH478">
        <v>0</v>
      </c>
      <c r="DI478">
        <v>0</v>
      </c>
      <c r="DJ478">
        <v>0</v>
      </c>
      <c r="DK478">
        <v>0</v>
      </c>
      <c r="DL478">
        <v>0</v>
      </c>
      <c r="DM478">
        <v>0</v>
      </c>
      <c r="DN478">
        <v>0</v>
      </c>
      <c r="DO478">
        <v>0</v>
      </c>
      <c r="DP478">
        <v>0</v>
      </c>
      <c r="DQ478">
        <v>0</v>
      </c>
      <c r="DR478">
        <v>0</v>
      </c>
      <c r="DS478">
        <v>0</v>
      </c>
      <c r="DT478">
        <v>0</v>
      </c>
      <c r="DU478">
        <v>0</v>
      </c>
      <c r="DV478">
        <v>0</v>
      </c>
      <c r="DW478">
        <v>0</v>
      </c>
      <c r="DX478">
        <v>0</v>
      </c>
      <c r="DY478">
        <v>0</v>
      </c>
      <c r="DZ478">
        <v>0</v>
      </c>
      <c r="EA478">
        <v>0</v>
      </c>
      <c r="EB478">
        <v>0</v>
      </c>
      <c r="EC478">
        <v>0</v>
      </c>
      <c r="ED478">
        <v>0</v>
      </c>
      <c r="EE478">
        <v>0</v>
      </c>
      <c r="EF478">
        <v>0</v>
      </c>
      <c r="EG478">
        <v>0</v>
      </c>
      <c r="EH478">
        <v>0</v>
      </c>
      <c r="EI478">
        <v>0</v>
      </c>
      <c r="EJ478">
        <v>0</v>
      </c>
      <c r="EK478">
        <v>0</v>
      </c>
      <c r="EL478">
        <v>0</v>
      </c>
      <c r="EM478">
        <v>0</v>
      </c>
      <c r="EN478">
        <v>0</v>
      </c>
      <c r="EO478">
        <v>0</v>
      </c>
      <c r="EP478">
        <v>0</v>
      </c>
      <c r="EQ478">
        <v>0</v>
      </c>
      <c r="ER478">
        <v>0</v>
      </c>
      <c r="ES478">
        <v>0</v>
      </c>
      <c r="ET478">
        <v>0</v>
      </c>
      <c r="EU478">
        <v>0</v>
      </c>
      <c r="EV478">
        <v>0</v>
      </c>
      <c r="EW478">
        <v>0</v>
      </c>
      <c r="EX478">
        <v>0</v>
      </c>
      <c r="EY478">
        <v>0</v>
      </c>
      <c r="EZ478">
        <v>0</v>
      </c>
      <c r="FA478">
        <v>0</v>
      </c>
      <c r="FB478">
        <v>0</v>
      </c>
      <c r="FC478">
        <v>0</v>
      </c>
      <c r="FD478">
        <v>0</v>
      </c>
      <c r="FE478">
        <v>0</v>
      </c>
      <c r="FF478">
        <v>0</v>
      </c>
      <c r="FG478">
        <v>0</v>
      </c>
      <c r="FH478">
        <v>0</v>
      </c>
      <c r="FI478">
        <v>0</v>
      </c>
      <c r="FJ478">
        <v>0</v>
      </c>
      <c r="FK478">
        <v>0</v>
      </c>
      <c r="FL478">
        <v>0</v>
      </c>
      <c r="FM478">
        <v>0</v>
      </c>
      <c r="FN478">
        <v>0</v>
      </c>
      <c r="FO478">
        <v>0</v>
      </c>
      <c r="FP478">
        <v>0</v>
      </c>
      <c r="FQ478">
        <v>0</v>
      </c>
      <c r="FR478">
        <v>0</v>
      </c>
      <c r="FS478">
        <v>6</v>
      </c>
      <c r="FT478">
        <v>0.2716204822063446</v>
      </c>
      <c r="FU478">
        <v>0</v>
      </c>
    </row>
    <row r="479" spans="1:177" x14ac:dyDescent="0.2">
      <c r="A479" t="s">
        <v>195</v>
      </c>
      <c r="B479" t="s">
        <v>226</v>
      </c>
      <c r="C479" t="s">
        <v>1</v>
      </c>
      <c r="D479" t="s">
        <v>259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M479">
        <v>0</v>
      </c>
      <c r="BN479">
        <v>0</v>
      </c>
      <c r="BO479">
        <v>0</v>
      </c>
      <c r="BP479">
        <v>0</v>
      </c>
      <c r="BQ479">
        <v>0</v>
      </c>
      <c r="BR479">
        <v>0</v>
      </c>
      <c r="BS479">
        <v>0</v>
      </c>
      <c r="BT479">
        <v>0</v>
      </c>
      <c r="BU479">
        <v>0</v>
      </c>
      <c r="BV479">
        <v>0</v>
      </c>
      <c r="BW479">
        <v>0</v>
      </c>
      <c r="BX479">
        <v>0</v>
      </c>
      <c r="BY479">
        <v>0</v>
      </c>
      <c r="BZ479">
        <v>0</v>
      </c>
      <c r="CA479">
        <v>0</v>
      </c>
      <c r="CB479">
        <v>0</v>
      </c>
      <c r="CC479">
        <v>0</v>
      </c>
      <c r="CD479">
        <v>0</v>
      </c>
      <c r="CE479">
        <v>0</v>
      </c>
      <c r="CF479">
        <v>0</v>
      </c>
      <c r="CG479">
        <v>0</v>
      </c>
      <c r="CH479">
        <v>0</v>
      </c>
      <c r="CI479">
        <v>0</v>
      </c>
      <c r="CJ479">
        <v>0</v>
      </c>
      <c r="CK479">
        <v>0</v>
      </c>
      <c r="CL479">
        <v>0</v>
      </c>
      <c r="CM479">
        <v>0</v>
      </c>
      <c r="CN479">
        <v>0</v>
      </c>
      <c r="CO479">
        <v>0</v>
      </c>
      <c r="CP479">
        <v>0</v>
      </c>
      <c r="CQ479">
        <v>0</v>
      </c>
      <c r="CR479">
        <v>0</v>
      </c>
      <c r="CS479">
        <v>0</v>
      </c>
      <c r="CT479">
        <v>0</v>
      </c>
      <c r="CU479">
        <v>0</v>
      </c>
      <c r="CV479">
        <v>0</v>
      </c>
      <c r="CW479">
        <v>0</v>
      </c>
      <c r="CX479">
        <v>0</v>
      </c>
      <c r="CY479">
        <v>0</v>
      </c>
      <c r="CZ479">
        <v>0</v>
      </c>
      <c r="DA479">
        <v>0</v>
      </c>
      <c r="DB479">
        <v>0</v>
      </c>
      <c r="DC479">
        <v>0</v>
      </c>
      <c r="DD479">
        <v>0</v>
      </c>
      <c r="DE479">
        <v>0</v>
      </c>
      <c r="DF479">
        <v>0</v>
      </c>
      <c r="DG479">
        <v>0</v>
      </c>
      <c r="DH479">
        <v>0</v>
      </c>
      <c r="DI479">
        <v>0</v>
      </c>
      <c r="DJ479">
        <v>0</v>
      </c>
      <c r="DK479">
        <v>0</v>
      </c>
      <c r="DL479">
        <v>0</v>
      </c>
      <c r="DM479">
        <v>0</v>
      </c>
      <c r="DN479">
        <v>0</v>
      </c>
      <c r="DO479">
        <v>0</v>
      </c>
      <c r="DP479">
        <v>0</v>
      </c>
      <c r="DQ479">
        <v>0</v>
      </c>
      <c r="DR479">
        <v>0</v>
      </c>
      <c r="DS479">
        <v>0</v>
      </c>
      <c r="DT479">
        <v>0</v>
      </c>
      <c r="DU479">
        <v>0</v>
      </c>
      <c r="DV479">
        <v>0</v>
      </c>
      <c r="DW479">
        <v>0</v>
      </c>
      <c r="DX479">
        <v>0</v>
      </c>
      <c r="DY479">
        <v>0</v>
      </c>
      <c r="DZ479">
        <v>0</v>
      </c>
      <c r="EA479">
        <v>0</v>
      </c>
      <c r="EB479">
        <v>0</v>
      </c>
      <c r="EC479">
        <v>0</v>
      </c>
      <c r="ED479">
        <v>0</v>
      </c>
      <c r="EE479">
        <v>0</v>
      </c>
      <c r="EF479">
        <v>0</v>
      </c>
      <c r="EG479">
        <v>0</v>
      </c>
      <c r="EH479">
        <v>0</v>
      </c>
      <c r="EI479">
        <v>0</v>
      </c>
      <c r="EJ479">
        <v>0</v>
      </c>
      <c r="EK479">
        <v>0</v>
      </c>
      <c r="EL479">
        <v>0</v>
      </c>
      <c r="EM479">
        <v>0</v>
      </c>
      <c r="EN479">
        <v>0</v>
      </c>
      <c r="EO479">
        <v>0</v>
      </c>
      <c r="EP479">
        <v>0</v>
      </c>
      <c r="EQ479">
        <v>0</v>
      </c>
      <c r="ER479">
        <v>0</v>
      </c>
      <c r="ES479">
        <v>0</v>
      </c>
      <c r="ET479">
        <v>0</v>
      </c>
      <c r="EU479">
        <v>0</v>
      </c>
      <c r="EV479">
        <v>0</v>
      </c>
      <c r="EW479">
        <v>0</v>
      </c>
      <c r="EX479">
        <v>0</v>
      </c>
      <c r="EY479">
        <v>0</v>
      </c>
      <c r="EZ479">
        <v>0</v>
      </c>
      <c r="FA479">
        <v>0</v>
      </c>
      <c r="FB479">
        <v>0</v>
      </c>
      <c r="FC479">
        <v>0</v>
      </c>
      <c r="FD479">
        <v>0</v>
      </c>
      <c r="FE479">
        <v>0</v>
      </c>
      <c r="FF479">
        <v>0</v>
      </c>
      <c r="FG479">
        <v>0</v>
      </c>
      <c r="FH479">
        <v>0</v>
      </c>
      <c r="FI479">
        <v>0</v>
      </c>
      <c r="FJ479">
        <v>0</v>
      </c>
      <c r="FK479">
        <v>0</v>
      </c>
      <c r="FL479">
        <v>0</v>
      </c>
      <c r="FM479">
        <v>0</v>
      </c>
      <c r="FN479">
        <v>0</v>
      </c>
      <c r="FO479">
        <v>0</v>
      </c>
      <c r="FP479">
        <v>0</v>
      </c>
      <c r="FQ479">
        <v>0</v>
      </c>
      <c r="FR479">
        <v>0</v>
      </c>
      <c r="FS479">
        <v>6</v>
      </c>
      <c r="FT479">
        <v>0.27629885077476501</v>
      </c>
      <c r="FU479">
        <v>0</v>
      </c>
    </row>
    <row r="480" spans="1:177" x14ac:dyDescent="0.2">
      <c r="A480" t="s">
        <v>195</v>
      </c>
      <c r="B480" t="s">
        <v>226</v>
      </c>
      <c r="C480" t="s">
        <v>1</v>
      </c>
      <c r="D480" t="s">
        <v>260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0</v>
      </c>
      <c r="BI480">
        <v>0</v>
      </c>
      <c r="BJ480">
        <v>0</v>
      </c>
      <c r="BK480">
        <v>0</v>
      </c>
      <c r="BL480">
        <v>0</v>
      </c>
      <c r="BM480">
        <v>0</v>
      </c>
      <c r="BN480">
        <v>0</v>
      </c>
      <c r="BO480">
        <v>0</v>
      </c>
      <c r="BP480">
        <v>0</v>
      </c>
      <c r="BQ480">
        <v>0</v>
      </c>
      <c r="BR480">
        <v>0</v>
      </c>
      <c r="BS480">
        <v>0</v>
      </c>
      <c r="BT480">
        <v>0</v>
      </c>
      <c r="BU480">
        <v>0</v>
      </c>
      <c r="BV480">
        <v>0</v>
      </c>
      <c r="BW480">
        <v>0</v>
      </c>
      <c r="BX480">
        <v>0</v>
      </c>
      <c r="BY480">
        <v>0</v>
      </c>
      <c r="BZ480">
        <v>0</v>
      </c>
      <c r="CA480">
        <v>0</v>
      </c>
      <c r="CB480">
        <v>0</v>
      </c>
      <c r="CC480">
        <v>0</v>
      </c>
      <c r="CD480">
        <v>0</v>
      </c>
      <c r="CE480">
        <v>0</v>
      </c>
      <c r="CF480">
        <v>0</v>
      </c>
      <c r="CG480">
        <v>0</v>
      </c>
      <c r="CH480">
        <v>0</v>
      </c>
      <c r="CI480">
        <v>0</v>
      </c>
      <c r="CJ480">
        <v>0</v>
      </c>
      <c r="CK480">
        <v>0</v>
      </c>
      <c r="CL480">
        <v>0</v>
      </c>
      <c r="CM480">
        <v>0</v>
      </c>
      <c r="CN480">
        <v>0</v>
      </c>
      <c r="CO480">
        <v>0</v>
      </c>
      <c r="CP480">
        <v>0</v>
      </c>
      <c r="CQ480">
        <v>0</v>
      </c>
      <c r="CR480">
        <v>0</v>
      </c>
      <c r="CS480">
        <v>0</v>
      </c>
      <c r="CT480">
        <v>0</v>
      </c>
      <c r="CU480">
        <v>0</v>
      </c>
      <c r="CV480">
        <v>0</v>
      </c>
      <c r="CW480">
        <v>0</v>
      </c>
      <c r="CX480">
        <v>0</v>
      </c>
      <c r="CY480">
        <v>0</v>
      </c>
      <c r="CZ480">
        <v>0</v>
      </c>
      <c r="DA480">
        <v>0</v>
      </c>
      <c r="DB480">
        <v>0</v>
      </c>
      <c r="DC480">
        <v>0</v>
      </c>
      <c r="DD480">
        <v>0</v>
      </c>
      <c r="DE480">
        <v>0</v>
      </c>
      <c r="DF480">
        <v>0</v>
      </c>
      <c r="DG480">
        <v>0</v>
      </c>
      <c r="DH480">
        <v>0</v>
      </c>
      <c r="DI480">
        <v>0</v>
      </c>
      <c r="DJ480">
        <v>0</v>
      </c>
      <c r="DK480">
        <v>0</v>
      </c>
      <c r="DL480">
        <v>0</v>
      </c>
      <c r="DM480">
        <v>0</v>
      </c>
      <c r="DN480">
        <v>0</v>
      </c>
      <c r="DO480">
        <v>0</v>
      </c>
      <c r="DP480">
        <v>0</v>
      </c>
      <c r="DQ480">
        <v>0</v>
      </c>
      <c r="DR480">
        <v>0</v>
      </c>
      <c r="DS480">
        <v>0</v>
      </c>
      <c r="DT480">
        <v>0</v>
      </c>
      <c r="DU480">
        <v>0</v>
      </c>
      <c r="DV480">
        <v>0</v>
      </c>
      <c r="DW480">
        <v>0</v>
      </c>
      <c r="DX480">
        <v>0</v>
      </c>
      <c r="DY480">
        <v>0</v>
      </c>
      <c r="DZ480">
        <v>0</v>
      </c>
      <c r="EA480">
        <v>0</v>
      </c>
      <c r="EB480">
        <v>0</v>
      </c>
      <c r="EC480">
        <v>0</v>
      </c>
      <c r="ED480">
        <v>0</v>
      </c>
      <c r="EE480">
        <v>0</v>
      </c>
      <c r="EF480">
        <v>0</v>
      </c>
      <c r="EG480">
        <v>0</v>
      </c>
      <c r="EH480">
        <v>0</v>
      </c>
      <c r="EI480">
        <v>0</v>
      </c>
      <c r="EJ480">
        <v>0</v>
      </c>
      <c r="EK480">
        <v>0</v>
      </c>
      <c r="EL480">
        <v>0</v>
      </c>
      <c r="EM480">
        <v>0</v>
      </c>
      <c r="EN480">
        <v>0</v>
      </c>
      <c r="EO480">
        <v>0</v>
      </c>
      <c r="EP480">
        <v>0</v>
      </c>
      <c r="EQ480">
        <v>0</v>
      </c>
      <c r="ER480">
        <v>0</v>
      </c>
      <c r="ES480">
        <v>0</v>
      </c>
      <c r="ET480">
        <v>0</v>
      </c>
      <c r="EU480">
        <v>0</v>
      </c>
      <c r="EV480">
        <v>0</v>
      </c>
      <c r="EW480">
        <v>0</v>
      </c>
      <c r="EX480">
        <v>0</v>
      </c>
      <c r="EY480">
        <v>0</v>
      </c>
      <c r="EZ480">
        <v>0</v>
      </c>
      <c r="FA480">
        <v>0</v>
      </c>
      <c r="FB480">
        <v>0</v>
      </c>
      <c r="FC480">
        <v>0</v>
      </c>
      <c r="FD480">
        <v>0</v>
      </c>
      <c r="FE480">
        <v>0</v>
      </c>
      <c r="FF480">
        <v>0</v>
      </c>
      <c r="FG480">
        <v>0</v>
      </c>
      <c r="FH480">
        <v>0</v>
      </c>
      <c r="FI480">
        <v>0</v>
      </c>
      <c r="FJ480">
        <v>0</v>
      </c>
      <c r="FK480">
        <v>0</v>
      </c>
      <c r="FL480">
        <v>0</v>
      </c>
      <c r="FM480">
        <v>0</v>
      </c>
      <c r="FN480">
        <v>0</v>
      </c>
      <c r="FO480">
        <v>0</v>
      </c>
      <c r="FP480">
        <v>0</v>
      </c>
      <c r="FQ480">
        <v>0</v>
      </c>
      <c r="FR480">
        <v>0</v>
      </c>
      <c r="FS480">
        <v>6</v>
      </c>
      <c r="FT480">
        <v>0.2299230545759201</v>
      </c>
      <c r="FU480">
        <v>0</v>
      </c>
    </row>
    <row r="481" spans="1:177" x14ac:dyDescent="0.2">
      <c r="A481" t="s">
        <v>195</v>
      </c>
      <c r="B481" t="s">
        <v>226</v>
      </c>
      <c r="C481" t="s">
        <v>1</v>
      </c>
      <c r="D481" t="s">
        <v>2</v>
      </c>
      <c r="E481">
        <v>20</v>
      </c>
      <c r="F481">
        <v>20</v>
      </c>
      <c r="G481">
        <v>2.2383768558502197</v>
      </c>
      <c r="H481">
        <v>2.0926690101623535</v>
      </c>
      <c r="I481">
        <v>2.0464973449707031</v>
      </c>
      <c r="J481">
        <v>2.2617723941802979</v>
      </c>
      <c r="K481">
        <v>2.9533417224884033</v>
      </c>
      <c r="L481">
        <v>3.028780460357666</v>
      </c>
      <c r="M481">
        <v>4.0269565582275391</v>
      </c>
      <c r="N481">
        <v>3.7716529369354248</v>
      </c>
      <c r="O481">
        <v>3.8225231170654297</v>
      </c>
      <c r="P481">
        <v>4.1075959205627441</v>
      </c>
      <c r="Q481">
        <v>4.2747583389282227</v>
      </c>
      <c r="R481">
        <v>4.4628276824951172</v>
      </c>
      <c r="S481">
        <v>4.6252450942993164</v>
      </c>
      <c r="T481">
        <v>4.7563633918762207</v>
      </c>
      <c r="U481">
        <v>4.8551840782165527</v>
      </c>
      <c r="V481">
        <v>4.910853385925293</v>
      </c>
      <c r="W481">
        <v>4.9626965522766113</v>
      </c>
      <c r="X481">
        <v>4.9283337593078613</v>
      </c>
      <c r="Y481">
        <v>4.8214888572692871</v>
      </c>
      <c r="Z481">
        <v>4.8087649345397949</v>
      </c>
      <c r="AA481">
        <v>5.0571737289428711</v>
      </c>
      <c r="AB481">
        <v>4.7813320159912109</v>
      </c>
      <c r="AC481">
        <v>3.3398785591125488</v>
      </c>
      <c r="AD481">
        <v>3.1258666515350342</v>
      </c>
      <c r="AE481">
        <v>-0.35677757859230042</v>
      </c>
      <c r="AF481">
        <v>-0.38771724700927734</v>
      </c>
      <c r="AG481">
        <v>-0.36344510316848755</v>
      </c>
      <c r="AH481">
        <v>-0.34484073519706726</v>
      </c>
      <c r="AI481">
        <v>-0.49231955409049988</v>
      </c>
      <c r="AJ481">
        <v>-0.3652675449848175</v>
      </c>
      <c r="AK481">
        <v>-0.26041334867477417</v>
      </c>
      <c r="AL481">
        <v>-0.3330155611038208</v>
      </c>
      <c r="AM481">
        <v>-0.32162398099899292</v>
      </c>
      <c r="AN481">
        <v>-0.31902492046356201</v>
      </c>
      <c r="AO481">
        <v>-0.36428344249725342</v>
      </c>
      <c r="AP481">
        <v>-0.36275380849838257</v>
      </c>
      <c r="AQ481">
        <v>-0.35925665497779846</v>
      </c>
      <c r="AR481">
        <v>-0.36856284737586975</v>
      </c>
      <c r="AS481">
        <v>-0.1727493554353714</v>
      </c>
      <c r="AT481">
        <v>0.90791964530944824</v>
      </c>
      <c r="AU481">
        <v>0.79653090238571167</v>
      </c>
      <c r="AV481">
        <v>0.72464317083358765</v>
      </c>
      <c r="AW481">
        <v>0.64632153511047363</v>
      </c>
      <c r="AX481">
        <v>-0.31364366412162781</v>
      </c>
      <c r="AY481">
        <v>-0.45375427603721619</v>
      </c>
      <c r="AZ481">
        <v>-0.44844529032707214</v>
      </c>
      <c r="BA481">
        <v>-0.50620239973068237</v>
      </c>
      <c r="BB481">
        <v>-0.47178775072097778</v>
      </c>
      <c r="BC481">
        <v>-0.12863011658191681</v>
      </c>
      <c r="BD481">
        <v>-0.17724844813346863</v>
      </c>
      <c r="BE481">
        <v>-0.15743888914585114</v>
      </c>
      <c r="BF481">
        <v>-0.14944674074649811</v>
      </c>
      <c r="BG481">
        <v>-0.30195233225822449</v>
      </c>
      <c r="BH481">
        <v>-0.18486618995666504</v>
      </c>
      <c r="BI481">
        <v>-2.5414714589715004E-2</v>
      </c>
      <c r="BJ481">
        <v>-0.12959055602550507</v>
      </c>
      <c r="BK481">
        <v>-0.12471702694892883</v>
      </c>
      <c r="BL481">
        <v>-0.13311155140399933</v>
      </c>
      <c r="BM481">
        <v>-0.17383310198783875</v>
      </c>
      <c r="BN481">
        <v>-0.17634369432926178</v>
      </c>
      <c r="BO481">
        <v>-0.17541037499904633</v>
      </c>
      <c r="BP481">
        <v>-0.18256469070911407</v>
      </c>
      <c r="BQ481">
        <v>1.4609239995479584E-2</v>
      </c>
      <c r="BR481">
        <v>1.0964744091033936</v>
      </c>
      <c r="BS481">
        <v>0.98604500293731689</v>
      </c>
      <c r="BT481">
        <v>0.91792142391204834</v>
      </c>
      <c r="BU481">
        <v>0.85344326496124268</v>
      </c>
      <c r="BV481">
        <v>-7.9524584114551544E-2</v>
      </c>
      <c r="BW481">
        <v>-0.25960668921470642</v>
      </c>
      <c r="BX481">
        <v>-0.26370847225189209</v>
      </c>
      <c r="BY481">
        <v>-0.31735360622406006</v>
      </c>
      <c r="BZ481">
        <v>-0.27204877138137817</v>
      </c>
      <c r="CA481">
        <v>2.9384108260273933E-2</v>
      </c>
      <c r="CB481">
        <v>-3.1478393822908401E-2</v>
      </c>
      <c r="CC481">
        <v>-1.4759598299860954E-2</v>
      </c>
      <c r="CD481">
        <v>-1.4117457903921604E-2</v>
      </c>
      <c r="CE481">
        <v>-0.17010457813739777</v>
      </c>
      <c r="CF481">
        <v>-5.9920754283666611E-2</v>
      </c>
      <c r="CG481">
        <v>0.13734462857246399</v>
      </c>
      <c r="CH481">
        <v>1.1300980113446712E-2</v>
      </c>
      <c r="CI481">
        <v>1.1660140939056873E-2</v>
      </c>
      <c r="CJ481">
        <v>-4.3485104106366634E-3</v>
      </c>
      <c r="CK481">
        <v>-4.1927769780158997E-2</v>
      </c>
      <c r="CL481">
        <v>-4.7236617654561996E-2</v>
      </c>
      <c r="CM481">
        <v>-4.8079013824462891E-2</v>
      </c>
      <c r="CN481">
        <v>-5.3742930293083191E-2</v>
      </c>
      <c r="CO481">
        <v>0.14437323808670044</v>
      </c>
      <c r="CP481">
        <v>1.2270667552947998</v>
      </c>
      <c r="CQ481">
        <v>1.1173019409179687</v>
      </c>
      <c r="CR481">
        <v>1.0517853498458862</v>
      </c>
      <c r="CS481">
        <v>0.9968951940536499</v>
      </c>
      <c r="CT481">
        <v>8.2625582814216614E-2</v>
      </c>
      <c r="CU481">
        <v>-0.12514066696166992</v>
      </c>
      <c r="CV481">
        <v>-0.13576029241085052</v>
      </c>
      <c r="CW481">
        <v>-0.18655751645565033</v>
      </c>
      <c r="CX481">
        <v>-0.13371017575263977</v>
      </c>
      <c r="CY481">
        <v>0.18739834427833557</v>
      </c>
      <c r="CZ481">
        <v>0.11429166048765182</v>
      </c>
      <c r="DA481">
        <v>0.12791968882083893</v>
      </c>
      <c r="DB481">
        <v>0.12121182680130005</v>
      </c>
      <c r="DC481">
        <v>-3.8256820291280746E-2</v>
      </c>
      <c r="DD481">
        <v>6.5024681389331818E-2</v>
      </c>
      <c r="DE481">
        <v>0.30010396242141724</v>
      </c>
      <c r="DF481">
        <v>0.15219251811504364</v>
      </c>
      <c r="DG481">
        <v>0.14803731441497803</v>
      </c>
      <c r="DH481">
        <v>0.12441453337669373</v>
      </c>
      <c r="DI481">
        <v>8.9977562427520752E-2</v>
      </c>
      <c r="DJ481">
        <v>8.1870459020137787E-2</v>
      </c>
      <c r="DK481">
        <v>7.9252354800701141E-2</v>
      </c>
      <c r="DL481">
        <v>7.5078822672367096E-2</v>
      </c>
      <c r="DM481">
        <v>0.2741372287273407</v>
      </c>
      <c r="DN481">
        <v>1.3576591014862061</v>
      </c>
      <c r="DO481">
        <v>1.2485588788986206</v>
      </c>
      <c r="DP481">
        <v>1.1856492757797241</v>
      </c>
      <c r="DQ481">
        <v>1.1403471231460571</v>
      </c>
      <c r="DR481">
        <v>0.24477574229240417</v>
      </c>
      <c r="DS481">
        <v>9.3253552913665771E-3</v>
      </c>
      <c r="DT481">
        <v>-7.8121218830347061E-3</v>
      </c>
      <c r="DU481">
        <v>-5.5761415511369705E-2</v>
      </c>
      <c r="DV481">
        <v>4.6284273266792297E-3</v>
      </c>
      <c r="DW481">
        <v>0.41554579138755798</v>
      </c>
      <c r="DX481">
        <v>0.32476046681404114</v>
      </c>
      <c r="DY481">
        <v>0.33392590284347534</v>
      </c>
      <c r="DZ481">
        <v>0.3166058361530304</v>
      </c>
      <c r="EA481">
        <v>0.15211039781570435</v>
      </c>
      <c r="EB481">
        <v>0.24542604386806488</v>
      </c>
      <c r="EC481">
        <v>0.53510260581970215</v>
      </c>
      <c r="ED481">
        <v>0.35561752319335938</v>
      </c>
      <c r="EE481">
        <v>0.34494426846504211</v>
      </c>
      <c r="EF481">
        <v>0.3103279173374176</v>
      </c>
      <c r="EG481">
        <v>0.28042790293693542</v>
      </c>
      <c r="EH481">
        <v>0.26828056573867798</v>
      </c>
      <c r="EI481">
        <v>0.26309862732887268</v>
      </c>
      <c r="EJ481">
        <v>0.26107698678970337</v>
      </c>
      <c r="EK481">
        <v>0.46149584650993347</v>
      </c>
      <c r="EL481">
        <v>1.5462138652801514</v>
      </c>
      <c r="EM481">
        <v>1.4380730390548706</v>
      </c>
      <c r="EN481">
        <v>1.3789275884628296</v>
      </c>
      <c r="EO481">
        <v>1.3474688529968262</v>
      </c>
      <c r="EP481">
        <v>0.47889482975006104</v>
      </c>
      <c r="EQ481">
        <v>0.20347294211387634</v>
      </c>
      <c r="ER481">
        <v>0.17692472040653229</v>
      </c>
      <c r="ES481">
        <v>0.13308738172054291</v>
      </c>
      <c r="ET481">
        <v>0.20436739921569824</v>
      </c>
      <c r="EU481">
        <v>68.197540283203125</v>
      </c>
      <c r="EV481">
        <v>66.61090087890625</v>
      </c>
      <c r="EW481">
        <v>65.162216186523438</v>
      </c>
      <c r="EX481">
        <v>64.76593017578125</v>
      </c>
      <c r="EY481">
        <v>65.089256286621094</v>
      </c>
      <c r="EZ481">
        <v>63.896121978759766</v>
      </c>
      <c r="FA481">
        <v>64.327186584472656</v>
      </c>
      <c r="FB481">
        <v>67.034652709960937</v>
      </c>
      <c r="FC481">
        <v>71.272193908691406</v>
      </c>
      <c r="FD481">
        <v>75.24249267578125</v>
      </c>
      <c r="FE481">
        <v>79.331489562988281</v>
      </c>
      <c r="FF481">
        <v>82.870697021484375</v>
      </c>
      <c r="FG481">
        <v>85.290290832519531</v>
      </c>
      <c r="FH481">
        <v>87.393508911132813</v>
      </c>
      <c r="FI481">
        <v>88.38031005859375</v>
      </c>
      <c r="FJ481">
        <v>88.737457275390625</v>
      </c>
      <c r="FK481">
        <v>89.436355590820312</v>
      </c>
      <c r="FL481">
        <v>88.359428405761719</v>
      </c>
      <c r="FM481">
        <v>85.80841064453125</v>
      </c>
      <c r="FN481">
        <v>81.945724487304688</v>
      </c>
      <c r="FO481">
        <v>78.384765625</v>
      </c>
      <c r="FP481">
        <v>75.269950866699219</v>
      </c>
      <c r="FQ481">
        <v>73.295524597167969</v>
      </c>
      <c r="FR481">
        <v>71.273300170898438</v>
      </c>
      <c r="FS481">
        <v>20</v>
      </c>
      <c r="FT481">
        <v>8.9880883693695068E-2</v>
      </c>
      <c r="FU481">
        <v>1</v>
      </c>
    </row>
    <row r="482" spans="1:177" x14ac:dyDescent="0.2">
      <c r="A482" t="s">
        <v>196</v>
      </c>
      <c r="B482" t="s">
        <v>224</v>
      </c>
      <c r="C482" t="s">
        <v>1</v>
      </c>
      <c r="D482" t="s">
        <v>246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0</v>
      </c>
      <c r="BI482">
        <v>0</v>
      </c>
      <c r="BJ482">
        <v>0</v>
      </c>
      <c r="BK482">
        <v>0</v>
      </c>
      <c r="BL482">
        <v>0</v>
      </c>
      <c r="BM482">
        <v>0</v>
      </c>
      <c r="BN482">
        <v>0</v>
      </c>
      <c r="BO482">
        <v>0</v>
      </c>
      <c r="BP482">
        <v>0</v>
      </c>
      <c r="BQ482">
        <v>0</v>
      </c>
      <c r="BR482">
        <v>0</v>
      </c>
      <c r="BS482">
        <v>0</v>
      </c>
      <c r="BT482">
        <v>0</v>
      </c>
      <c r="BU482">
        <v>0</v>
      </c>
      <c r="BV482">
        <v>0</v>
      </c>
      <c r="BW482">
        <v>0</v>
      </c>
      <c r="BX482">
        <v>0</v>
      </c>
      <c r="BY482">
        <v>0</v>
      </c>
      <c r="BZ482">
        <v>0</v>
      </c>
      <c r="CA482">
        <v>0</v>
      </c>
      <c r="CB482">
        <v>0</v>
      </c>
      <c r="CC482">
        <v>0</v>
      </c>
      <c r="CD482">
        <v>0</v>
      </c>
      <c r="CE482">
        <v>0</v>
      </c>
      <c r="CF482">
        <v>0</v>
      </c>
      <c r="CG482">
        <v>0</v>
      </c>
      <c r="CH482">
        <v>0</v>
      </c>
      <c r="CI482">
        <v>0</v>
      </c>
      <c r="CJ482">
        <v>0</v>
      </c>
      <c r="CK482">
        <v>0</v>
      </c>
      <c r="CL482">
        <v>0</v>
      </c>
      <c r="CM482">
        <v>0</v>
      </c>
      <c r="CN482">
        <v>0</v>
      </c>
      <c r="CO482">
        <v>0</v>
      </c>
      <c r="CP482">
        <v>0</v>
      </c>
      <c r="CQ482">
        <v>0</v>
      </c>
      <c r="CR482">
        <v>0</v>
      </c>
      <c r="CS482">
        <v>0</v>
      </c>
      <c r="CT482">
        <v>0</v>
      </c>
      <c r="CU482">
        <v>0</v>
      </c>
      <c r="CV482">
        <v>0</v>
      </c>
      <c r="CW482">
        <v>0</v>
      </c>
      <c r="CX482">
        <v>0</v>
      </c>
      <c r="CY482">
        <v>0</v>
      </c>
      <c r="CZ482">
        <v>0</v>
      </c>
      <c r="DA482">
        <v>0</v>
      </c>
      <c r="DB482">
        <v>0</v>
      </c>
      <c r="DC482">
        <v>0</v>
      </c>
      <c r="DD482">
        <v>0</v>
      </c>
      <c r="DE482">
        <v>0</v>
      </c>
      <c r="DF482">
        <v>0</v>
      </c>
      <c r="DG482">
        <v>0</v>
      </c>
      <c r="DH482">
        <v>0</v>
      </c>
      <c r="DI482">
        <v>0</v>
      </c>
      <c r="DJ482">
        <v>0</v>
      </c>
      <c r="DK482">
        <v>0</v>
      </c>
      <c r="DL482">
        <v>0</v>
      </c>
      <c r="DM482">
        <v>0</v>
      </c>
      <c r="DN482">
        <v>0</v>
      </c>
      <c r="DO482">
        <v>0</v>
      </c>
      <c r="DP482">
        <v>0</v>
      </c>
      <c r="DQ482">
        <v>0</v>
      </c>
      <c r="DR482">
        <v>0</v>
      </c>
      <c r="DS482">
        <v>0</v>
      </c>
      <c r="DT482">
        <v>0</v>
      </c>
      <c r="DU482">
        <v>0</v>
      </c>
      <c r="DV482">
        <v>0</v>
      </c>
      <c r="DW482">
        <v>0</v>
      </c>
      <c r="DX482">
        <v>0</v>
      </c>
      <c r="DY482">
        <v>0</v>
      </c>
      <c r="DZ482">
        <v>0</v>
      </c>
      <c r="EA482">
        <v>0</v>
      </c>
      <c r="EB482">
        <v>0</v>
      </c>
      <c r="EC482">
        <v>0</v>
      </c>
      <c r="ED482">
        <v>0</v>
      </c>
      <c r="EE482">
        <v>0</v>
      </c>
      <c r="EF482">
        <v>0</v>
      </c>
      <c r="EG482">
        <v>0</v>
      </c>
      <c r="EH482">
        <v>0</v>
      </c>
      <c r="EI482">
        <v>0</v>
      </c>
      <c r="EJ482">
        <v>0</v>
      </c>
      <c r="EK482">
        <v>0</v>
      </c>
      <c r="EL482">
        <v>0</v>
      </c>
      <c r="EM482">
        <v>0</v>
      </c>
      <c r="EN482">
        <v>0</v>
      </c>
      <c r="EO482">
        <v>0</v>
      </c>
      <c r="EP482">
        <v>0</v>
      </c>
      <c r="EQ482">
        <v>0</v>
      </c>
      <c r="ER482">
        <v>0</v>
      </c>
      <c r="ES482">
        <v>0</v>
      </c>
      <c r="ET482">
        <v>0</v>
      </c>
      <c r="EU482">
        <v>0</v>
      </c>
      <c r="EV482">
        <v>0</v>
      </c>
      <c r="EW482">
        <v>0</v>
      </c>
      <c r="EX482">
        <v>0</v>
      </c>
      <c r="EY482">
        <v>0</v>
      </c>
      <c r="EZ482">
        <v>0</v>
      </c>
      <c r="FA482">
        <v>0</v>
      </c>
      <c r="FB482">
        <v>0</v>
      </c>
      <c r="FC482">
        <v>0</v>
      </c>
      <c r="FD482">
        <v>0</v>
      </c>
      <c r="FE482">
        <v>0</v>
      </c>
      <c r="FF482">
        <v>0</v>
      </c>
      <c r="FG482">
        <v>0</v>
      </c>
      <c r="FH482">
        <v>0</v>
      </c>
      <c r="FI482">
        <v>0</v>
      </c>
      <c r="FJ482">
        <v>0</v>
      </c>
      <c r="FK482">
        <v>0</v>
      </c>
      <c r="FL482">
        <v>0</v>
      </c>
      <c r="FM482">
        <v>0</v>
      </c>
      <c r="FN482">
        <v>0</v>
      </c>
      <c r="FO482">
        <v>0</v>
      </c>
      <c r="FP482">
        <v>0</v>
      </c>
      <c r="FQ482">
        <v>0</v>
      </c>
      <c r="FR482">
        <v>0</v>
      </c>
      <c r="FS482">
        <v>0</v>
      </c>
      <c r="FU482">
        <v>0</v>
      </c>
    </row>
    <row r="483" spans="1:177" x14ac:dyDescent="0.2">
      <c r="A483" t="s">
        <v>196</v>
      </c>
      <c r="B483" t="s">
        <v>224</v>
      </c>
      <c r="C483" t="s">
        <v>1</v>
      </c>
      <c r="D483" t="s">
        <v>247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0</v>
      </c>
      <c r="BI483">
        <v>0</v>
      </c>
      <c r="BJ483">
        <v>0</v>
      </c>
      <c r="BK483">
        <v>0</v>
      </c>
      <c r="BL483">
        <v>0</v>
      </c>
      <c r="BM483">
        <v>0</v>
      </c>
      <c r="BN483">
        <v>0</v>
      </c>
      <c r="BO483">
        <v>0</v>
      </c>
      <c r="BP483">
        <v>0</v>
      </c>
      <c r="BQ483">
        <v>0</v>
      </c>
      <c r="BR483">
        <v>0</v>
      </c>
      <c r="BS483">
        <v>0</v>
      </c>
      <c r="BT483">
        <v>0</v>
      </c>
      <c r="BU483">
        <v>0</v>
      </c>
      <c r="BV483">
        <v>0</v>
      </c>
      <c r="BW483">
        <v>0</v>
      </c>
      <c r="BX483">
        <v>0</v>
      </c>
      <c r="BY483">
        <v>0</v>
      </c>
      <c r="BZ483">
        <v>0</v>
      </c>
      <c r="CA483">
        <v>0</v>
      </c>
      <c r="CB483">
        <v>0</v>
      </c>
      <c r="CC483">
        <v>0</v>
      </c>
      <c r="CD483">
        <v>0</v>
      </c>
      <c r="CE483">
        <v>0</v>
      </c>
      <c r="CF483">
        <v>0</v>
      </c>
      <c r="CG483">
        <v>0</v>
      </c>
      <c r="CH483">
        <v>0</v>
      </c>
      <c r="CI483">
        <v>0</v>
      </c>
      <c r="CJ483">
        <v>0</v>
      </c>
      <c r="CK483">
        <v>0</v>
      </c>
      <c r="CL483">
        <v>0</v>
      </c>
      <c r="CM483">
        <v>0</v>
      </c>
      <c r="CN483">
        <v>0</v>
      </c>
      <c r="CO483">
        <v>0</v>
      </c>
      <c r="CP483">
        <v>0</v>
      </c>
      <c r="CQ483">
        <v>0</v>
      </c>
      <c r="CR483">
        <v>0</v>
      </c>
      <c r="CS483">
        <v>0</v>
      </c>
      <c r="CT483">
        <v>0</v>
      </c>
      <c r="CU483">
        <v>0</v>
      </c>
      <c r="CV483">
        <v>0</v>
      </c>
      <c r="CW483">
        <v>0</v>
      </c>
      <c r="CX483">
        <v>0</v>
      </c>
      <c r="CY483">
        <v>0</v>
      </c>
      <c r="CZ483">
        <v>0</v>
      </c>
      <c r="DA483">
        <v>0</v>
      </c>
      <c r="DB483">
        <v>0</v>
      </c>
      <c r="DC483">
        <v>0</v>
      </c>
      <c r="DD483">
        <v>0</v>
      </c>
      <c r="DE483">
        <v>0</v>
      </c>
      <c r="DF483">
        <v>0</v>
      </c>
      <c r="DG483">
        <v>0</v>
      </c>
      <c r="DH483">
        <v>0</v>
      </c>
      <c r="DI483">
        <v>0</v>
      </c>
      <c r="DJ483">
        <v>0</v>
      </c>
      <c r="DK483">
        <v>0</v>
      </c>
      <c r="DL483">
        <v>0</v>
      </c>
      <c r="DM483">
        <v>0</v>
      </c>
      <c r="DN483">
        <v>0</v>
      </c>
      <c r="DO483">
        <v>0</v>
      </c>
      <c r="DP483">
        <v>0</v>
      </c>
      <c r="DQ483">
        <v>0</v>
      </c>
      <c r="DR483">
        <v>0</v>
      </c>
      <c r="DS483">
        <v>0</v>
      </c>
      <c r="DT483">
        <v>0</v>
      </c>
      <c r="DU483">
        <v>0</v>
      </c>
      <c r="DV483">
        <v>0</v>
      </c>
      <c r="DW483">
        <v>0</v>
      </c>
      <c r="DX483">
        <v>0</v>
      </c>
      <c r="DY483">
        <v>0</v>
      </c>
      <c r="DZ483">
        <v>0</v>
      </c>
      <c r="EA483">
        <v>0</v>
      </c>
      <c r="EB483">
        <v>0</v>
      </c>
      <c r="EC483">
        <v>0</v>
      </c>
      <c r="ED483">
        <v>0</v>
      </c>
      <c r="EE483">
        <v>0</v>
      </c>
      <c r="EF483">
        <v>0</v>
      </c>
      <c r="EG483">
        <v>0</v>
      </c>
      <c r="EH483">
        <v>0</v>
      </c>
      <c r="EI483">
        <v>0</v>
      </c>
      <c r="EJ483">
        <v>0</v>
      </c>
      <c r="EK483">
        <v>0</v>
      </c>
      <c r="EL483">
        <v>0</v>
      </c>
      <c r="EM483">
        <v>0</v>
      </c>
      <c r="EN483">
        <v>0</v>
      </c>
      <c r="EO483">
        <v>0</v>
      </c>
      <c r="EP483">
        <v>0</v>
      </c>
      <c r="EQ483">
        <v>0</v>
      </c>
      <c r="ER483">
        <v>0</v>
      </c>
      <c r="ES483">
        <v>0</v>
      </c>
      <c r="ET483">
        <v>0</v>
      </c>
      <c r="EU483">
        <v>0</v>
      </c>
      <c r="EV483">
        <v>0</v>
      </c>
      <c r="EW483">
        <v>0</v>
      </c>
      <c r="EX483">
        <v>0</v>
      </c>
      <c r="EY483">
        <v>0</v>
      </c>
      <c r="EZ483">
        <v>0</v>
      </c>
      <c r="FA483">
        <v>0</v>
      </c>
      <c r="FB483">
        <v>0</v>
      </c>
      <c r="FC483">
        <v>0</v>
      </c>
      <c r="FD483">
        <v>0</v>
      </c>
      <c r="FE483">
        <v>0</v>
      </c>
      <c r="FF483">
        <v>0</v>
      </c>
      <c r="FG483">
        <v>0</v>
      </c>
      <c r="FH483">
        <v>0</v>
      </c>
      <c r="FI483">
        <v>0</v>
      </c>
      <c r="FJ483">
        <v>0</v>
      </c>
      <c r="FK483">
        <v>0</v>
      </c>
      <c r="FL483">
        <v>0</v>
      </c>
      <c r="FM483">
        <v>0</v>
      </c>
      <c r="FN483">
        <v>0</v>
      </c>
      <c r="FO483">
        <v>0</v>
      </c>
      <c r="FP483">
        <v>0</v>
      </c>
      <c r="FQ483">
        <v>0</v>
      </c>
      <c r="FR483">
        <v>0</v>
      </c>
      <c r="FS483">
        <v>0</v>
      </c>
      <c r="FU483">
        <v>0</v>
      </c>
    </row>
    <row r="484" spans="1:177" x14ac:dyDescent="0.2">
      <c r="A484" t="s">
        <v>196</v>
      </c>
      <c r="B484" t="s">
        <v>224</v>
      </c>
      <c r="C484" t="s">
        <v>1</v>
      </c>
      <c r="D484" t="s">
        <v>248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0</v>
      </c>
      <c r="BI484">
        <v>0</v>
      </c>
      <c r="BJ484">
        <v>0</v>
      </c>
      <c r="BK484">
        <v>0</v>
      </c>
      <c r="BL484">
        <v>0</v>
      </c>
      <c r="BM484">
        <v>0</v>
      </c>
      <c r="BN484">
        <v>0</v>
      </c>
      <c r="BO484">
        <v>0</v>
      </c>
      <c r="BP484">
        <v>0</v>
      </c>
      <c r="BQ484">
        <v>0</v>
      </c>
      <c r="BR484">
        <v>0</v>
      </c>
      <c r="BS484">
        <v>0</v>
      </c>
      <c r="BT484">
        <v>0</v>
      </c>
      <c r="BU484">
        <v>0</v>
      </c>
      <c r="BV484">
        <v>0</v>
      </c>
      <c r="BW484">
        <v>0</v>
      </c>
      <c r="BX484">
        <v>0</v>
      </c>
      <c r="BY484">
        <v>0</v>
      </c>
      <c r="BZ484">
        <v>0</v>
      </c>
      <c r="CA484">
        <v>0</v>
      </c>
      <c r="CB484">
        <v>0</v>
      </c>
      <c r="CC484">
        <v>0</v>
      </c>
      <c r="CD484">
        <v>0</v>
      </c>
      <c r="CE484">
        <v>0</v>
      </c>
      <c r="CF484">
        <v>0</v>
      </c>
      <c r="CG484">
        <v>0</v>
      </c>
      <c r="CH484">
        <v>0</v>
      </c>
      <c r="CI484">
        <v>0</v>
      </c>
      <c r="CJ484">
        <v>0</v>
      </c>
      <c r="CK484">
        <v>0</v>
      </c>
      <c r="CL484">
        <v>0</v>
      </c>
      <c r="CM484">
        <v>0</v>
      </c>
      <c r="CN484">
        <v>0</v>
      </c>
      <c r="CO484">
        <v>0</v>
      </c>
      <c r="CP484">
        <v>0</v>
      </c>
      <c r="CQ484">
        <v>0</v>
      </c>
      <c r="CR484">
        <v>0</v>
      </c>
      <c r="CS484">
        <v>0</v>
      </c>
      <c r="CT484">
        <v>0</v>
      </c>
      <c r="CU484">
        <v>0</v>
      </c>
      <c r="CV484">
        <v>0</v>
      </c>
      <c r="CW484">
        <v>0</v>
      </c>
      <c r="CX484">
        <v>0</v>
      </c>
      <c r="CY484">
        <v>0</v>
      </c>
      <c r="CZ484">
        <v>0</v>
      </c>
      <c r="DA484">
        <v>0</v>
      </c>
      <c r="DB484">
        <v>0</v>
      </c>
      <c r="DC484">
        <v>0</v>
      </c>
      <c r="DD484">
        <v>0</v>
      </c>
      <c r="DE484">
        <v>0</v>
      </c>
      <c r="DF484">
        <v>0</v>
      </c>
      <c r="DG484">
        <v>0</v>
      </c>
      <c r="DH484">
        <v>0</v>
      </c>
      <c r="DI484">
        <v>0</v>
      </c>
      <c r="DJ484">
        <v>0</v>
      </c>
      <c r="DK484">
        <v>0</v>
      </c>
      <c r="DL484">
        <v>0</v>
      </c>
      <c r="DM484">
        <v>0</v>
      </c>
      <c r="DN484">
        <v>0</v>
      </c>
      <c r="DO484">
        <v>0</v>
      </c>
      <c r="DP484">
        <v>0</v>
      </c>
      <c r="DQ484">
        <v>0</v>
      </c>
      <c r="DR484">
        <v>0</v>
      </c>
      <c r="DS484">
        <v>0</v>
      </c>
      <c r="DT484">
        <v>0</v>
      </c>
      <c r="DU484">
        <v>0</v>
      </c>
      <c r="DV484">
        <v>0</v>
      </c>
      <c r="DW484">
        <v>0</v>
      </c>
      <c r="DX484">
        <v>0</v>
      </c>
      <c r="DY484">
        <v>0</v>
      </c>
      <c r="DZ484">
        <v>0</v>
      </c>
      <c r="EA484">
        <v>0</v>
      </c>
      <c r="EB484">
        <v>0</v>
      </c>
      <c r="EC484">
        <v>0</v>
      </c>
      <c r="ED484">
        <v>0</v>
      </c>
      <c r="EE484">
        <v>0</v>
      </c>
      <c r="EF484">
        <v>0</v>
      </c>
      <c r="EG484">
        <v>0</v>
      </c>
      <c r="EH484">
        <v>0</v>
      </c>
      <c r="EI484">
        <v>0</v>
      </c>
      <c r="EJ484">
        <v>0</v>
      </c>
      <c r="EK484">
        <v>0</v>
      </c>
      <c r="EL484">
        <v>0</v>
      </c>
      <c r="EM484">
        <v>0</v>
      </c>
      <c r="EN484">
        <v>0</v>
      </c>
      <c r="EO484">
        <v>0</v>
      </c>
      <c r="EP484">
        <v>0</v>
      </c>
      <c r="EQ484">
        <v>0</v>
      </c>
      <c r="ER484">
        <v>0</v>
      </c>
      <c r="ES484">
        <v>0</v>
      </c>
      <c r="ET484">
        <v>0</v>
      </c>
      <c r="EU484">
        <v>0</v>
      </c>
      <c r="EV484">
        <v>0</v>
      </c>
      <c r="EW484">
        <v>0</v>
      </c>
      <c r="EX484">
        <v>0</v>
      </c>
      <c r="EY484">
        <v>0</v>
      </c>
      <c r="EZ484">
        <v>0</v>
      </c>
      <c r="FA484">
        <v>0</v>
      </c>
      <c r="FB484">
        <v>0</v>
      </c>
      <c r="FC484">
        <v>0</v>
      </c>
      <c r="FD484">
        <v>0</v>
      </c>
      <c r="FE484">
        <v>0</v>
      </c>
      <c r="FF484">
        <v>0</v>
      </c>
      <c r="FG484">
        <v>0</v>
      </c>
      <c r="FH484">
        <v>0</v>
      </c>
      <c r="FI484">
        <v>0</v>
      </c>
      <c r="FJ484">
        <v>0</v>
      </c>
      <c r="FK484">
        <v>0</v>
      </c>
      <c r="FL484">
        <v>0</v>
      </c>
      <c r="FM484">
        <v>0</v>
      </c>
      <c r="FN484">
        <v>0</v>
      </c>
      <c r="FO484">
        <v>0</v>
      </c>
      <c r="FP484">
        <v>0</v>
      </c>
      <c r="FQ484">
        <v>0</v>
      </c>
      <c r="FR484">
        <v>0</v>
      </c>
      <c r="FS484">
        <v>0</v>
      </c>
      <c r="FU484">
        <v>0</v>
      </c>
    </row>
    <row r="485" spans="1:177" x14ac:dyDescent="0.2">
      <c r="A485" t="s">
        <v>196</v>
      </c>
      <c r="B485" t="s">
        <v>224</v>
      </c>
      <c r="C485" t="s">
        <v>1</v>
      </c>
      <c r="D485" t="s">
        <v>249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0</v>
      </c>
      <c r="BI485">
        <v>0</v>
      </c>
      <c r="BJ485">
        <v>0</v>
      </c>
      <c r="BK485">
        <v>0</v>
      </c>
      <c r="BL485">
        <v>0</v>
      </c>
      <c r="BM485">
        <v>0</v>
      </c>
      <c r="BN485">
        <v>0</v>
      </c>
      <c r="BO485">
        <v>0</v>
      </c>
      <c r="BP485">
        <v>0</v>
      </c>
      <c r="BQ485">
        <v>0</v>
      </c>
      <c r="BR485">
        <v>0</v>
      </c>
      <c r="BS485">
        <v>0</v>
      </c>
      <c r="BT485">
        <v>0</v>
      </c>
      <c r="BU485">
        <v>0</v>
      </c>
      <c r="BV485">
        <v>0</v>
      </c>
      <c r="BW485">
        <v>0</v>
      </c>
      <c r="BX485">
        <v>0</v>
      </c>
      <c r="BY485">
        <v>0</v>
      </c>
      <c r="BZ485">
        <v>0</v>
      </c>
      <c r="CA485">
        <v>0</v>
      </c>
      <c r="CB485">
        <v>0</v>
      </c>
      <c r="CC485">
        <v>0</v>
      </c>
      <c r="CD485">
        <v>0</v>
      </c>
      <c r="CE485">
        <v>0</v>
      </c>
      <c r="CF485">
        <v>0</v>
      </c>
      <c r="CG485">
        <v>0</v>
      </c>
      <c r="CH485">
        <v>0</v>
      </c>
      <c r="CI485">
        <v>0</v>
      </c>
      <c r="CJ485">
        <v>0</v>
      </c>
      <c r="CK485">
        <v>0</v>
      </c>
      <c r="CL485">
        <v>0</v>
      </c>
      <c r="CM485">
        <v>0</v>
      </c>
      <c r="CN485">
        <v>0</v>
      </c>
      <c r="CO485">
        <v>0</v>
      </c>
      <c r="CP485">
        <v>0</v>
      </c>
      <c r="CQ485">
        <v>0</v>
      </c>
      <c r="CR485">
        <v>0</v>
      </c>
      <c r="CS485">
        <v>0</v>
      </c>
      <c r="CT485">
        <v>0</v>
      </c>
      <c r="CU485">
        <v>0</v>
      </c>
      <c r="CV485">
        <v>0</v>
      </c>
      <c r="CW485">
        <v>0</v>
      </c>
      <c r="CX485">
        <v>0</v>
      </c>
      <c r="CY485">
        <v>0</v>
      </c>
      <c r="CZ485">
        <v>0</v>
      </c>
      <c r="DA485">
        <v>0</v>
      </c>
      <c r="DB485">
        <v>0</v>
      </c>
      <c r="DC485">
        <v>0</v>
      </c>
      <c r="DD485">
        <v>0</v>
      </c>
      <c r="DE485">
        <v>0</v>
      </c>
      <c r="DF485">
        <v>0</v>
      </c>
      <c r="DG485">
        <v>0</v>
      </c>
      <c r="DH485">
        <v>0</v>
      </c>
      <c r="DI485">
        <v>0</v>
      </c>
      <c r="DJ485">
        <v>0</v>
      </c>
      <c r="DK485">
        <v>0</v>
      </c>
      <c r="DL485">
        <v>0</v>
      </c>
      <c r="DM485">
        <v>0</v>
      </c>
      <c r="DN485">
        <v>0</v>
      </c>
      <c r="DO485">
        <v>0</v>
      </c>
      <c r="DP485">
        <v>0</v>
      </c>
      <c r="DQ485">
        <v>0</v>
      </c>
      <c r="DR485">
        <v>0</v>
      </c>
      <c r="DS485">
        <v>0</v>
      </c>
      <c r="DT485">
        <v>0</v>
      </c>
      <c r="DU485">
        <v>0</v>
      </c>
      <c r="DV485">
        <v>0</v>
      </c>
      <c r="DW485">
        <v>0</v>
      </c>
      <c r="DX485">
        <v>0</v>
      </c>
      <c r="DY485">
        <v>0</v>
      </c>
      <c r="DZ485">
        <v>0</v>
      </c>
      <c r="EA485">
        <v>0</v>
      </c>
      <c r="EB485">
        <v>0</v>
      </c>
      <c r="EC485">
        <v>0</v>
      </c>
      <c r="ED485">
        <v>0</v>
      </c>
      <c r="EE485">
        <v>0</v>
      </c>
      <c r="EF485">
        <v>0</v>
      </c>
      <c r="EG485">
        <v>0</v>
      </c>
      <c r="EH485">
        <v>0</v>
      </c>
      <c r="EI485">
        <v>0</v>
      </c>
      <c r="EJ485">
        <v>0</v>
      </c>
      <c r="EK485">
        <v>0</v>
      </c>
      <c r="EL485">
        <v>0</v>
      </c>
      <c r="EM485">
        <v>0</v>
      </c>
      <c r="EN485">
        <v>0</v>
      </c>
      <c r="EO485">
        <v>0</v>
      </c>
      <c r="EP485">
        <v>0</v>
      </c>
      <c r="EQ485">
        <v>0</v>
      </c>
      <c r="ER485">
        <v>0</v>
      </c>
      <c r="ES485">
        <v>0</v>
      </c>
      <c r="ET485">
        <v>0</v>
      </c>
      <c r="EU485">
        <v>0</v>
      </c>
      <c r="EV485">
        <v>0</v>
      </c>
      <c r="EW485">
        <v>0</v>
      </c>
      <c r="EX485">
        <v>0</v>
      </c>
      <c r="EY485">
        <v>0</v>
      </c>
      <c r="EZ485">
        <v>0</v>
      </c>
      <c r="FA485">
        <v>0</v>
      </c>
      <c r="FB485">
        <v>0</v>
      </c>
      <c r="FC485">
        <v>0</v>
      </c>
      <c r="FD485">
        <v>0</v>
      </c>
      <c r="FE485">
        <v>0</v>
      </c>
      <c r="FF485">
        <v>0</v>
      </c>
      <c r="FG485">
        <v>0</v>
      </c>
      <c r="FH485">
        <v>0</v>
      </c>
      <c r="FI485">
        <v>0</v>
      </c>
      <c r="FJ485">
        <v>0</v>
      </c>
      <c r="FK485">
        <v>0</v>
      </c>
      <c r="FL485">
        <v>0</v>
      </c>
      <c r="FM485">
        <v>0</v>
      </c>
      <c r="FN485">
        <v>0</v>
      </c>
      <c r="FO485">
        <v>0</v>
      </c>
      <c r="FP485">
        <v>0</v>
      </c>
      <c r="FQ485">
        <v>0</v>
      </c>
      <c r="FR485">
        <v>0</v>
      </c>
      <c r="FS485">
        <v>0</v>
      </c>
      <c r="FU485">
        <v>0</v>
      </c>
    </row>
    <row r="486" spans="1:177" x14ac:dyDescent="0.2">
      <c r="A486" t="s">
        <v>196</v>
      </c>
      <c r="B486" t="s">
        <v>224</v>
      </c>
      <c r="C486" t="s">
        <v>1</v>
      </c>
      <c r="D486" t="s">
        <v>250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0</v>
      </c>
      <c r="BI486">
        <v>0</v>
      </c>
      <c r="BJ486">
        <v>0</v>
      </c>
      <c r="BK486">
        <v>0</v>
      </c>
      <c r="BL486">
        <v>0</v>
      </c>
      <c r="BM486">
        <v>0</v>
      </c>
      <c r="BN486">
        <v>0</v>
      </c>
      <c r="BO486">
        <v>0</v>
      </c>
      <c r="BP486">
        <v>0</v>
      </c>
      <c r="BQ486">
        <v>0</v>
      </c>
      <c r="BR486">
        <v>0</v>
      </c>
      <c r="BS486">
        <v>0</v>
      </c>
      <c r="BT486">
        <v>0</v>
      </c>
      <c r="BU486">
        <v>0</v>
      </c>
      <c r="BV486">
        <v>0</v>
      </c>
      <c r="BW486">
        <v>0</v>
      </c>
      <c r="BX486">
        <v>0</v>
      </c>
      <c r="BY486">
        <v>0</v>
      </c>
      <c r="BZ486">
        <v>0</v>
      </c>
      <c r="CA486">
        <v>0</v>
      </c>
      <c r="CB486">
        <v>0</v>
      </c>
      <c r="CC486">
        <v>0</v>
      </c>
      <c r="CD486">
        <v>0</v>
      </c>
      <c r="CE486">
        <v>0</v>
      </c>
      <c r="CF486">
        <v>0</v>
      </c>
      <c r="CG486">
        <v>0</v>
      </c>
      <c r="CH486">
        <v>0</v>
      </c>
      <c r="CI486">
        <v>0</v>
      </c>
      <c r="CJ486">
        <v>0</v>
      </c>
      <c r="CK486">
        <v>0</v>
      </c>
      <c r="CL486">
        <v>0</v>
      </c>
      <c r="CM486">
        <v>0</v>
      </c>
      <c r="CN486">
        <v>0</v>
      </c>
      <c r="CO486">
        <v>0</v>
      </c>
      <c r="CP486">
        <v>0</v>
      </c>
      <c r="CQ486">
        <v>0</v>
      </c>
      <c r="CR486">
        <v>0</v>
      </c>
      <c r="CS486">
        <v>0</v>
      </c>
      <c r="CT486">
        <v>0</v>
      </c>
      <c r="CU486">
        <v>0</v>
      </c>
      <c r="CV486">
        <v>0</v>
      </c>
      <c r="CW486">
        <v>0</v>
      </c>
      <c r="CX486">
        <v>0</v>
      </c>
      <c r="CY486">
        <v>0</v>
      </c>
      <c r="CZ486">
        <v>0</v>
      </c>
      <c r="DA486">
        <v>0</v>
      </c>
      <c r="DB486">
        <v>0</v>
      </c>
      <c r="DC486">
        <v>0</v>
      </c>
      <c r="DD486">
        <v>0</v>
      </c>
      <c r="DE486">
        <v>0</v>
      </c>
      <c r="DF486">
        <v>0</v>
      </c>
      <c r="DG486">
        <v>0</v>
      </c>
      <c r="DH486">
        <v>0</v>
      </c>
      <c r="DI486">
        <v>0</v>
      </c>
      <c r="DJ486">
        <v>0</v>
      </c>
      <c r="DK486">
        <v>0</v>
      </c>
      <c r="DL486">
        <v>0</v>
      </c>
      <c r="DM486">
        <v>0</v>
      </c>
      <c r="DN486">
        <v>0</v>
      </c>
      <c r="DO486">
        <v>0</v>
      </c>
      <c r="DP486">
        <v>0</v>
      </c>
      <c r="DQ486">
        <v>0</v>
      </c>
      <c r="DR486">
        <v>0</v>
      </c>
      <c r="DS486">
        <v>0</v>
      </c>
      <c r="DT486">
        <v>0</v>
      </c>
      <c r="DU486">
        <v>0</v>
      </c>
      <c r="DV486">
        <v>0</v>
      </c>
      <c r="DW486">
        <v>0</v>
      </c>
      <c r="DX486">
        <v>0</v>
      </c>
      <c r="DY486">
        <v>0</v>
      </c>
      <c r="DZ486">
        <v>0</v>
      </c>
      <c r="EA486">
        <v>0</v>
      </c>
      <c r="EB486">
        <v>0</v>
      </c>
      <c r="EC486">
        <v>0</v>
      </c>
      <c r="ED486">
        <v>0</v>
      </c>
      <c r="EE486">
        <v>0</v>
      </c>
      <c r="EF486">
        <v>0</v>
      </c>
      <c r="EG486">
        <v>0</v>
      </c>
      <c r="EH486">
        <v>0</v>
      </c>
      <c r="EI486">
        <v>0</v>
      </c>
      <c r="EJ486">
        <v>0</v>
      </c>
      <c r="EK486">
        <v>0</v>
      </c>
      <c r="EL486">
        <v>0</v>
      </c>
      <c r="EM486">
        <v>0</v>
      </c>
      <c r="EN486">
        <v>0</v>
      </c>
      <c r="EO486">
        <v>0</v>
      </c>
      <c r="EP486">
        <v>0</v>
      </c>
      <c r="EQ486">
        <v>0</v>
      </c>
      <c r="ER486">
        <v>0</v>
      </c>
      <c r="ES486">
        <v>0</v>
      </c>
      <c r="ET486">
        <v>0</v>
      </c>
      <c r="EU486">
        <v>0</v>
      </c>
      <c r="EV486">
        <v>0</v>
      </c>
      <c r="EW486">
        <v>0</v>
      </c>
      <c r="EX486">
        <v>0</v>
      </c>
      <c r="EY486">
        <v>0</v>
      </c>
      <c r="EZ486">
        <v>0</v>
      </c>
      <c r="FA486">
        <v>0</v>
      </c>
      <c r="FB486">
        <v>0</v>
      </c>
      <c r="FC486">
        <v>0</v>
      </c>
      <c r="FD486">
        <v>0</v>
      </c>
      <c r="FE486">
        <v>0</v>
      </c>
      <c r="FF486">
        <v>0</v>
      </c>
      <c r="FG486">
        <v>0</v>
      </c>
      <c r="FH486">
        <v>0</v>
      </c>
      <c r="FI486">
        <v>0</v>
      </c>
      <c r="FJ486">
        <v>0</v>
      </c>
      <c r="FK486">
        <v>0</v>
      </c>
      <c r="FL486">
        <v>0</v>
      </c>
      <c r="FM486">
        <v>0</v>
      </c>
      <c r="FN486">
        <v>0</v>
      </c>
      <c r="FO486">
        <v>0</v>
      </c>
      <c r="FP486">
        <v>0</v>
      </c>
      <c r="FQ486">
        <v>0</v>
      </c>
      <c r="FR486">
        <v>0</v>
      </c>
      <c r="FS486">
        <v>0</v>
      </c>
      <c r="FU486">
        <v>0</v>
      </c>
    </row>
    <row r="487" spans="1:177" x14ac:dyDescent="0.2">
      <c r="A487" t="s">
        <v>196</v>
      </c>
      <c r="B487" t="s">
        <v>224</v>
      </c>
      <c r="C487" t="s">
        <v>1</v>
      </c>
      <c r="D487" t="s">
        <v>251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0</v>
      </c>
      <c r="BI487">
        <v>0</v>
      </c>
      <c r="BJ487">
        <v>0</v>
      </c>
      <c r="BK487">
        <v>0</v>
      </c>
      <c r="BL487">
        <v>0</v>
      </c>
      <c r="BM487">
        <v>0</v>
      </c>
      <c r="BN487">
        <v>0</v>
      </c>
      <c r="BO487">
        <v>0</v>
      </c>
      <c r="BP487">
        <v>0</v>
      </c>
      <c r="BQ487">
        <v>0</v>
      </c>
      <c r="BR487">
        <v>0</v>
      </c>
      <c r="BS487">
        <v>0</v>
      </c>
      <c r="BT487">
        <v>0</v>
      </c>
      <c r="BU487">
        <v>0</v>
      </c>
      <c r="BV487">
        <v>0</v>
      </c>
      <c r="BW487">
        <v>0</v>
      </c>
      <c r="BX487">
        <v>0</v>
      </c>
      <c r="BY487">
        <v>0</v>
      </c>
      <c r="BZ487">
        <v>0</v>
      </c>
      <c r="CA487">
        <v>0</v>
      </c>
      <c r="CB487">
        <v>0</v>
      </c>
      <c r="CC487">
        <v>0</v>
      </c>
      <c r="CD487">
        <v>0</v>
      </c>
      <c r="CE487">
        <v>0</v>
      </c>
      <c r="CF487">
        <v>0</v>
      </c>
      <c r="CG487">
        <v>0</v>
      </c>
      <c r="CH487">
        <v>0</v>
      </c>
      <c r="CI487">
        <v>0</v>
      </c>
      <c r="CJ487">
        <v>0</v>
      </c>
      <c r="CK487">
        <v>0</v>
      </c>
      <c r="CL487">
        <v>0</v>
      </c>
      <c r="CM487">
        <v>0</v>
      </c>
      <c r="CN487">
        <v>0</v>
      </c>
      <c r="CO487">
        <v>0</v>
      </c>
      <c r="CP487">
        <v>0</v>
      </c>
      <c r="CQ487">
        <v>0</v>
      </c>
      <c r="CR487">
        <v>0</v>
      </c>
      <c r="CS487">
        <v>0</v>
      </c>
      <c r="CT487">
        <v>0</v>
      </c>
      <c r="CU487">
        <v>0</v>
      </c>
      <c r="CV487">
        <v>0</v>
      </c>
      <c r="CW487">
        <v>0</v>
      </c>
      <c r="CX487">
        <v>0</v>
      </c>
      <c r="CY487">
        <v>0</v>
      </c>
      <c r="CZ487">
        <v>0</v>
      </c>
      <c r="DA487">
        <v>0</v>
      </c>
      <c r="DB487">
        <v>0</v>
      </c>
      <c r="DC487">
        <v>0</v>
      </c>
      <c r="DD487">
        <v>0</v>
      </c>
      <c r="DE487">
        <v>0</v>
      </c>
      <c r="DF487">
        <v>0</v>
      </c>
      <c r="DG487">
        <v>0</v>
      </c>
      <c r="DH487">
        <v>0</v>
      </c>
      <c r="DI487">
        <v>0</v>
      </c>
      <c r="DJ487">
        <v>0</v>
      </c>
      <c r="DK487">
        <v>0</v>
      </c>
      <c r="DL487">
        <v>0</v>
      </c>
      <c r="DM487">
        <v>0</v>
      </c>
      <c r="DN487">
        <v>0</v>
      </c>
      <c r="DO487">
        <v>0</v>
      </c>
      <c r="DP487">
        <v>0</v>
      </c>
      <c r="DQ487">
        <v>0</v>
      </c>
      <c r="DR487">
        <v>0</v>
      </c>
      <c r="DS487">
        <v>0</v>
      </c>
      <c r="DT487">
        <v>0</v>
      </c>
      <c r="DU487">
        <v>0</v>
      </c>
      <c r="DV487">
        <v>0</v>
      </c>
      <c r="DW487">
        <v>0</v>
      </c>
      <c r="DX487">
        <v>0</v>
      </c>
      <c r="DY487">
        <v>0</v>
      </c>
      <c r="DZ487">
        <v>0</v>
      </c>
      <c r="EA487">
        <v>0</v>
      </c>
      <c r="EB487">
        <v>0</v>
      </c>
      <c r="EC487">
        <v>0</v>
      </c>
      <c r="ED487">
        <v>0</v>
      </c>
      <c r="EE487">
        <v>0</v>
      </c>
      <c r="EF487">
        <v>0</v>
      </c>
      <c r="EG487">
        <v>0</v>
      </c>
      <c r="EH487">
        <v>0</v>
      </c>
      <c r="EI487">
        <v>0</v>
      </c>
      <c r="EJ487">
        <v>0</v>
      </c>
      <c r="EK487">
        <v>0</v>
      </c>
      <c r="EL487">
        <v>0</v>
      </c>
      <c r="EM487">
        <v>0</v>
      </c>
      <c r="EN487">
        <v>0</v>
      </c>
      <c r="EO487">
        <v>0</v>
      </c>
      <c r="EP487">
        <v>0</v>
      </c>
      <c r="EQ487">
        <v>0</v>
      </c>
      <c r="ER487">
        <v>0</v>
      </c>
      <c r="ES487">
        <v>0</v>
      </c>
      <c r="ET487">
        <v>0</v>
      </c>
      <c r="EU487">
        <v>0</v>
      </c>
      <c r="EV487">
        <v>0</v>
      </c>
      <c r="EW487">
        <v>0</v>
      </c>
      <c r="EX487">
        <v>0</v>
      </c>
      <c r="EY487">
        <v>0</v>
      </c>
      <c r="EZ487">
        <v>0</v>
      </c>
      <c r="FA487">
        <v>0</v>
      </c>
      <c r="FB487">
        <v>0</v>
      </c>
      <c r="FC487">
        <v>0</v>
      </c>
      <c r="FD487">
        <v>0</v>
      </c>
      <c r="FE487">
        <v>0</v>
      </c>
      <c r="FF487">
        <v>0</v>
      </c>
      <c r="FG487">
        <v>0</v>
      </c>
      <c r="FH487">
        <v>0</v>
      </c>
      <c r="FI487">
        <v>0</v>
      </c>
      <c r="FJ487">
        <v>0</v>
      </c>
      <c r="FK487">
        <v>0</v>
      </c>
      <c r="FL487">
        <v>0</v>
      </c>
      <c r="FM487">
        <v>0</v>
      </c>
      <c r="FN487">
        <v>0</v>
      </c>
      <c r="FO487">
        <v>0</v>
      </c>
      <c r="FP487">
        <v>0</v>
      </c>
      <c r="FQ487">
        <v>0</v>
      </c>
      <c r="FR487">
        <v>0</v>
      </c>
      <c r="FS487">
        <v>0</v>
      </c>
      <c r="FU487">
        <v>0</v>
      </c>
    </row>
    <row r="488" spans="1:177" x14ac:dyDescent="0.2">
      <c r="A488" t="s">
        <v>196</v>
      </c>
      <c r="B488" t="s">
        <v>224</v>
      </c>
      <c r="C488" t="s">
        <v>1</v>
      </c>
      <c r="D488" t="s">
        <v>252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0</v>
      </c>
      <c r="BK488">
        <v>0</v>
      </c>
      <c r="BL488">
        <v>0</v>
      </c>
      <c r="BM488">
        <v>0</v>
      </c>
      <c r="BN488">
        <v>0</v>
      </c>
      <c r="BO488">
        <v>0</v>
      </c>
      <c r="BP488">
        <v>0</v>
      </c>
      <c r="BQ488">
        <v>0</v>
      </c>
      <c r="BR488">
        <v>0</v>
      </c>
      <c r="BS488">
        <v>0</v>
      </c>
      <c r="BT488">
        <v>0</v>
      </c>
      <c r="BU488">
        <v>0</v>
      </c>
      <c r="BV488">
        <v>0</v>
      </c>
      <c r="BW488">
        <v>0</v>
      </c>
      <c r="BX488">
        <v>0</v>
      </c>
      <c r="BY488">
        <v>0</v>
      </c>
      <c r="BZ488">
        <v>0</v>
      </c>
      <c r="CA488">
        <v>0</v>
      </c>
      <c r="CB488">
        <v>0</v>
      </c>
      <c r="CC488">
        <v>0</v>
      </c>
      <c r="CD488">
        <v>0</v>
      </c>
      <c r="CE488">
        <v>0</v>
      </c>
      <c r="CF488">
        <v>0</v>
      </c>
      <c r="CG488">
        <v>0</v>
      </c>
      <c r="CH488">
        <v>0</v>
      </c>
      <c r="CI488">
        <v>0</v>
      </c>
      <c r="CJ488">
        <v>0</v>
      </c>
      <c r="CK488">
        <v>0</v>
      </c>
      <c r="CL488">
        <v>0</v>
      </c>
      <c r="CM488">
        <v>0</v>
      </c>
      <c r="CN488">
        <v>0</v>
      </c>
      <c r="CO488">
        <v>0</v>
      </c>
      <c r="CP488">
        <v>0</v>
      </c>
      <c r="CQ488">
        <v>0</v>
      </c>
      <c r="CR488">
        <v>0</v>
      </c>
      <c r="CS488">
        <v>0</v>
      </c>
      <c r="CT488">
        <v>0</v>
      </c>
      <c r="CU488">
        <v>0</v>
      </c>
      <c r="CV488">
        <v>0</v>
      </c>
      <c r="CW488">
        <v>0</v>
      </c>
      <c r="CX488">
        <v>0</v>
      </c>
      <c r="CY488">
        <v>0</v>
      </c>
      <c r="CZ488">
        <v>0</v>
      </c>
      <c r="DA488">
        <v>0</v>
      </c>
      <c r="DB488">
        <v>0</v>
      </c>
      <c r="DC488">
        <v>0</v>
      </c>
      <c r="DD488">
        <v>0</v>
      </c>
      <c r="DE488">
        <v>0</v>
      </c>
      <c r="DF488">
        <v>0</v>
      </c>
      <c r="DG488">
        <v>0</v>
      </c>
      <c r="DH488">
        <v>0</v>
      </c>
      <c r="DI488">
        <v>0</v>
      </c>
      <c r="DJ488">
        <v>0</v>
      </c>
      <c r="DK488">
        <v>0</v>
      </c>
      <c r="DL488">
        <v>0</v>
      </c>
      <c r="DM488">
        <v>0</v>
      </c>
      <c r="DN488">
        <v>0</v>
      </c>
      <c r="DO488">
        <v>0</v>
      </c>
      <c r="DP488">
        <v>0</v>
      </c>
      <c r="DQ488">
        <v>0</v>
      </c>
      <c r="DR488">
        <v>0</v>
      </c>
      <c r="DS488">
        <v>0</v>
      </c>
      <c r="DT488">
        <v>0</v>
      </c>
      <c r="DU488">
        <v>0</v>
      </c>
      <c r="DV488">
        <v>0</v>
      </c>
      <c r="DW488">
        <v>0</v>
      </c>
      <c r="DX488">
        <v>0</v>
      </c>
      <c r="DY488">
        <v>0</v>
      </c>
      <c r="DZ488">
        <v>0</v>
      </c>
      <c r="EA488">
        <v>0</v>
      </c>
      <c r="EB488">
        <v>0</v>
      </c>
      <c r="EC488">
        <v>0</v>
      </c>
      <c r="ED488">
        <v>0</v>
      </c>
      <c r="EE488">
        <v>0</v>
      </c>
      <c r="EF488">
        <v>0</v>
      </c>
      <c r="EG488">
        <v>0</v>
      </c>
      <c r="EH488">
        <v>0</v>
      </c>
      <c r="EI488">
        <v>0</v>
      </c>
      <c r="EJ488">
        <v>0</v>
      </c>
      <c r="EK488">
        <v>0</v>
      </c>
      <c r="EL488">
        <v>0</v>
      </c>
      <c r="EM488">
        <v>0</v>
      </c>
      <c r="EN488">
        <v>0</v>
      </c>
      <c r="EO488">
        <v>0</v>
      </c>
      <c r="EP488">
        <v>0</v>
      </c>
      <c r="EQ488">
        <v>0</v>
      </c>
      <c r="ER488">
        <v>0</v>
      </c>
      <c r="ES488">
        <v>0</v>
      </c>
      <c r="ET488">
        <v>0</v>
      </c>
      <c r="EU488">
        <v>0</v>
      </c>
      <c r="EV488">
        <v>0</v>
      </c>
      <c r="EW488">
        <v>0</v>
      </c>
      <c r="EX488">
        <v>0</v>
      </c>
      <c r="EY488">
        <v>0</v>
      </c>
      <c r="EZ488">
        <v>0</v>
      </c>
      <c r="FA488">
        <v>0</v>
      </c>
      <c r="FB488">
        <v>0</v>
      </c>
      <c r="FC488">
        <v>0</v>
      </c>
      <c r="FD488">
        <v>0</v>
      </c>
      <c r="FE488">
        <v>0</v>
      </c>
      <c r="FF488">
        <v>0</v>
      </c>
      <c r="FG488">
        <v>0</v>
      </c>
      <c r="FH488">
        <v>0</v>
      </c>
      <c r="FI488">
        <v>0</v>
      </c>
      <c r="FJ488">
        <v>0</v>
      </c>
      <c r="FK488">
        <v>0</v>
      </c>
      <c r="FL488">
        <v>0</v>
      </c>
      <c r="FM488">
        <v>0</v>
      </c>
      <c r="FN488">
        <v>0</v>
      </c>
      <c r="FO488">
        <v>0</v>
      </c>
      <c r="FP488">
        <v>0</v>
      </c>
      <c r="FQ488">
        <v>0</v>
      </c>
      <c r="FR488">
        <v>0</v>
      </c>
      <c r="FS488">
        <v>0</v>
      </c>
      <c r="FU488">
        <v>0</v>
      </c>
    </row>
    <row r="489" spans="1:177" x14ac:dyDescent="0.2">
      <c r="A489" t="s">
        <v>196</v>
      </c>
      <c r="B489" t="s">
        <v>224</v>
      </c>
      <c r="C489" t="s">
        <v>1</v>
      </c>
      <c r="D489" t="s">
        <v>253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M489">
        <v>0</v>
      </c>
      <c r="BN489">
        <v>0</v>
      </c>
      <c r="BO489">
        <v>0</v>
      </c>
      <c r="BP489">
        <v>0</v>
      </c>
      <c r="BQ489">
        <v>0</v>
      </c>
      <c r="BR489">
        <v>0</v>
      </c>
      <c r="BS489">
        <v>0</v>
      </c>
      <c r="BT489">
        <v>0</v>
      </c>
      <c r="BU489">
        <v>0</v>
      </c>
      <c r="BV489">
        <v>0</v>
      </c>
      <c r="BW489">
        <v>0</v>
      </c>
      <c r="BX489">
        <v>0</v>
      </c>
      <c r="BY489">
        <v>0</v>
      </c>
      <c r="BZ489">
        <v>0</v>
      </c>
      <c r="CA489">
        <v>0</v>
      </c>
      <c r="CB489">
        <v>0</v>
      </c>
      <c r="CC489">
        <v>0</v>
      </c>
      <c r="CD489">
        <v>0</v>
      </c>
      <c r="CE489">
        <v>0</v>
      </c>
      <c r="CF489">
        <v>0</v>
      </c>
      <c r="CG489">
        <v>0</v>
      </c>
      <c r="CH489">
        <v>0</v>
      </c>
      <c r="CI489">
        <v>0</v>
      </c>
      <c r="CJ489">
        <v>0</v>
      </c>
      <c r="CK489">
        <v>0</v>
      </c>
      <c r="CL489">
        <v>0</v>
      </c>
      <c r="CM489">
        <v>0</v>
      </c>
      <c r="CN489">
        <v>0</v>
      </c>
      <c r="CO489">
        <v>0</v>
      </c>
      <c r="CP489">
        <v>0</v>
      </c>
      <c r="CQ489">
        <v>0</v>
      </c>
      <c r="CR489">
        <v>0</v>
      </c>
      <c r="CS489">
        <v>0</v>
      </c>
      <c r="CT489">
        <v>0</v>
      </c>
      <c r="CU489">
        <v>0</v>
      </c>
      <c r="CV489">
        <v>0</v>
      </c>
      <c r="CW489">
        <v>0</v>
      </c>
      <c r="CX489">
        <v>0</v>
      </c>
      <c r="CY489">
        <v>0</v>
      </c>
      <c r="CZ489">
        <v>0</v>
      </c>
      <c r="DA489">
        <v>0</v>
      </c>
      <c r="DB489">
        <v>0</v>
      </c>
      <c r="DC489">
        <v>0</v>
      </c>
      <c r="DD489">
        <v>0</v>
      </c>
      <c r="DE489">
        <v>0</v>
      </c>
      <c r="DF489">
        <v>0</v>
      </c>
      <c r="DG489">
        <v>0</v>
      </c>
      <c r="DH489">
        <v>0</v>
      </c>
      <c r="DI489">
        <v>0</v>
      </c>
      <c r="DJ489">
        <v>0</v>
      </c>
      <c r="DK489">
        <v>0</v>
      </c>
      <c r="DL489">
        <v>0</v>
      </c>
      <c r="DM489">
        <v>0</v>
      </c>
      <c r="DN489">
        <v>0</v>
      </c>
      <c r="DO489">
        <v>0</v>
      </c>
      <c r="DP489">
        <v>0</v>
      </c>
      <c r="DQ489">
        <v>0</v>
      </c>
      <c r="DR489">
        <v>0</v>
      </c>
      <c r="DS489">
        <v>0</v>
      </c>
      <c r="DT489">
        <v>0</v>
      </c>
      <c r="DU489">
        <v>0</v>
      </c>
      <c r="DV489">
        <v>0</v>
      </c>
      <c r="DW489">
        <v>0</v>
      </c>
      <c r="DX489">
        <v>0</v>
      </c>
      <c r="DY489">
        <v>0</v>
      </c>
      <c r="DZ489">
        <v>0</v>
      </c>
      <c r="EA489">
        <v>0</v>
      </c>
      <c r="EB489">
        <v>0</v>
      </c>
      <c r="EC489">
        <v>0</v>
      </c>
      <c r="ED489">
        <v>0</v>
      </c>
      <c r="EE489">
        <v>0</v>
      </c>
      <c r="EF489">
        <v>0</v>
      </c>
      <c r="EG489">
        <v>0</v>
      </c>
      <c r="EH489">
        <v>0</v>
      </c>
      <c r="EI489">
        <v>0</v>
      </c>
      <c r="EJ489">
        <v>0</v>
      </c>
      <c r="EK489">
        <v>0</v>
      </c>
      <c r="EL489">
        <v>0</v>
      </c>
      <c r="EM489">
        <v>0</v>
      </c>
      <c r="EN489">
        <v>0</v>
      </c>
      <c r="EO489">
        <v>0</v>
      </c>
      <c r="EP489">
        <v>0</v>
      </c>
      <c r="EQ489">
        <v>0</v>
      </c>
      <c r="ER489">
        <v>0</v>
      </c>
      <c r="ES489">
        <v>0</v>
      </c>
      <c r="ET489">
        <v>0</v>
      </c>
      <c r="EU489">
        <v>0</v>
      </c>
      <c r="EV489">
        <v>0</v>
      </c>
      <c r="EW489">
        <v>0</v>
      </c>
      <c r="EX489">
        <v>0</v>
      </c>
      <c r="EY489">
        <v>0</v>
      </c>
      <c r="EZ489">
        <v>0</v>
      </c>
      <c r="FA489">
        <v>0</v>
      </c>
      <c r="FB489">
        <v>0</v>
      </c>
      <c r="FC489">
        <v>0</v>
      </c>
      <c r="FD489">
        <v>0</v>
      </c>
      <c r="FE489">
        <v>0</v>
      </c>
      <c r="FF489">
        <v>0</v>
      </c>
      <c r="FG489">
        <v>0</v>
      </c>
      <c r="FH489">
        <v>0</v>
      </c>
      <c r="FI489">
        <v>0</v>
      </c>
      <c r="FJ489">
        <v>0</v>
      </c>
      <c r="FK489">
        <v>0</v>
      </c>
      <c r="FL489">
        <v>0</v>
      </c>
      <c r="FM489">
        <v>0</v>
      </c>
      <c r="FN489">
        <v>0</v>
      </c>
      <c r="FO489">
        <v>0</v>
      </c>
      <c r="FP489">
        <v>0</v>
      </c>
      <c r="FQ489">
        <v>0</v>
      </c>
      <c r="FR489">
        <v>0</v>
      </c>
      <c r="FS489">
        <v>0</v>
      </c>
      <c r="FU489">
        <v>0</v>
      </c>
    </row>
    <row r="490" spans="1:177" x14ac:dyDescent="0.2">
      <c r="A490" t="s">
        <v>196</v>
      </c>
      <c r="B490" t="s">
        <v>224</v>
      </c>
      <c r="C490" t="s">
        <v>1</v>
      </c>
      <c r="D490" t="s">
        <v>254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M490">
        <v>0</v>
      </c>
      <c r="BN490">
        <v>0</v>
      </c>
      <c r="BO490">
        <v>0</v>
      </c>
      <c r="BP490">
        <v>0</v>
      </c>
      <c r="BQ490">
        <v>0</v>
      </c>
      <c r="BR490">
        <v>0</v>
      </c>
      <c r="BS490">
        <v>0</v>
      </c>
      <c r="BT490">
        <v>0</v>
      </c>
      <c r="BU490">
        <v>0</v>
      </c>
      <c r="BV490">
        <v>0</v>
      </c>
      <c r="BW490">
        <v>0</v>
      </c>
      <c r="BX490">
        <v>0</v>
      </c>
      <c r="BY490">
        <v>0</v>
      </c>
      <c r="BZ490">
        <v>0</v>
      </c>
      <c r="CA490">
        <v>0</v>
      </c>
      <c r="CB490">
        <v>0</v>
      </c>
      <c r="CC490">
        <v>0</v>
      </c>
      <c r="CD490">
        <v>0</v>
      </c>
      <c r="CE490">
        <v>0</v>
      </c>
      <c r="CF490">
        <v>0</v>
      </c>
      <c r="CG490">
        <v>0</v>
      </c>
      <c r="CH490">
        <v>0</v>
      </c>
      <c r="CI490">
        <v>0</v>
      </c>
      <c r="CJ490">
        <v>0</v>
      </c>
      <c r="CK490">
        <v>0</v>
      </c>
      <c r="CL490">
        <v>0</v>
      </c>
      <c r="CM490">
        <v>0</v>
      </c>
      <c r="CN490">
        <v>0</v>
      </c>
      <c r="CO490">
        <v>0</v>
      </c>
      <c r="CP490">
        <v>0</v>
      </c>
      <c r="CQ490">
        <v>0</v>
      </c>
      <c r="CR490">
        <v>0</v>
      </c>
      <c r="CS490">
        <v>0</v>
      </c>
      <c r="CT490">
        <v>0</v>
      </c>
      <c r="CU490">
        <v>0</v>
      </c>
      <c r="CV490">
        <v>0</v>
      </c>
      <c r="CW490">
        <v>0</v>
      </c>
      <c r="CX490">
        <v>0</v>
      </c>
      <c r="CY490">
        <v>0</v>
      </c>
      <c r="CZ490">
        <v>0</v>
      </c>
      <c r="DA490">
        <v>0</v>
      </c>
      <c r="DB490">
        <v>0</v>
      </c>
      <c r="DC490">
        <v>0</v>
      </c>
      <c r="DD490">
        <v>0</v>
      </c>
      <c r="DE490">
        <v>0</v>
      </c>
      <c r="DF490">
        <v>0</v>
      </c>
      <c r="DG490">
        <v>0</v>
      </c>
      <c r="DH490">
        <v>0</v>
      </c>
      <c r="DI490">
        <v>0</v>
      </c>
      <c r="DJ490">
        <v>0</v>
      </c>
      <c r="DK490">
        <v>0</v>
      </c>
      <c r="DL490">
        <v>0</v>
      </c>
      <c r="DM490">
        <v>0</v>
      </c>
      <c r="DN490">
        <v>0</v>
      </c>
      <c r="DO490">
        <v>0</v>
      </c>
      <c r="DP490">
        <v>0</v>
      </c>
      <c r="DQ490">
        <v>0</v>
      </c>
      <c r="DR490">
        <v>0</v>
      </c>
      <c r="DS490">
        <v>0</v>
      </c>
      <c r="DT490">
        <v>0</v>
      </c>
      <c r="DU490">
        <v>0</v>
      </c>
      <c r="DV490">
        <v>0</v>
      </c>
      <c r="DW490">
        <v>0</v>
      </c>
      <c r="DX490">
        <v>0</v>
      </c>
      <c r="DY490">
        <v>0</v>
      </c>
      <c r="DZ490">
        <v>0</v>
      </c>
      <c r="EA490">
        <v>0</v>
      </c>
      <c r="EB490">
        <v>0</v>
      </c>
      <c r="EC490">
        <v>0</v>
      </c>
      <c r="ED490">
        <v>0</v>
      </c>
      <c r="EE490">
        <v>0</v>
      </c>
      <c r="EF490">
        <v>0</v>
      </c>
      <c r="EG490">
        <v>0</v>
      </c>
      <c r="EH490">
        <v>0</v>
      </c>
      <c r="EI490">
        <v>0</v>
      </c>
      <c r="EJ490">
        <v>0</v>
      </c>
      <c r="EK490">
        <v>0</v>
      </c>
      <c r="EL490">
        <v>0</v>
      </c>
      <c r="EM490">
        <v>0</v>
      </c>
      <c r="EN490">
        <v>0</v>
      </c>
      <c r="EO490">
        <v>0</v>
      </c>
      <c r="EP490">
        <v>0</v>
      </c>
      <c r="EQ490">
        <v>0</v>
      </c>
      <c r="ER490">
        <v>0</v>
      </c>
      <c r="ES490">
        <v>0</v>
      </c>
      <c r="ET490">
        <v>0</v>
      </c>
      <c r="EU490">
        <v>0</v>
      </c>
      <c r="EV490">
        <v>0</v>
      </c>
      <c r="EW490">
        <v>0</v>
      </c>
      <c r="EX490">
        <v>0</v>
      </c>
      <c r="EY490">
        <v>0</v>
      </c>
      <c r="EZ490">
        <v>0</v>
      </c>
      <c r="FA490">
        <v>0</v>
      </c>
      <c r="FB490">
        <v>0</v>
      </c>
      <c r="FC490">
        <v>0</v>
      </c>
      <c r="FD490">
        <v>0</v>
      </c>
      <c r="FE490">
        <v>0</v>
      </c>
      <c r="FF490">
        <v>0</v>
      </c>
      <c r="FG490">
        <v>0</v>
      </c>
      <c r="FH490">
        <v>0</v>
      </c>
      <c r="FI490">
        <v>0</v>
      </c>
      <c r="FJ490">
        <v>0</v>
      </c>
      <c r="FK490">
        <v>0</v>
      </c>
      <c r="FL490">
        <v>0</v>
      </c>
      <c r="FM490">
        <v>0</v>
      </c>
      <c r="FN490">
        <v>0</v>
      </c>
      <c r="FO490">
        <v>0</v>
      </c>
      <c r="FP490">
        <v>0</v>
      </c>
      <c r="FQ490">
        <v>0</v>
      </c>
      <c r="FR490">
        <v>0</v>
      </c>
      <c r="FS490">
        <v>0</v>
      </c>
      <c r="FU490">
        <v>0</v>
      </c>
    </row>
    <row r="491" spans="1:177" x14ac:dyDescent="0.2">
      <c r="A491" t="s">
        <v>196</v>
      </c>
      <c r="B491" t="s">
        <v>224</v>
      </c>
      <c r="C491" t="s">
        <v>1</v>
      </c>
      <c r="D491" t="s">
        <v>255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0</v>
      </c>
      <c r="BL491">
        <v>0</v>
      </c>
      <c r="BM491">
        <v>0</v>
      </c>
      <c r="BN491">
        <v>0</v>
      </c>
      <c r="BO491">
        <v>0</v>
      </c>
      <c r="BP491">
        <v>0</v>
      </c>
      <c r="BQ491">
        <v>0</v>
      </c>
      <c r="BR491">
        <v>0</v>
      </c>
      <c r="BS491">
        <v>0</v>
      </c>
      <c r="BT491">
        <v>0</v>
      </c>
      <c r="BU491">
        <v>0</v>
      </c>
      <c r="BV491">
        <v>0</v>
      </c>
      <c r="BW491">
        <v>0</v>
      </c>
      <c r="BX491">
        <v>0</v>
      </c>
      <c r="BY491">
        <v>0</v>
      </c>
      <c r="BZ491">
        <v>0</v>
      </c>
      <c r="CA491">
        <v>0</v>
      </c>
      <c r="CB491">
        <v>0</v>
      </c>
      <c r="CC491">
        <v>0</v>
      </c>
      <c r="CD491">
        <v>0</v>
      </c>
      <c r="CE491">
        <v>0</v>
      </c>
      <c r="CF491">
        <v>0</v>
      </c>
      <c r="CG491">
        <v>0</v>
      </c>
      <c r="CH491">
        <v>0</v>
      </c>
      <c r="CI491">
        <v>0</v>
      </c>
      <c r="CJ491">
        <v>0</v>
      </c>
      <c r="CK491">
        <v>0</v>
      </c>
      <c r="CL491">
        <v>0</v>
      </c>
      <c r="CM491">
        <v>0</v>
      </c>
      <c r="CN491">
        <v>0</v>
      </c>
      <c r="CO491">
        <v>0</v>
      </c>
      <c r="CP491">
        <v>0</v>
      </c>
      <c r="CQ491">
        <v>0</v>
      </c>
      <c r="CR491">
        <v>0</v>
      </c>
      <c r="CS491">
        <v>0</v>
      </c>
      <c r="CT491">
        <v>0</v>
      </c>
      <c r="CU491">
        <v>0</v>
      </c>
      <c r="CV491">
        <v>0</v>
      </c>
      <c r="CW491">
        <v>0</v>
      </c>
      <c r="CX491">
        <v>0</v>
      </c>
      <c r="CY491">
        <v>0</v>
      </c>
      <c r="CZ491">
        <v>0</v>
      </c>
      <c r="DA491">
        <v>0</v>
      </c>
      <c r="DB491">
        <v>0</v>
      </c>
      <c r="DC491">
        <v>0</v>
      </c>
      <c r="DD491">
        <v>0</v>
      </c>
      <c r="DE491">
        <v>0</v>
      </c>
      <c r="DF491">
        <v>0</v>
      </c>
      <c r="DG491">
        <v>0</v>
      </c>
      <c r="DH491">
        <v>0</v>
      </c>
      <c r="DI491">
        <v>0</v>
      </c>
      <c r="DJ491">
        <v>0</v>
      </c>
      <c r="DK491">
        <v>0</v>
      </c>
      <c r="DL491">
        <v>0</v>
      </c>
      <c r="DM491">
        <v>0</v>
      </c>
      <c r="DN491">
        <v>0</v>
      </c>
      <c r="DO491">
        <v>0</v>
      </c>
      <c r="DP491">
        <v>0</v>
      </c>
      <c r="DQ491">
        <v>0</v>
      </c>
      <c r="DR491">
        <v>0</v>
      </c>
      <c r="DS491">
        <v>0</v>
      </c>
      <c r="DT491">
        <v>0</v>
      </c>
      <c r="DU491">
        <v>0</v>
      </c>
      <c r="DV491">
        <v>0</v>
      </c>
      <c r="DW491">
        <v>0</v>
      </c>
      <c r="DX491">
        <v>0</v>
      </c>
      <c r="DY491">
        <v>0</v>
      </c>
      <c r="DZ491">
        <v>0</v>
      </c>
      <c r="EA491">
        <v>0</v>
      </c>
      <c r="EB491">
        <v>0</v>
      </c>
      <c r="EC491">
        <v>0</v>
      </c>
      <c r="ED491">
        <v>0</v>
      </c>
      <c r="EE491">
        <v>0</v>
      </c>
      <c r="EF491">
        <v>0</v>
      </c>
      <c r="EG491">
        <v>0</v>
      </c>
      <c r="EH491">
        <v>0</v>
      </c>
      <c r="EI491">
        <v>0</v>
      </c>
      <c r="EJ491">
        <v>0</v>
      </c>
      <c r="EK491">
        <v>0</v>
      </c>
      <c r="EL491">
        <v>0</v>
      </c>
      <c r="EM491">
        <v>0</v>
      </c>
      <c r="EN491">
        <v>0</v>
      </c>
      <c r="EO491">
        <v>0</v>
      </c>
      <c r="EP491">
        <v>0</v>
      </c>
      <c r="EQ491">
        <v>0</v>
      </c>
      <c r="ER491">
        <v>0</v>
      </c>
      <c r="ES491">
        <v>0</v>
      </c>
      <c r="ET491">
        <v>0</v>
      </c>
      <c r="EU491">
        <v>0</v>
      </c>
      <c r="EV491">
        <v>0</v>
      </c>
      <c r="EW491">
        <v>0</v>
      </c>
      <c r="EX491">
        <v>0</v>
      </c>
      <c r="EY491">
        <v>0</v>
      </c>
      <c r="EZ491">
        <v>0</v>
      </c>
      <c r="FA491">
        <v>0</v>
      </c>
      <c r="FB491">
        <v>0</v>
      </c>
      <c r="FC491">
        <v>0</v>
      </c>
      <c r="FD491">
        <v>0</v>
      </c>
      <c r="FE491">
        <v>0</v>
      </c>
      <c r="FF491">
        <v>0</v>
      </c>
      <c r="FG491">
        <v>0</v>
      </c>
      <c r="FH491">
        <v>0</v>
      </c>
      <c r="FI491">
        <v>0</v>
      </c>
      <c r="FJ491">
        <v>0</v>
      </c>
      <c r="FK491">
        <v>0</v>
      </c>
      <c r="FL491">
        <v>0</v>
      </c>
      <c r="FM491">
        <v>0</v>
      </c>
      <c r="FN491">
        <v>0</v>
      </c>
      <c r="FO491">
        <v>0</v>
      </c>
      <c r="FP491">
        <v>0</v>
      </c>
      <c r="FQ491">
        <v>0</v>
      </c>
      <c r="FR491">
        <v>0</v>
      </c>
      <c r="FS491">
        <v>0</v>
      </c>
      <c r="FU491">
        <v>0</v>
      </c>
    </row>
    <row r="492" spans="1:177" x14ac:dyDescent="0.2">
      <c r="A492" t="s">
        <v>196</v>
      </c>
      <c r="B492" t="s">
        <v>224</v>
      </c>
      <c r="C492" t="s">
        <v>1</v>
      </c>
      <c r="D492" t="s">
        <v>256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0</v>
      </c>
      <c r="BL492">
        <v>0</v>
      </c>
      <c r="BM492">
        <v>0</v>
      </c>
      <c r="BN492">
        <v>0</v>
      </c>
      <c r="BO492">
        <v>0</v>
      </c>
      <c r="BP492">
        <v>0</v>
      </c>
      <c r="BQ492">
        <v>0</v>
      </c>
      <c r="BR492">
        <v>0</v>
      </c>
      <c r="BS492">
        <v>0</v>
      </c>
      <c r="BT492">
        <v>0</v>
      </c>
      <c r="BU492">
        <v>0</v>
      </c>
      <c r="BV492">
        <v>0</v>
      </c>
      <c r="BW492">
        <v>0</v>
      </c>
      <c r="BX492">
        <v>0</v>
      </c>
      <c r="BY492">
        <v>0</v>
      </c>
      <c r="BZ492">
        <v>0</v>
      </c>
      <c r="CA492">
        <v>0</v>
      </c>
      <c r="CB492">
        <v>0</v>
      </c>
      <c r="CC492">
        <v>0</v>
      </c>
      <c r="CD492">
        <v>0</v>
      </c>
      <c r="CE492">
        <v>0</v>
      </c>
      <c r="CF492">
        <v>0</v>
      </c>
      <c r="CG492">
        <v>0</v>
      </c>
      <c r="CH492">
        <v>0</v>
      </c>
      <c r="CI492">
        <v>0</v>
      </c>
      <c r="CJ492">
        <v>0</v>
      </c>
      <c r="CK492">
        <v>0</v>
      </c>
      <c r="CL492">
        <v>0</v>
      </c>
      <c r="CM492">
        <v>0</v>
      </c>
      <c r="CN492">
        <v>0</v>
      </c>
      <c r="CO492">
        <v>0</v>
      </c>
      <c r="CP492">
        <v>0</v>
      </c>
      <c r="CQ492">
        <v>0</v>
      </c>
      <c r="CR492">
        <v>0</v>
      </c>
      <c r="CS492">
        <v>0</v>
      </c>
      <c r="CT492">
        <v>0</v>
      </c>
      <c r="CU492">
        <v>0</v>
      </c>
      <c r="CV492">
        <v>0</v>
      </c>
      <c r="CW492">
        <v>0</v>
      </c>
      <c r="CX492">
        <v>0</v>
      </c>
      <c r="CY492">
        <v>0</v>
      </c>
      <c r="CZ492">
        <v>0</v>
      </c>
      <c r="DA492">
        <v>0</v>
      </c>
      <c r="DB492">
        <v>0</v>
      </c>
      <c r="DC492">
        <v>0</v>
      </c>
      <c r="DD492">
        <v>0</v>
      </c>
      <c r="DE492">
        <v>0</v>
      </c>
      <c r="DF492">
        <v>0</v>
      </c>
      <c r="DG492">
        <v>0</v>
      </c>
      <c r="DH492">
        <v>0</v>
      </c>
      <c r="DI492">
        <v>0</v>
      </c>
      <c r="DJ492">
        <v>0</v>
      </c>
      <c r="DK492">
        <v>0</v>
      </c>
      <c r="DL492">
        <v>0</v>
      </c>
      <c r="DM492">
        <v>0</v>
      </c>
      <c r="DN492">
        <v>0</v>
      </c>
      <c r="DO492">
        <v>0</v>
      </c>
      <c r="DP492">
        <v>0</v>
      </c>
      <c r="DQ492">
        <v>0</v>
      </c>
      <c r="DR492">
        <v>0</v>
      </c>
      <c r="DS492">
        <v>0</v>
      </c>
      <c r="DT492">
        <v>0</v>
      </c>
      <c r="DU492">
        <v>0</v>
      </c>
      <c r="DV492">
        <v>0</v>
      </c>
      <c r="DW492">
        <v>0</v>
      </c>
      <c r="DX492">
        <v>0</v>
      </c>
      <c r="DY492">
        <v>0</v>
      </c>
      <c r="DZ492">
        <v>0</v>
      </c>
      <c r="EA492">
        <v>0</v>
      </c>
      <c r="EB492">
        <v>0</v>
      </c>
      <c r="EC492">
        <v>0</v>
      </c>
      <c r="ED492">
        <v>0</v>
      </c>
      <c r="EE492">
        <v>0</v>
      </c>
      <c r="EF492">
        <v>0</v>
      </c>
      <c r="EG492">
        <v>0</v>
      </c>
      <c r="EH492">
        <v>0</v>
      </c>
      <c r="EI492">
        <v>0</v>
      </c>
      <c r="EJ492">
        <v>0</v>
      </c>
      <c r="EK492">
        <v>0</v>
      </c>
      <c r="EL492">
        <v>0</v>
      </c>
      <c r="EM492">
        <v>0</v>
      </c>
      <c r="EN492">
        <v>0</v>
      </c>
      <c r="EO492">
        <v>0</v>
      </c>
      <c r="EP492">
        <v>0</v>
      </c>
      <c r="EQ492">
        <v>0</v>
      </c>
      <c r="ER492">
        <v>0</v>
      </c>
      <c r="ES492">
        <v>0</v>
      </c>
      <c r="ET492">
        <v>0</v>
      </c>
      <c r="EU492">
        <v>0</v>
      </c>
      <c r="EV492">
        <v>0</v>
      </c>
      <c r="EW492">
        <v>0</v>
      </c>
      <c r="EX492">
        <v>0</v>
      </c>
      <c r="EY492">
        <v>0</v>
      </c>
      <c r="EZ492">
        <v>0</v>
      </c>
      <c r="FA492">
        <v>0</v>
      </c>
      <c r="FB492">
        <v>0</v>
      </c>
      <c r="FC492">
        <v>0</v>
      </c>
      <c r="FD492">
        <v>0</v>
      </c>
      <c r="FE492">
        <v>0</v>
      </c>
      <c r="FF492">
        <v>0</v>
      </c>
      <c r="FG492">
        <v>0</v>
      </c>
      <c r="FH492">
        <v>0</v>
      </c>
      <c r="FI492">
        <v>0</v>
      </c>
      <c r="FJ492">
        <v>0</v>
      </c>
      <c r="FK492">
        <v>0</v>
      </c>
      <c r="FL492">
        <v>0</v>
      </c>
      <c r="FM492">
        <v>0</v>
      </c>
      <c r="FN492">
        <v>0</v>
      </c>
      <c r="FO492">
        <v>0</v>
      </c>
      <c r="FP492">
        <v>0</v>
      </c>
      <c r="FQ492">
        <v>0</v>
      </c>
      <c r="FR492">
        <v>0</v>
      </c>
      <c r="FS492">
        <v>0</v>
      </c>
      <c r="FU492">
        <v>0</v>
      </c>
    </row>
    <row r="493" spans="1:177" x14ac:dyDescent="0.2">
      <c r="A493" t="s">
        <v>196</v>
      </c>
      <c r="B493" t="s">
        <v>224</v>
      </c>
      <c r="C493" t="s">
        <v>1</v>
      </c>
      <c r="D493" t="s">
        <v>257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0</v>
      </c>
      <c r="BI493">
        <v>0</v>
      </c>
      <c r="BJ493">
        <v>0</v>
      </c>
      <c r="BK493">
        <v>0</v>
      </c>
      <c r="BL493">
        <v>0</v>
      </c>
      <c r="BM493">
        <v>0</v>
      </c>
      <c r="BN493">
        <v>0</v>
      </c>
      <c r="BO493">
        <v>0</v>
      </c>
      <c r="BP493">
        <v>0</v>
      </c>
      <c r="BQ493">
        <v>0</v>
      </c>
      <c r="BR493">
        <v>0</v>
      </c>
      <c r="BS493">
        <v>0</v>
      </c>
      <c r="BT493">
        <v>0</v>
      </c>
      <c r="BU493">
        <v>0</v>
      </c>
      <c r="BV493">
        <v>0</v>
      </c>
      <c r="BW493">
        <v>0</v>
      </c>
      <c r="BX493">
        <v>0</v>
      </c>
      <c r="BY493">
        <v>0</v>
      </c>
      <c r="BZ493">
        <v>0</v>
      </c>
      <c r="CA493">
        <v>0</v>
      </c>
      <c r="CB493">
        <v>0</v>
      </c>
      <c r="CC493">
        <v>0</v>
      </c>
      <c r="CD493">
        <v>0</v>
      </c>
      <c r="CE493">
        <v>0</v>
      </c>
      <c r="CF493">
        <v>0</v>
      </c>
      <c r="CG493">
        <v>0</v>
      </c>
      <c r="CH493">
        <v>0</v>
      </c>
      <c r="CI493">
        <v>0</v>
      </c>
      <c r="CJ493">
        <v>0</v>
      </c>
      <c r="CK493">
        <v>0</v>
      </c>
      <c r="CL493">
        <v>0</v>
      </c>
      <c r="CM493">
        <v>0</v>
      </c>
      <c r="CN493">
        <v>0</v>
      </c>
      <c r="CO493">
        <v>0</v>
      </c>
      <c r="CP493">
        <v>0</v>
      </c>
      <c r="CQ493">
        <v>0</v>
      </c>
      <c r="CR493">
        <v>0</v>
      </c>
      <c r="CS493">
        <v>0</v>
      </c>
      <c r="CT493">
        <v>0</v>
      </c>
      <c r="CU493">
        <v>0</v>
      </c>
      <c r="CV493">
        <v>0</v>
      </c>
      <c r="CW493">
        <v>0</v>
      </c>
      <c r="CX493">
        <v>0</v>
      </c>
      <c r="CY493">
        <v>0</v>
      </c>
      <c r="CZ493">
        <v>0</v>
      </c>
      <c r="DA493">
        <v>0</v>
      </c>
      <c r="DB493">
        <v>0</v>
      </c>
      <c r="DC493">
        <v>0</v>
      </c>
      <c r="DD493">
        <v>0</v>
      </c>
      <c r="DE493">
        <v>0</v>
      </c>
      <c r="DF493">
        <v>0</v>
      </c>
      <c r="DG493">
        <v>0</v>
      </c>
      <c r="DH493">
        <v>0</v>
      </c>
      <c r="DI493">
        <v>0</v>
      </c>
      <c r="DJ493">
        <v>0</v>
      </c>
      <c r="DK493">
        <v>0</v>
      </c>
      <c r="DL493">
        <v>0</v>
      </c>
      <c r="DM493">
        <v>0</v>
      </c>
      <c r="DN493">
        <v>0</v>
      </c>
      <c r="DO493">
        <v>0</v>
      </c>
      <c r="DP493">
        <v>0</v>
      </c>
      <c r="DQ493">
        <v>0</v>
      </c>
      <c r="DR493">
        <v>0</v>
      </c>
      <c r="DS493">
        <v>0</v>
      </c>
      <c r="DT493">
        <v>0</v>
      </c>
      <c r="DU493">
        <v>0</v>
      </c>
      <c r="DV493">
        <v>0</v>
      </c>
      <c r="DW493">
        <v>0</v>
      </c>
      <c r="DX493">
        <v>0</v>
      </c>
      <c r="DY493">
        <v>0</v>
      </c>
      <c r="DZ493">
        <v>0</v>
      </c>
      <c r="EA493">
        <v>0</v>
      </c>
      <c r="EB493">
        <v>0</v>
      </c>
      <c r="EC493">
        <v>0</v>
      </c>
      <c r="ED493">
        <v>0</v>
      </c>
      <c r="EE493">
        <v>0</v>
      </c>
      <c r="EF493">
        <v>0</v>
      </c>
      <c r="EG493">
        <v>0</v>
      </c>
      <c r="EH493">
        <v>0</v>
      </c>
      <c r="EI493">
        <v>0</v>
      </c>
      <c r="EJ493">
        <v>0</v>
      </c>
      <c r="EK493">
        <v>0</v>
      </c>
      <c r="EL493">
        <v>0</v>
      </c>
      <c r="EM493">
        <v>0</v>
      </c>
      <c r="EN493">
        <v>0</v>
      </c>
      <c r="EO493">
        <v>0</v>
      </c>
      <c r="EP493">
        <v>0</v>
      </c>
      <c r="EQ493">
        <v>0</v>
      </c>
      <c r="ER493">
        <v>0</v>
      </c>
      <c r="ES493">
        <v>0</v>
      </c>
      <c r="ET493">
        <v>0</v>
      </c>
      <c r="EU493">
        <v>0</v>
      </c>
      <c r="EV493">
        <v>0</v>
      </c>
      <c r="EW493">
        <v>0</v>
      </c>
      <c r="EX493">
        <v>0</v>
      </c>
      <c r="EY493">
        <v>0</v>
      </c>
      <c r="EZ493">
        <v>0</v>
      </c>
      <c r="FA493">
        <v>0</v>
      </c>
      <c r="FB493">
        <v>0</v>
      </c>
      <c r="FC493">
        <v>0</v>
      </c>
      <c r="FD493">
        <v>0</v>
      </c>
      <c r="FE493">
        <v>0</v>
      </c>
      <c r="FF493">
        <v>0</v>
      </c>
      <c r="FG493">
        <v>0</v>
      </c>
      <c r="FH493">
        <v>0</v>
      </c>
      <c r="FI493">
        <v>0</v>
      </c>
      <c r="FJ493">
        <v>0</v>
      </c>
      <c r="FK493">
        <v>0</v>
      </c>
      <c r="FL493">
        <v>0</v>
      </c>
      <c r="FM493">
        <v>0</v>
      </c>
      <c r="FN493">
        <v>0</v>
      </c>
      <c r="FO493">
        <v>0</v>
      </c>
      <c r="FP493">
        <v>0</v>
      </c>
      <c r="FQ493">
        <v>0</v>
      </c>
      <c r="FR493">
        <v>0</v>
      </c>
      <c r="FS493">
        <v>0</v>
      </c>
      <c r="FU493">
        <v>0</v>
      </c>
    </row>
    <row r="494" spans="1:177" x14ac:dyDescent="0.2">
      <c r="A494" t="s">
        <v>196</v>
      </c>
      <c r="B494" t="s">
        <v>224</v>
      </c>
      <c r="C494" t="s">
        <v>1</v>
      </c>
      <c r="D494" t="s">
        <v>258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0</v>
      </c>
      <c r="BM494">
        <v>0</v>
      </c>
      <c r="BN494">
        <v>0</v>
      </c>
      <c r="BO494">
        <v>0</v>
      </c>
      <c r="BP494">
        <v>0</v>
      </c>
      <c r="BQ494">
        <v>0</v>
      </c>
      <c r="BR494">
        <v>0</v>
      </c>
      <c r="BS494">
        <v>0</v>
      </c>
      <c r="BT494">
        <v>0</v>
      </c>
      <c r="BU494">
        <v>0</v>
      </c>
      <c r="BV494">
        <v>0</v>
      </c>
      <c r="BW494">
        <v>0</v>
      </c>
      <c r="BX494">
        <v>0</v>
      </c>
      <c r="BY494">
        <v>0</v>
      </c>
      <c r="BZ494">
        <v>0</v>
      </c>
      <c r="CA494">
        <v>0</v>
      </c>
      <c r="CB494">
        <v>0</v>
      </c>
      <c r="CC494">
        <v>0</v>
      </c>
      <c r="CD494">
        <v>0</v>
      </c>
      <c r="CE494">
        <v>0</v>
      </c>
      <c r="CF494">
        <v>0</v>
      </c>
      <c r="CG494">
        <v>0</v>
      </c>
      <c r="CH494">
        <v>0</v>
      </c>
      <c r="CI494">
        <v>0</v>
      </c>
      <c r="CJ494">
        <v>0</v>
      </c>
      <c r="CK494">
        <v>0</v>
      </c>
      <c r="CL494">
        <v>0</v>
      </c>
      <c r="CM494">
        <v>0</v>
      </c>
      <c r="CN494">
        <v>0</v>
      </c>
      <c r="CO494">
        <v>0</v>
      </c>
      <c r="CP494">
        <v>0</v>
      </c>
      <c r="CQ494">
        <v>0</v>
      </c>
      <c r="CR494">
        <v>0</v>
      </c>
      <c r="CS494">
        <v>0</v>
      </c>
      <c r="CT494">
        <v>0</v>
      </c>
      <c r="CU494">
        <v>0</v>
      </c>
      <c r="CV494">
        <v>0</v>
      </c>
      <c r="CW494">
        <v>0</v>
      </c>
      <c r="CX494">
        <v>0</v>
      </c>
      <c r="CY494">
        <v>0</v>
      </c>
      <c r="CZ494">
        <v>0</v>
      </c>
      <c r="DA494">
        <v>0</v>
      </c>
      <c r="DB494">
        <v>0</v>
      </c>
      <c r="DC494">
        <v>0</v>
      </c>
      <c r="DD494">
        <v>0</v>
      </c>
      <c r="DE494">
        <v>0</v>
      </c>
      <c r="DF494">
        <v>0</v>
      </c>
      <c r="DG494">
        <v>0</v>
      </c>
      <c r="DH494">
        <v>0</v>
      </c>
      <c r="DI494">
        <v>0</v>
      </c>
      <c r="DJ494">
        <v>0</v>
      </c>
      <c r="DK494">
        <v>0</v>
      </c>
      <c r="DL494">
        <v>0</v>
      </c>
      <c r="DM494">
        <v>0</v>
      </c>
      <c r="DN494">
        <v>0</v>
      </c>
      <c r="DO494">
        <v>0</v>
      </c>
      <c r="DP494">
        <v>0</v>
      </c>
      <c r="DQ494">
        <v>0</v>
      </c>
      <c r="DR494">
        <v>0</v>
      </c>
      <c r="DS494">
        <v>0</v>
      </c>
      <c r="DT494">
        <v>0</v>
      </c>
      <c r="DU494">
        <v>0</v>
      </c>
      <c r="DV494">
        <v>0</v>
      </c>
      <c r="DW494">
        <v>0</v>
      </c>
      <c r="DX494">
        <v>0</v>
      </c>
      <c r="DY494">
        <v>0</v>
      </c>
      <c r="DZ494">
        <v>0</v>
      </c>
      <c r="EA494">
        <v>0</v>
      </c>
      <c r="EB494">
        <v>0</v>
      </c>
      <c r="EC494">
        <v>0</v>
      </c>
      <c r="ED494">
        <v>0</v>
      </c>
      <c r="EE494">
        <v>0</v>
      </c>
      <c r="EF494">
        <v>0</v>
      </c>
      <c r="EG494">
        <v>0</v>
      </c>
      <c r="EH494">
        <v>0</v>
      </c>
      <c r="EI494">
        <v>0</v>
      </c>
      <c r="EJ494">
        <v>0</v>
      </c>
      <c r="EK494">
        <v>0</v>
      </c>
      <c r="EL494">
        <v>0</v>
      </c>
      <c r="EM494">
        <v>0</v>
      </c>
      <c r="EN494">
        <v>0</v>
      </c>
      <c r="EO494">
        <v>0</v>
      </c>
      <c r="EP494">
        <v>0</v>
      </c>
      <c r="EQ494">
        <v>0</v>
      </c>
      <c r="ER494">
        <v>0</v>
      </c>
      <c r="ES494">
        <v>0</v>
      </c>
      <c r="ET494">
        <v>0</v>
      </c>
      <c r="EU494">
        <v>0</v>
      </c>
      <c r="EV494">
        <v>0</v>
      </c>
      <c r="EW494">
        <v>0</v>
      </c>
      <c r="EX494">
        <v>0</v>
      </c>
      <c r="EY494">
        <v>0</v>
      </c>
      <c r="EZ494">
        <v>0</v>
      </c>
      <c r="FA494">
        <v>0</v>
      </c>
      <c r="FB494">
        <v>0</v>
      </c>
      <c r="FC494">
        <v>0</v>
      </c>
      <c r="FD494">
        <v>0</v>
      </c>
      <c r="FE494">
        <v>0</v>
      </c>
      <c r="FF494">
        <v>0</v>
      </c>
      <c r="FG494">
        <v>0</v>
      </c>
      <c r="FH494">
        <v>0</v>
      </c>
      <c r="FI494">
        <v>0</v>
      </c>
      <c r="FJ494">
        <v>0</v>
      </c>
      <c r="FK494">
        <v>0</v>
      </c>
      <c r="FL494">
        <v>0</v>
      </c>
      <c r="FM494">
        <v>0</v>
      </c>
      <c r="FN494">
        <v>0</v>
      </c>
      <c r="FO494">
        <v>0</v>
      </c>
      <c r="FP494">
        <v>0</v>
      </c>
      <c r="FQ494">
        <v>0</v>
      </c>
      <c r="FR494">
        <v>0</v>
      </c>
      <c r="FS494">
        <v>0</v>
      </c>
      <c r="FU494">
        <v>0</v>
      </c>
    </row>
    <row r="495" spans="1:177" x14ac:dyDescent="0.2">
      <c r="A495" t="s">
        <v>196</v>
      </c>
      <c r="B495" t="s">
        <v>224</v>
      </c>
      <c r="C495" t="s">
        <v>1</v>
      </c>
      <c r="D495" t="s">
        <v>259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0</v>
      </c>
      <c r="BI495">
        <v>0</v>
      </c>
      <c r="BJ495">
        <v>0</v>
      </c>
      <c r="BK495">
        <v>0</v>
      </c>
      <c r="BL495">
        <v>0</v>
      </c>
      <c r="BM495">
        <v>0</v>
      </c>
      <c r="BN495">
        <v>0</v>
      </c>
      <c r="BO495">
        <v>0</v>
      </c>
      <c r="BP495">
        <v>0</v>
      </c>
      <c r="BQ495">
        <v>0</v>
      </c>
      <c r="BR495">
        <v>0</v>
      </c>
      <c r="BS495">
        <v>0</v>
      </c>
      <c r="BT495">
        <v>0</v>
      </c>
      <c r="BU495">
        <v>0</v>
      </c>
      <c r="BV495">
        <v>0</v>
      </c>
      <c r="BW495">
        <v>0</v>
      </c>
      <c r="BX495">
        <v>0</v>
      </c>
      <c r="BY495">
        <v>0</v>
      </c>
      <c r="BZ495">
        <v>0</v>
      </c>
      <c r="CA495">
        <v>0</v>
      </c>
      <c r="CB495">
        <v>0</v>
      </c>
      <c r="CC495">
        <v>0</v>
      </c>
      <c r="CD495">
        <v>0</v>
      </c>
      <c r="CE495">
        <v>0</v>
      </c>
      <c r="CF495">
        <v>0</v>
      </c>
      <c r="CG495">
        <v>0</v>
      </c>
      <c r="CH495">
        <v>0</v>
      </c>
      <c r="CI495">
        <v>0</v>
      </c>
      <c r="CJ495">
        <v>0</v>
      </c>
      <c r="CK495">
        <v>0</v>
      </c>
      <c r="CL495">
        <v>0</v>
      </c>
      <c r="CM495">
        <v>0</v>
      </c>
      <c r="CN495">
        <v>0</v>
      </c>
      <c r="CO495">
        <v>0</v>
      </c>
      <c r="CP495">
        <v>0</v>
      </c>
      <c r="CQ495">
        <v>0</v>
      </c>
      <c r="CR495">
        <v>0</v>
      </c>
      <c r="CS495">
        <v>0</v>
      </c>
      <c r="CT495">
        <v>0</v>
      </c>
      <c r="CU495">
        <v>0</v>
      </c>
      <c r="CV495">
        <v>0</v>
      </c>
      <c r="CW495">
        <v>0</v>
      </c>
      <c r="CX495">
        <v>0</v>
      </c>
      <c r="CY495">
        <v>0</v>
      </c>
      <c r="CZ495">
        <v>0</v>
      </c>
      <c r="DA495">
        <v>0</v>
      </c>
      <c r="DB495">
        <v>0</v>
      </c>
      <c r="DC495">
        <v>0</v>
      </c>
      <c r="DD495">
        <v>0</v>
      </c>
      <c r="DE495">
        <v>0</v>
      </c>
      <c r="DF495">
        <v>0</v>
      </c>
      <c r="DG495">
        <v>0</v>
      </c>
      <c r="DH495">
        <v>0</v>
      </c>
      <c r="DI495">
        <v>0</v>
      </c>
      <c r="DJ495">
        <v>0</v>
      </c>
      <c r="DK495">
        <v>0</v>
      </c>
      <c r="DL495">
        <v>0</v>
      </c>
      <c r="DM495">
        <v>0</v>
      </c>
      <c r="DN495">
        <v>0</v>
      </c>
      <c r="DO495">
        <v>0</v>
      </c>
      <c r="DP495">
        <v>0</v>
      </c>
      <c r="DQ495">
        <v>0</v>
      </c>
      <c r="DR495">
        <v>0</v>
      </c>
      <c r="DS495">
        <v>0</v>
      </c>
      <c r="DT495">
        <v>0</v>
      </c>
      <c r="DU495">
        <v>0</v>
      </c>
      <c r="DV495">
        <v>0</v>
      </c>
      <c r="DW495">
        <v>0</v>
      </c>
      <c r="DX495">
        <v>0</v>
      </c>
      <c r="DY495">
        <v>0</v>
      </c>
      <c r="DZ495">
        <v>0</v>
      </c>
      <c r="EA495">
        <v>0</v>
      </c>
      <c r="EB495">
        <v>0</v>
      </c>
      <c r="EC495">
        <v>0</v>
      </c>
      <c r="ED495">
        <v>0</v>
      </c>
      <c r="EE495">
        <v>0</v>
      </c>
      <c r="EF495">
        <v>0</v>
      </c>
      <c r="EG495">
        <v>0</v>
      </c>
      <c r="EH495">
        <v>0</v>
      </c>
      <c r="EI495">
        <v>0</v>
      </c>
      <c r="EJ495">
        <v>0</v>
      </c>
      <c r="EK495">
        <v>0</v>
      </c>
      <c r="EL495">
        <v>0</v>
      </c>
      <c r="EM495">
        <v>0</v>
      </c>
      <c r="EN495">
        <v>0</v>
      </c>
      <c r="EO495">
        <v>0</v>
      </c>
      <c r="EP495">
        <v>0</v>
      </c>
      <c r="EQ495">
        <v>0</v>
      </c>
      <c r="ER495">
        <v>0</v>
      </c>
      <c r="ES495">
        <v>0</v>
      </c>
      <c r="ET495">
        <v>0</v>
      </c>
      <c r="EU495">
        <v>0</v>
      </c>
      <c r="EV495">
        <v>0</v>
      </c>
      <c r="EW495">
        <v>0</v>
      </c>
      <c r="EX495">
        <v>0</v>
      </c>
      <c r="EY495">
        <v>0</v>
      </c>
      <c r="EZ495">
        <v>0</v>
      </c>
      <c r="FA495">
        <v>0</v>
      </c>
      <c r="FB495">
        <v>0</v>
      </c>
      <c r="FC495">
        <v>0</v>
      </c>
      <c r="FD495">
        <v>0</v>
      </c>
      <c r="FE495">
        <v>0</v>
      </c>
      <c r="FF495">
        <v>0</v>
      </c>
      <c r="FG495">
        <v>0</v>
      </c>
      <c r="FH495">
        <v>0</v>
      </c>
      <c r="FI495">
        <v>0</v>
      </c>
      <c r="FJ495">
        <v>0</v>
      </c>
      <c r="FK495">
        <v>0</v>
      </c>
      <c r="FL495">
        <v>0</v>
      </c>
      <c r="FM495">
        <v>0</v>
      </c>
      <c r="FN495">
        <v>0</v>
      </c>
      <c r="FO495">
        <v>0</v>
      </c>
      <c r="FP495">
        <v>0</v>
      </c>
      <c r="FQ495">
        <v>0</v>
      </c>
      <c r="FR495">
        <v>0</v>
      </c>
      <c r="FS495">
        <v>0</v>
      </c>
      <c r="FU495">
        <v>0</v>
      </c>
    </row>
    <row r="496" spans="1:177" x14ac:dyDescent="0.2">
      <c r="A496" t="s">
        <v>196</v>
      </c>
      <c r="B496" t="s">
        <v>224</v>
      </c>
      <c r="C496" t="s">
        <v>1</v>
      </c>
      <c r="D496" t="s">
        <v>260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0</v>
      </c>
      <c r="BI496">
        <v>0</v>
      </c>
      <c r="BJ496">
        <v>0</v>
      </c>
      <c r="BK496">
        <v>0</v>
      </c>
      <c r="BL496">
        <v>0</v>
      </c>
      <c r="BM496">
        <v>0</v>
      </c>
      <c r="BN496">
        <v>0</v>
      </c>
      <c r="BO496">
        <v>0</v>
      </c>
      <c r="BP496">
        <v>0</v>
      </c>
      <c r="BQ496">
        <v>0</v>
      </c>
      <c r="BR496">
        <v>0</v>
      </c>
      <c r="BS496">
        <v>0</v>
      </c>
      <c r="BT496">
        <v>0</v>
      </c>
      <c r="BU496">
        <v>0</v>
      </c>
      <c r="BV496">
        <v>0</v>
      </c>
      <c r="BW496">
        <v>0</v>
      </c>
      <c r="BX496">
        <v>0</v>
      </c>
      <c r="BY496">
        <v>0</v>
      </c>
      <c r="BZ496">
        <v>0</v>
      </c>
      <c r="CA496">
        <v>0</v>
      </c>
      <c r="CB496">
        <v>0</v>
      </c>
      <c r="CC496">
        <v>0</v>
      </c>
      <c r="CD496">
        <v>0</v>
      </c>
      <c r="CE496">
        <v>0</v>
      </c>
      <c r="CF496">
        <v>0</v>
      </c>
      <c r="CG496">
        <v>0</v>
      </c>
      <c r="CH496">
        <v>0</v>
      </c>
      <c r="CI496">
        <v>0</v>
      </c>
      <c r="CJ496">
        <v>0</v>
      </c>
      <c r="CK496">
        <v>0</v>
      </c>
      <c r="CL496">
        <v>0</v>
      </c>
      <c r="CM496">
        <v>0</v>
      </c>
      <c r="CN496">
        <v>0</v>
      </c>
      <c r="CO496">
        <v>0</v>
      </c>
      <c r="CP496">
        <v>0</v>
      </c>
      <c r="CQ496">
        <v>0</v>
      </c>
      <c r="CR496">
        <v>0</v>
      </c>
      <c r="CS496">
        <v>0</v>
      </c>
      <c r="CT496">
        <v>0</v>
      </c>
      <c r="CU496">
        <v>0</v>
      </c>
      <c r="CV496">
        <v>0</v>
      </c>
      <c r="CW496">
        <v>0</v>
      </c>
      <c r="CX496">
        <v>0</v>
      </c>
      <c r="CY496">
        <v>0</v>
      </c>
      <c r="CZ496">
        <v>0</v>
      </c>
      <c r="DA496">
        <v>0</v>
      </c>
      <c r="DB496">
        <v>0</v>
      </c>
      <c r="DC496">
        <v>0</v>
      </c>
      <c r="DD496">
        <v>0</v>
      </c>
      <c r="DE496">
        <v>0</v>
      </c>
      <c r="DF496">
        <v>0</v>
      </c>
      <c r="DG496">
        <v>0</v>
      </c>
      <c r="DH496">
        <v>0</v>
      </c>
      <c r="DI496">
        <v>0</v>
      </c>
      <c r="DJ496">
        <v>0</v>
      </c>
      <c r="DK496">
        <v>0</v>
      </c>
      <c r="DL496">
        <v>0</v>
      </c>
      <c r="DM496">
        <v>0</v>
      </c>
      <c r="DN496">
        <v>0</v>
      </c>
      <c r="DO496">
        <v>0</v>
      </c>
      <c r="DP496">
        <v>0</v>
      </c>
      <c r="DQ496">
        <v>0</v>
      </c>
      <c r="DR496">
        <v>0</v>
      </c>
      <c r="DS496">
        <v>0</v>
      </c>
      <c r="DT496">
        <v>0</v>
      </c>
      <c r="DU496">
        <v>0</v>
      </c>
      <c r="DV496">
        <v>0</v>
      </c>
      <c r="DW496">
        <v>0</v>
      </c>
      <c r="DX496">
        <v>0</v>
      </c>
      <c r="DY496">
        <v>0</v>
      </c>
      <c r="DZ496">
        <v>0</v>
      </c>
      <c r="EA496">
        <v>0</v>
      </c>
      <c r="EB496">
        <v>0</v>
      </c>
      <c r="EC496">
        <v>0</v>
      </c>
      <c r="ED496">
        <v>0</v>
      </c>
      <c r="EE496">
        <v>0</v>
      </c>
      <c r="EF496">
        <v>0</v>
      </c>
      <c r="EG496">
        <v>0</v>
      </c>
      <c r="EH496">
        <v>0</v>
      </c>
      <c r="EI496">
        <v>0</v>
      </c>
      <c r="EJ496">
        <v>0</v>
      </c>
      <c r="EK496">
        <v>0</v>
      </c>
      <c r="EL496">
        <v>0</v>
      </c>
      <c r="EM496">
        <v>0</v>
      </c>
      <c r="EN496">
        <v>0</v>
      </c>
      <c r="EO496">
        <v>0</v>
      </c>
      <c r="EP496">
        <v>0</v>
      </c>
      <c r="EQ496">
        <v>0</v>
      </c>
      <c r="ER496">
        <v>0</v>
      </c>
      <c r="ES496">
        <v>0</v>
      </c>
      <c r="ET496">
        <v>0</v>
      </c>
      <c r="EU496">
        <v>0</v>
      </c>
      <c r="EV496">
        <v>0</v>
      </c>
      <c r="EW496">
        <v>0</v>
      </c>
      <c r="EX496">
        <v>0</v>
      </c>
      <c r="EY496">
        <v>0</v>
      </c>
      <c r="EZ496">
        <v>0</v>
      </c>
      <c r="FA496">
        <v>0</v>
      </c>
      <c r="FB496">
        <v>0</v>
      </c>
      <c r="FC496">
        <v>0</v>
      </c>
      <c r="FD496">
        <v>0</v>
      </c>
      <c r="FE496">
        <v>0</v>
      </c>
      <c r="FF496">
        <v>0</v>
      </c>
      <c r="FG496">
        <v>0</v>
      </c>
      <c r="FH496">
        <v>0</v>
      </c>
      <c r="FI496">
        <v>0</v>
      </c>
      <c r="FJ496">
        <v>0</v>
      </c>
      <c r="FK496">
        <v>0</v>
      </c>
      <c r="FL496">
        <v>0</v>
      </c>
      <c r="FM496">
        <v>0</v>
      </c>
      <c r="FN496">
        <v>0</v>
      </c>
      <c r="FO496">
        <v>0</v>
      </c>
      <c r="FP496">
        <v>0</v>
      </c>
      <c r="FQ496">
        <v>0</v>
      </c>
      <c r="FR496">
        <v>0</v>
      </c>
      <c r="FS496">
        <v>0</v>
      </c>
      <c r="FU496">
        <v>0</v>
      </c>
    </row>
    <row r="497" spans="1:177" x14ac:dyDescent="0.2">
      <c r="A497" t="s">
        <v>196</v>
      </c>
      <c r="B497" t="s">
        <v>224</v>
      </c>
      <c r="C497" t="s">
        <v>1</v>
      </c>
      <c r="D497" t="s">
        <v>2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0</v>
      </c>
      <c r="BI497">
        <v>0</v>
      </c>
      <c r="BJ497">
        <v>0</v>
      </c>
      <c r="BK497">
        <v>0</v>
      </c>
      <c r="BL497">
        <v>0</v>
      </c>
      <c r="BM497">
        <v>0</v>
      </c>
      <c r="BN497">
        <v>0</v>
      </c>
      <c r="BO497">
        <v>0</v>
      </c>
      <c r="BP497">
        <v>0</v>
      </c>
      <c r="BQ497">
        <v>0</v>
      </c>
      <c r="BR497">
        <v>0</v>
      </c>
      <c r="BS497">
        <v>0</v>
      </c>
      <c r="BT497">
        <v>0</v>
      </c>
      <c r="BU497">
        <v>0</v>
      </c>
      <c r="BV497">
        <v>0</v>
      </c>
      <c r="BW497">
        <v>0</v>
      </c>
      <c r="BX497">
        <v>0</v>
      </c>
      <c r="BY497">
        <v>0</v>
      </c>
      <c r="BZ497">
        <v>0</v>
      </c>
      <c r="CA497">
        <v>0</v>
      </c>
      <c r="CB497">
        <v>0</v>
      </c>
      <c r="CC497">
        <v>0</v>
      </c>
      <c r="CD497">
        <v>0</v>
      </c>
      <c r="CE497">
        <v>0</v>
      </c>
      <c r="CF497">
        <v>0</v>
      </c>
      <c r="CG497">
        <v>0</v>
      </c>
      <c r="CH497">
        <v>0</v>
      </c>
      <c r="CI497">
        <v>0</v>
      </c>
      <c r="CJ497">
        <v>0</v>
      </c>
      <c r="CK497">
        <v>0</v>
      </c>
      <c r="CL497">
        <v>0</v>
      </c>
      <c r="CM497">
        <v>0</v>
      </c>
      <c r="CN497">
        <v>0</v>
      </c>
      <c r="CO497">
        <v>0</v>
      </c>
      <c r="CP497">
        <v>0</v>
      </c>
      <c r="CQ497">
        <v>0</v>
      </c>
      <c r="CR497">
        <v>0</v>
      </c>
      <c r="CS497">
        <v>0</v>
      </c>
      <c r="CT497">
        <v>0</v>
      </c>
      <c r="CU497">
        <v>0</v>
      </c>
      <c r="CV497">
        <v>0</v>
      </c>
      <c r="CW497">
        <v>0</v>
      </c>
      <c r="CX497">
        <v>0</v>
      </c>
      <c r="CY497">
        <v>0</v>
      </c>
      <c r="CZ497">
        <v>0</v>
      </c>
      <c r="DA497">
        <v>0</v>
      </c>
      <c r="DB497">
        <v>0</v>
      </c>
      <c r="DC497">
        <v>0</v>
      </c>
      <c r="DD497">
        <v>0</v>
      </c>
      <c r="DE497">
        <v>0</v>
      </c>
      <c r="DF497">
        <v>0</v>
      </c>
      <c r="DG497">
        <v>0</v>
      </c>
      <c r="DH497">
        <v>0</v>
      </c>
      <c r="DI497">
        <v>0</v>
      </c>
      <c r="DJ497">
        <v>0</v>
      </c>
      <c r="DK497">
        <v>0</v>
      </c>
      <c r="DL497">
        <v>0</v>
      </c>
      <c r="DM497">
        <v>0</v>
      </c>
      <c r="DN497">
        <v>0</v>
      </c>
      <c r="DO497">
        <v>0</v>
      </c>
      <c r="DP497">
        <v>0</v>
      </c>
      <c r="DQ497">
        <v>0</v>
      </c>
      <c r="DR497">
        <v>0</v>
      </c>
      <c r="DS497">
        <v>0</v>
      </c>
      <c r="DT497">
        <v>0</v>
      </c>
      <c r="DU497">
        <v>0</v>
      </c>
      <c r="DV497">
        <v>0</v>
      </c>
      <c r="DW497">
        <v>0</v>
      </c>
      <c r="DX497">
        <v>0</v>
      </c>
      <c r="DY497">
        <v>0</v>
      </c>
      <c r="DZ497">
        <v>0</v>
      </c>
      <c r="EA497">
        <v>0</v>
      </c>
      <c r="EB497">
        <v>0</v>
      </c>
      <c r="EC497">
        <v>0</v>
      </c>
      <c r="ED497">
        <v>0</v>
      </c>
      <c r="EE497">
        <v>0</v>
      </c>
      <c r="EF497">
        <v>0</v>
      </c>
      <c r="EG497">
        <v>0</v>
      </c>
      <c r="EH497">
        <v>0</v>
      </c>
      <c r="EI497">
        <v>0</v>
      </c>
      <c r="EJ497">
        <v>0</v>
      </c>
      <c r="EK497">
        <v>0</v>
      </c>
      <c r="EL497">
        <v>0</v>
      </c>
      <c r="EM497">
        <v>0</v>
      </c>
      <c r="EN497">
        <v>0</v>
      </c>
      <c r="EO497">
        <v>0</v>
      </c>
      <c r="EP497">
        <v>0</v>
      </c>
      <c r="EQ497">
        <v>0</v>
      </c>
      <c r="ER497">
        <v>0</v>
      </c>
      <c r="ES497">
        <v>0</v>
      </c>
      <c r="ET497">
        <v>0</v>
      </c>
      <c r="EU497">
        <v>0</v>
      </c>
      <c r="EV497">
        <v>0</v>
      </c>
      <c r="EW497">
        <v>0</v>
      </c>
      <c r="EX497">
        <v>0</v>
      </c>
      <c r="EY497">
        <v>0</v>
      </c>
      <c r="EZ497">
        <v>0</v>
      </c>
      <c r="FA497">
        <v>0</v>
      </c>
      <c r="FB497">
        <v>0</v>
      </c>
      <c r="FC497">
        <v>0</v>
      </c>
      <c r="FD497">
        <v>0</v>
      </c>
      <c r="FE497">
        <v>0</v>
      </c>
      <c r="FF497">
        <v>0</v>
      </c>
      <c r="FG497">
        <v>0</v>
      </c>
      <c r="FH497">
        <v>0</v>
      </c>
      <c r="FI497">
        <v>0</v>
      </c>
      <c r="FJ497">
        <v>0</v>
      </c>
      <c r="FK497">
        <v>0</v>
      </c>
      <c r="FL497">
        <v>0</v>
      </c>
      <c r="FM497">
        <v>0</v>
      </c>
      <c r="FN497">
        <v>0</v>
      </c>
      <c r="FO497">
        <v>0</v>
      </c>
      <c r="FP497">
        <v>0</v>
      </c>
      <c r="FQ497">
        <v>0</v>
      </c>
      <c r="FR497">
        <v>0</v>
      </c>
      <c r="FS497">
        <v>0</v>
      </c>
      <c r="FU497">
        <v>0</v>
      </c>
    </row>
    <row r="498" spans="1:177" x14ac:dyDescent="0.2">
      <c r="A498" t="s">
        <v>196</v>
      </c>
      <c r="B498" t="s">
        <v>225</v>
      </c>
      <c r="C498" t="s">
        <v>1</v>
      </c>
      <c r="D498" t="s">
        <v>246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0</v>
      </c>
      <c r="BI498">
        <v>0</v>
      </c>
      <c r="BJ498">
        <v>0</v>
      </c>
      <c r="BK498">
        <v>0</v>
      </c>
      <c r="BL498">
        <v>0</v>
      </c>
      <c r="BM498">
        <v>0</v>
      </c>
      <c r="BN498">
        <v>0</v>
      </c>
      <c r="BO498">
        <v>0</v>
      </c>
      <c r="BP498">
        <v>0</v>
      </c>
      <c r="BQ498">
        <v>0</v>
      </c>
      <c r="BR498">
        <v>0</v>
      </c>
      <c r="BS498">
        <v>0</v>
      </c>
      <c r="BT498">
        <v>0</v>
      </c>
      <c r="BU498">
        <v>0</v>
      </c>
      <c r="BV498">
        <v>0</v>
      </c>
      <c r="BW498">
        <v>0</v>
      </c>
      <c r="BX498">
        <v>0</v>
      </c>
      <c r="BY498">
        <v>0</v>
      </c>
      <c r="BZ498">
        <v>0</v>
      </c>
      <c r="CA498">
        <v>0</v>
      </c>
      <c r="CB498">
        <v>0</v>
      </c>
      <c r="CC498">
        <v>0</v>
      </c>
      <c r="CD498">
        <v>0</v>
      </c>
      <c r="CE498">
        <v>0</v>
      </c>
      <c r="CF498">
        <v>0</v>
      </c>
      <c r="CG498">
        <v>0</v>
      </c>
      <c r="CH498">
        <v>0</v>
      </c>
      <c r="CI498">
        <v>0</v>
      </c>
      <c r="CJ498">
        <v>0</v>
      </c>
      <c r="CK498">
        <v>0</v>
      </c>
      <c r="CL498">
        <v>0</v>
      </c>
      <c r="CM498">
        <v>0</v>
      </c>
      <c r="CN498">
        <v>0</v>
      </c>
      <c r="CO498">
        <v>0</v>
      </c>
      <c r="CP498">
        <v>0</v>
      </c>
      <c r="CQ498">
        <v>0</v>
      </c>
      <c r="CR498">
        <v>0</v>
      </c>
      <c r="CS498">
        <v>0</v>
      </c>
      <c r="CT498">
        <v>0</v>
      </c>
      <c r="CU498">
        <v>0</v>
      </c>
      <c r="CV498">
        <v>0</v>
      </c>
      <c r="CW498">
        <v>0</v>
      </c>
      <c r="CX498">
        <v>0</v>
      </c>
      <c r="CY498">
        <v>0</v>
      </c>
      <c r="CZ498">
        <v>0</v>
      </c>
      <c r="DA498">
        <v>0</v>
      </c>
      <c r="DB498">
        <v>0</v>
      </c>
      <c r="DC498">
        <v>0</v>
      </c>
      <c r="DD498">
        <v>0</v>
      </c>
      <c r="DE498">
        <v>0</v>
      </c>
      <c r="DF498">
        <v>0</v>
      </c>
      <c r="DG498">
        <v>0</v>
      </c>
      <c r="DH498">
        <v>0</v>
      </c>
      <c r="DI498">
        <v>0</v>
      </c>
      <c r="DJ498">
        <v>0</v>
      </c>
      <c r="DK498">
        <v>0</v>
      </c>
      <c r="DL498">
        <v>0</v>
      </c>
      <c r="DM498">
        <v>0</v>
      </c>
      <c r="DN498">
        <v>0</v>
      </c>
      <c r="DO498">
        <v>0</v>
      </c>
      <c r="DP498">
        <v>0</v>
      </c>
      <c r="DQ498">
        <v>0</v>
      </c>
      <c r="DR498">
        <v>0</v>
      </c>
      <c r="DS498">
        <v>0</v>
      </c>
      <c r="DT498">
        <v>0</v>
      </c>
      <c r="DU498">
        <v>0</v>
      </c>
      <c r="DV498">
        <v>0</v>
      </c>
      <c r="DW498">
        <v>0</v>
      </c>
      <c r="DX498">
        <v>0</v>
      </c>
      <c r="DY498">
        <v>0</v>
      </c>
      <c r="DZ498">
        <v>0</v>
      </c>
      <c r="EA498">
        <v>0</v>
      </c>
      <c r="EB498">
        <v>0</v>
      </c>
      <c r="EC498">
        <v>0</v>
      </c>
      <c r="ED498">
        <v>0</v>
      </c>
      <c r="EE498">
        <v>0</v>
      </c>
      <c r="EF498">
        <v>0</v>
      </c>
      <c r="EG498">
        <v>0</v>
      </c>
      <c r="EH498">
        <v>0</v>
      </c>
      <c r="EI498">
        <v>0</v>
      </c>
      <c r="EJ498">
        <v>0</v>
      </c>
      <c r="EK498">
        <v>0</v>
      </c>
      <c r="EL498">
        <v>0</v>
      </c>
      <c r="EM498">
        <v>0</v>
      </c>
      <c r="EN498">
        <v>0</v>
      </c>
      <c r="EO498">
        <v>0</v>
      </c>
      <c r="EP498">
        <v>0</v>
      </c>
      <c r="EQ498">
        <v>0</v>
      </c>
      <c r="ER498">
        <v>0</v>
      </c>
      <c r="ES498">
        <v>0</v>
      </c>
      <c r="ET498">
        <v>0</v>
      </c>
      <c r="EU498">
        <v>0</v>
      </c>
      <c r="EV498">
        <v>0</v>
      </c>
      <c r="EW498">
        <v>0</v>
      </c>
      <c r="EX498">
        <v>0</v>
      </c>
      <c r="EY498">
        <v>0</v>
      </c>
      <c r="EZ498">
        <v>0</v>
      </c>
      <c r="FA498">
        <v>0</v>
      </c>
      <c r="FB498">
        <v>0</v>
      </c>
      <c r="FC498">
        <v>0</v>
      </c>
      <c r="FD498">
        <v>0</v>
      </c>
      <c r="FE498">
        <v>0</v>
      </c>
      <c r="FF498">
        <v>0</v>
      </c>
      <c r="FG498">
        <v>0</v>
      </c>
      <c r="FH498">
        <v>0</v>
      </c>
      <c r="FI498">
        <v>0</v>
      </c>
      <c r="FJ498">
        <v>0</v>
      </c>
      <c r="FK498">
        <v>0</v>
      </c>
      <c r="FL498">
        <v>0</v>
      </c>
      <c r="FM498">
        <v>0</v>
      </c>
      <c r="FN498">
        <v>0</v>
      </c>
      <c r="FO498">
        <v>0</v>
      </c>
      <c r="FP498">
        <v>0</v>
      </c>
      <c r="FQ498">
        <v>0</v>
      </c>
      <c r="FR498">
        <v>0</v>
      </c>
      <c r="FS498">
        <v>0</v>
      </c>
      <c r="FU498">
        <v>0</v>
      </c>
    </row>
    <row r="499" spans="1:177" x14ac:dyDescent="0.2">
      <c r="A499" t="s">
        <v>196</v>
      </c>
      <c r="B499" t="s">
        <v>225</v>
      </c>
      <c r="C499" t="s">
        <v>1</v>
      </c>
      <c r="D499" t="s">
        <v>247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0</v>
      </c>
      <c r="BI499">
        <v>0</v>
      </c>
      <c r="BJ499">
        <v>0</v>
      </c>
      <c r="BK499">
        <v>0</v>
      </c>
      <c r="BL499">
        <v>0</v>
      </c>
      <c r="BM499">
        <v>0</v>
      </c>
      <c r="BN499">
        <v>0</v>
      </c>
      <c r="BO499">
        <v>0</v>
      </c>
      <c r="BP499">
        <v>0</v>
      </c>
      <c r="BQ499">
        <v>0</v>
      </c>
      <c r="BR499">
        <v>0</v>
      </c>
      <c r="BS499">
        <v>0</v>
      </c>
      <c r="BT499">
        <v>0</v>
      </c>
      <c r="BU499">
        <v>0</v>
      </c>
      <c r="BV499">
        <v>0</v>
      </c>
      <c r="BW499">
        <v>0</v>
      </c>
      <c r="BX499">
        <v>0</v>
      </c>
      <c r="BY499">
        <v>0</v>
      </c>
      <c r="BZ499">
        <v>0</v>
      </c>
      <c r="CA499">
        <v>0</v>
      </c>
      <c r="CB499">
        <v>0</v>
      </c>
      <c r="CC499">
        <v>0</v>
      </c>
      <c r="CD499">
        <v>0</v>
      </c>
      <c r="CE499">
        <v>0</v>
      </c>
      <c r="CF499">
        <v>0</v>
      </c>
      <c r="CG499">
        <v>0</v>
      </c>
      <c r="CH499">
        <v>0</v>
      </c>
      <c r="CI499">
        <v>0</v>
      </c>
      <c r="CJ499">
        <v>0</v>
      </c>
      <c r="CK499">
        <v>0</v>
      </c>
      <c r="CL499">
        <v>0</v>
      </c>
      <c r="CM499">
        <v>0</v>
      </c>
      <c r="CN499">
        <v>0</v>
      </c>
      <c r="CO499">
        <v>0</v>
      </c>
      <c r="CP499">
        <v>0</v>
      </c>
      <c r="CQ499">
        <v>0</v>
      </c>
      <c r="CR499">
        <v>0</v>
      </c>
      <c r="CS499">
        <v>0</v>
      </c>
      <c r="CT499">
        <v>0</v>
      </c>
      <c r="CU499">
        <v>0</v>
      </c>
      <c r="CV499">
        <v>0</v>
      </c>
      <c r="CW499">
        <v>0</v>
      </c>
      <c r="CX499">
        <v>0</v>
      </c>
      <c r="CY499">
        <v>0</v>
      </c>
      <c r="CZ499">
        <v>0</v>
      </c>
      <c r="DA499">
        <v>0</v>
      </c>
      <c r="DB499">
        <v>0</v>
      </c>
      <c r="DC499">
        <v>0</v>
      </c>
      <c r="DD499">
        <v>0</v>
      </c>
      <c r="DE499">
        <v>0</v>
      </c>
      <c r="DF499">
        <v>0</v>
      </c>
      <c r="DG499">
        <v>0</v>
      </c>
      <c r="DH499">
        <v>0</v>
      </c>
      <c r="DI499">
        <v>0</v>
      </c>
      <c r="DJ499">
        <v>0</v>
      </c>
      <c r="DK499">
        <v>0</v>
      </c>
      <c r="DL499">
        <v>0</v>
      </c>
      <c r="DM499">
        <v>0</v>
      </c>
      <c r="DN499">
        <v>0</v>
      </c>
      <c r="DO499">
        <v>0</v>
      </c>
      <c r="DP499">
        <v>0</v>
      </c>
      <c r="DQ499">
        <v>0</v>
      </c>
      <c r="DR499">
        <v>0</v>
      </c>
      <c r="DS499">
        <v>0</v>
      </c>
      <c r="DT499">
        <v>0</v>
      </c>
      <c r="DU499">
        <v>0</v>
      </c>
      <c r="DV499">
        <v>0</v>
      </c>
      <c r="DW499">
        <v>0</v>
      </c>
      <c r="DX499">
        <v>0</v>
      </c>
      <c r="DY499">
        <v>0</v>
      </c>
      <c r="DZ499">
        <v>0</v>
      </c>
      <c r="EA499">
        <v>0</v>
      </c>
      <c r="EB499">
        <v>0</v>
      </c>
      <c r="EC499">
        <v>0</v>
      </c>
      <c r="ED499">
        <v>0</v>
      </c>
      <c r="EE499">
        <v>0</v>
      </c>
      <c r="EF499">
        <v>0</v>
      </c>
      <c r="EG499">
        <v>0</v>
      </c>
      <c r="EH499">
        <v>0</v>
      </c>
      <c r="EI499">
        <v>0</v>
      </c>
      <c r="EJ499">
        <v>0</v>
      </c>
      <c r="EK499">
        <v>0</v>
      </c>
      <c r="EL499">
        <v>0</v>
      </c>
      <c r="EM499">
        <v>0</v>
      </c>
      <c r="EN499">
        <v>0</v>
      </c>
      <c r="EO499">
        <v>0</v>
      </c>
      <c r="EP499">
        <v>0</v>
      </c>
      <c r="EQ499">
        <v>0</v>
      </c>
      <c r="ER499">
        <v>0</v>
      </c>
      <c r="ES499">
        <v>0</v>
      </c>
      <c r="ET499">
        <v>0</v>
      </c>
      <c r="EU499">
        <v>0</v>
      </c>
      <c r="EV499">
        <v>0</v>
      </c>
      <c r="EW499">
        <v>0</v>
      </c>
      <c r="EX499">
        <v>0</v>
      </c>
      <c r="EY499">
        <v>0</v>
      </c>
      <c r="EZ499">
        <v>0</v>
      </c>
      <c r="FA499">
        <v>0</v>
      </c>
      <c r="FB499">
        <v>0</v>
      </c>
      <c r="FC499">
        <v>0</v>
      </c>
      <c r="FD499">
        <v>0</v>
      </c>
      <c r="FE499">
        <v>0</v>
      </c>
      <c r="FF499">
        <v>0</v>
      </c>
      <c r="FG499">
        <v>0</v>
      </c>
      <c r="FH499">
        <v>0</v>
      </c>
      <c r="FI499">
        <v>0</v>
      </c>
      <c r="FJ499">
        <v>0</v>
      </c>
      <c r="FK499">
        <v>0</v>
      </c>
      <c r="FL499">
        <v>0</v>
      </c>
      <c r="FM499">
        <v>0</v>
      </c>
      <c r="FN499">
        <v>0</v>
      </c>
      <c r="FO499">
        <v>0</v>
      </c>
      <c r="FP499">
        <v>0</v>
      </c>
      <c r="FQ499">
        <v>0</v>
      </c>
      <c r="FR499">
        <v>0</v>
      </c>
      <c r="FS499">
        <v>23</v>
      </c>
      <c r="FT499">
        <v>0.24940846860408783</v>
      </c>
      <c r="FU499">
        <v>0</v>
      </c>
    </row>
    <row r="500" spans="1:177" x14ac:dyDescent="0.2">
      <c r="A500" t="s">
        <v>196</v>
      </c>
      <c r="B500" t="s">
        <v>225</v>
      </c>
      <c r="C500" t="s">
        <v>1</v>
      </c>
      <c r="D500" t="s">
        <v>248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0</v>
      </c>
      <c r="BI500">
        <v>0</v>
      </c>
      <c r="BJ500">
        <v>0</v>
      </c>
      <c r="BK500">
        <v>0</v>
      </c>
      <c r="BL500">
        <v>0</v>
      </c>
      <c r="BM500">
        <v>0</v>
      </c>
      <c r="BN500">
        <v>0</v>
      </c>
      <c r="BO500">
        <v>0</v>
      </c>
      <c r="BP500">
        <v>0</v>
      </c>
      <c r="BQ500">
        <v>0</v>
      </c>
      <c r="BR500">
        <v>0</v>
      </c>
      <c r="BS500">
        <v>0</v>
      </c>
      <c r="BT500">
        <v>0</v>
      </c>
      <c r="BU500">
        <v>0</v>
      </c>
      <c r="BV500">
        <v>0</v>
      </c>
      <c r="BW500">
        <v>0</v>
      </c>
      <c r="BX500">
        <v>0</v>
      </c>
      <c r="BY500">
        <v>0</v>
      </c>
      <c r="BZ500">
        <v>0</v>
      </c>
      <c r="CA500">
        <v>0</v>
      </c>
      <c r="CB500">
        <v>0</v>
      </c>
      <c r="CC500">
        <v>0</v>
      </c>
      <c r="CD500">
        <v>0</v>
      </c>
      <c r="CE500">
        <v>0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0</v>
      </c>
      <c r="CL500">
        <v>0</v>
      </c>
      <c r="CM500">
        <v>0</v>
      </c>
      <c r="CN500">
        <v>0</v>
      </c>
      <c r="CO500">
        <v>0</v>
      </c>
      <c r="CP500">
        <v>0</v>
      </c>
      <c r="CQ500">
        <v>0</v>
      </c>
      <c r="CR500">
        <v>0</v>
      </c>
      <c r="CS500">
        <v>0</v>
      </c>
      <c r="CT500">
        <v>0</v>
      </c>
      <c r="CU500">
        <v>0</v>
      </c>
      <c r="CV500">
        <v>0</v>
      </c>
      <c r="CW500">
        <v>0</v>
      </c>
      <c r="CX500">
        <v>0</v>
      </c>
      <c r="CY500">
        <v>0</v>
      </c>
      <c r="CZ500">
        <v>0</v>
      </c>
      <c r="DA500">
        <v>0</v>
      </c>
      <c r="DB500">
        <v>0</v>
      </c>
      <c r="DC500">
        <v>0</v>
      </c>
      <c r="DD500">
        <v>0</v>
      </c>
      <c r="DE500">
        <v>0</v>
      </c>
      <c r="DF500">
        <v>0</v>
      </c>
      <c r="DG500">
        <v>0</v>
      </c>
      <c r="DH500">
        <v>0</v>
      </c>
      <c r="DI500">
        <v>0</v>
      </c>
      <c r="DJ500">
        <v>0</v>
      </c>
      <c r="DK500">
        <v>0</v>
      </c>
      <c r="DL500">
        <v>0</v>
      </c>
      <c r="DM500">
        <v>0</v>
      </c>
      <c r="DN500">
        <v>0</v>
      </c>
      <c r="DO500">
        <v>0</v>
      </c>
      <c r="DP500">
        <v>0</v>
      </c>
      <c r="DQ500">
        <v>0</v>
      </c>
      <c r="DR500">
        <v>0</v>
      </c>
      <c r="DS500">
        <v>0</v>
      </c>
      <c r="DT500">
        <v>0</v>
      </c>
      <c r="DU500">
        <v>0</v>
      </c>
      <c r="DV500">
        <v>0</v>
      </c>
      <c r="DW500">
        <v>0</v>
      </c>
      <c r="DX500">
        <v>0</v>
      </c>
      <c r="DY500">
        <v>0</v>
      </c>
      <c r="DZ500">
        <v>0</v>
      </c>
      <c r="EA500">
        <v>0</v>
      </c>
      <c r="EB500">
        <v>0</v>
      </c>
      <c r="EC500">
        <v>0</v>
      </c>
      <c r="ED500">
        <v>0</v>
      </c>
      <c r="EE500">
        <v>0</v>
      </c>
      <c r="EF500">
        <v>0</v>
      </c>
      <c r="EG500">
        <v>0</v>
      </c>
      <c r="EH500">
        <v>0</v>
      </c>
      <c r="EI500">
        <v>0</v>
      </c>
      <c r="EJ500">
        <v>0</v>
      </c>
      <c r="EK500">
        <v>0</v>
      </c>
      <c r="EL500">
        <v>0</v>
      </c>
      <c r="EM500">
        <v>0</v>
      </c>
      <c r="EN500">
        <v>0</v>
      </c>
      <c r="EO500">
        <v>0</v>
      </c>
      <c r="EP500">
        <v>0</v>
      </c>
      <c r="EQ500">
        <v>0</v>
      </c>
      <c r="ER500">
        <v>0</v>
      </c>
      <c r="ES500">
        <v>0</v>
      </c>
      <c r="ET500">
        <v>0</v>
      </c>
      <c r="EU500">
        <v>0</v>
      </c>
      <c r="EV500">
        <v>0</v>
      </c>
      <c r="EW500">
        <v>0</v>
      </c>
      <c r="EX500">
        <v>0</v>
      </c>
      <c r="EY500">
        <v>0</v>
      </c>
      <c r="EZ500">
        <v>0</v>
      </c>
      <c r="FA500">
        <v>0</v>
      </c>
      <c r="FB500">
        <v>0</v>
      </c>
      <c r="FC500">
        <v>0</v>
      </c>
      <c r="FD500">
        <v>0</v>
      </c>
      <c r="FE500">
        <v>0</v>
      </c>
      <c r="FF500">
        <v>0</v>
      </c>
      <c r="FG500">
        <v>0</v>
      </c>
      <c r="FH500">
        <v>0</v>
      </c>
      <c r="FI500">
        <v>0</v>
      </c>
      <c r="FJ500">
        <v>0</v>
      </c>
      <c r="FK500">
        <v>0</v>
      </c>
      <c r="FL500">
        <v>0</v>
      </c>
      <c r="FM500">
        <v>0</v>
      </c>
      <c r="FN500">
        <v>0</v>
      </c>
      <c r="FO500">
        <v>0</v>
      </c>
      <c r="FP500">
        <v>0</v>
      </c>
      <c r="FQ500">
        <v>0</v>
      </c>
      <c r="FR500">
        <v>0</v>
      </c>
      <c r="FS500">
        <v>19</v>
      </c>
      <c r="FT500">
        <v>0.26569986343383789</v>
      </c>
      <c r="FU500">
        <v>0</v>
      </c>
    </row>
    <row r="501" spans="1:177" x14ac:dyDescent="0.2">
      <c r="A501" t="s">
        <v>196</v>
      </c>
      <c r="B501" t="s">
        <v>225</v>
      </c>
      <c r="C501" t="s">
        <v>1</v>
      </c>
      <c r="D501" t="s">
        <v>249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0</v>
      </c>
      <c r="BI501">
        <v>0</v>
      </c>
      <c r="BJ501">
        <v>0</v>
      </c>
      <c r="BK501">
        <v>0</v>
      </c>
      <c r="BL501">
        <v>0</v>
      </c>
      <c r="BM501">
        <v>0</v>
      </c>
      <c r="BN501">
        <v>0</v>
      </c>
      <c r="BO501">
        <v>0</v>
      </c>
      <c r="BP501">
        <v>0</v>
      </c>
      <c r="BQ501">
        <v>0</v>
      </c>
      <c r="BR501">
        <v>0</v>
      </c>
      <c r="BS501">
        <v>0</v>
      </c>
      <c r="BT501">
        <v>0</v>
      </c>
      <c r="BU501">
        <v>0</v>
      </c>
      <c r="BV501">
        <v>0</v>
      </c>
      <c r="BW501">
        <v>0</v>
      </c>
      <c r="BX501">
        <v>0</v>
      </c>
      <c r="BY501">
        <v>0</v>
      </c>
      <c r="BZ501">
        <v>0</v>
      </c>
      <c r="CA501">
        <v>0</v>
      </c>
      <c r="CB501">
        <v>0</v>
      </c>
      <c r="CC501">
        <v>0</v>
      </c>
      <c r="CD501">
        <v>0</v>
      </c>
      <c r="CE501">
        <v>0</v>
      </c>
      <c r="CF501">
        <v>0</v>
      </c>
      <c r="CG501">
        <v>0</v>
      </c>
      <c r="CH501">
        <v>0</v>
      </c>
      <c r="CI501">
        <v>0</v>
      </c>
      <c r="CJ501">
        <v>0</v>
      </c>
      <c r="CK501">
        <v>0</v>
      </c>
      <c r="CL501">
        <v>0</v>
      </c>
      <c r="CM501">
        <v>0</v>
      </c>
      <c r="CN501">
        <v>0</v>
      </c>
      <c r="CO501">
        <v>0</v>
      </c>
      <c r="CP501">
        <v>0</v>
      </c>
      <c r="CQ501">
        <v>0</v>
      </c>
      <c r="CR501">
        <v>0</v>
      </c>
      <c r="CS501">
        <v>0</v>
      </c>
      <c r="CT501">
        <v>0</v>
      </c>
      <c r="CU501">
        <v>0</v>
      </c>
      <c r="CV501">
        <v>0</v>
      </c>
      <c r="CW501">
        <v>0</v>
      </c>
      <c r="CX501">
        <v>0</v>
      </c>
      <c r="CY501">
        <v>0</v>
      </c>
      <c r="CZ501">
        <v>0</v>
      </c>
      <c r="DA501">
        <v>0</v>
      </c>
      <c r="DB501">
        <v>0</v>
      </c>
      <c r="DC501">
        <v>0</v>
      </c>
      <c r="DD501">
        <v>0</v>
      </c>
      <c r="DE501">
        <v>0</v>
      </c>
      <c r="DF501">
        <v>0</v>
      </c>
      <c r="DG501">
        <v>0</v>
      </c>
      <c r="DH501">
        <v>0</v>
      </c>
      <c r="DI501">
        <v>0</v>
      </c>
      <c r="DJ501">
        <v>0</v>
      </c>
      <c r="DK501">
        <v>0</v>
      </c>
      <c r="DL501">
        <v>0</v>
      </c>
      <c r="DM501">
        <v>0</v>
      </c>
      <c r="DN501">
        <v>0</v>
      </c>
      <c r="DO501">
        <v>0</v>
      </c>
      <c r="DP501">
        <v>0</v>
      </c>
      <c r="DQ501">
        <v>0</v>
      </c>
      <c r="DR501">
        <v>0</v>
      </c>
      <c r="DS501">
        <v>0</v>
      </c>
      <c r="DT501">
        <v>0</v>
      </c>
      <c r="DU501">
        <v>0</v>
      </c>
      <c r="DV501">
        <v>0</v>
      </c>
      <c r="DW501">
        <v>0</v>
      </c>
      <c r="DX501">
        <v>0</v>
      </c>
      <c r="DY501">
        <v>0</v>
      </c>
      <c r="DZ501">
        <v>0</v>
      </c>
      <c r="EA501">
        <v>0</v>
      </c>
      <c r="EB501">
        <v>0</v>
      </c>
      <c r="EC501">
        <v>0</v>
      </c>
      <c r="ED501">
        <v>0</v>
      </c>
      <c r="EE501">
        <v>0</v>
      </c>
      <c r="EF501">
        <v>0</v>
      </c>
      <c r="EG501">
        <v>0</v>
      </c>
      <c r="EH501">
        <v>0</v>
      </c>
      <c r="EI501">
        <v>0</v>
      </c>
      <c r="EJ501">
        <v>0</v>
      </c>
      <c r="EK501">
        <v>0</v>
      </c>
      <c r="EL501">
        <v>0</v>
      </c>
      <c r="EM501">
        <v>0</v>
      </c>
      <c r="EN501">
        <v>0</v>
      </c>
      <c r="EO501">
        <v>0</v>
      </c>
      <c r="EP501">
        <v>0</v>
      </c>
      <c r="EQ501">
        <v>0</v>
      </c>
      <c r="ER501">
        <v>0</v>
      </c>
      <c r="ES501">
        <v>0</v>
      </c>
      <c r="ET501">
        <v>0</v>
      </c>
      <c r="EU501">
        <v>0</v>
      </c>
      <c r="EV501">
        <v>0</v>
      </c>
      <c r="EW501">
        <v>0</v>
      </c>
      <c r="EX501">
        <v>0</v>
      </c>
      <c r="EY501">
        <v>0</v>
      </c>
      <c r="EZ501">
        <v>0</v>
      </c>
      <c r="FA501">
        <v>0</v>
      </c>
      <c r="FB501">
        <v>0</v>
      </c>
      <c r="FC501">
        <v>0</v>
      </c>
      <c r="FD501">
        <v>0</v>
      </c>
      <c r="FE501">
        <v>0</v>
      </c>
      <c r="FF501">
        <v>0</v>
      </c>
      <c r="FG501">
        <v>0</v>
      </c>
      <c r="FH501">
        <v>0</v>
      </c>
      <c r="FI501">
        <v>0</v>
      </c>
      <c r="FJ501">
        <v>0</v>
      </c>
      <c r="FK501">
        <v>0</v>
      </c>
      <c r="FL501">
        <v>0</v>
      </c>
      <c r="FM501">
        <v>0</v>
      </c>
      <c r="FN501">
        <v>0</v>
      </c>
      <c r="FO501">
        <v>0</v>
      </c>
      <c r="FP501">
        <v>0</v>
      </c>
      <c r="FQ501">
        <v>0</v>
      </c>
      <c r="FR501">
        <v>0</v>
      </c>
      <c r="FS501">
        <v>19</v>
      </c>
      <c r="FT501">
        <v>0.26715508103370667</v>
      </c>
      <c r="FU501">
        <v>0</v>
      </c>
    </row>
    <row r="502" spans="1:177" x14ac:dyDescent="0.2">
      <c r="A502" t="s">
        <v>196</v>
      </c>
      <c r="B502" t="s">
        <v>225</v>
      </c>
      <c r="C502" t="s">
        <v>1</v>
      </c>
      <c r="D502" t="s">
        <v>250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0</v>
      </c>
      <c r="BI502">
        <v>0</v>
      </c>
      <c r="BJ502">
        <v>0</v>
      </c>
      <c r="BK502">
        <v>0</v>
      </c>
      <c r="BL502">
        <v>0</v>
      </c>
      <c r="BM502">
        <v>0</v>
      </c>
      <c r="BN502">
        <v>0</v>
      </c>
      <c r="BO502">
        <v>0</v>
      </c>
      <c r="BP502">
        <v>0</v>
      </c>
      <c r="BQ502">
        <v>0</v>
      </c>
      <c r="BR502">
        <v>0</v>
      </c>
      <c r="BS502">
        <v>0</v>
      </c>
      <c r="BT502">
        <v>0</v>
      </c>
      <c r="BU502">
        <v>0</v>
      </c>
      <c r="BV502">
        <v>0</v>
      </c>
      <c r="BW502">
        <v>0</v>
      </c>
      <c r="BX502">
        <v>0</v>
      </c>
      <c r="BY502">
        <v>0</v>
      </c>
      <c r="BZ502">
        <v>0</v>
      </c>
      <c r="CA502">
        <v>0</v>
      </c>
      <c r="CB502">
        <v>0</v>
      </c>
      <c r="CC502">
        <v>0</v>
      </c>
      <c r="CD502">
        <v>0</v>
      </c>
      <c r="CE502">
        <v>0</v>
      </c>
      <c r="CF502">
        <v>0</v>
      </c>
      <c r="CG502">
        <v>0</v>
      </c>
      <c r="CH502">
        <v>0</v>
      </c>
      <c r="CI502">
        <v>0</v>
      </c>
      <c r="CJ502">
        <v>0</v>
      </c>
      <c r="CK502">
        <v>0</v>
      </c>
      <c r="CL502">
        <v>0</v>
      </c>
      <c r="CM502">
        <v>0</v>
      </c>
      <c r="CN502">
        <v>0</v>
      </c>
      <c r="CO502">
        <v>0</v>
      </c>
      <c r="CP502">
        <v>0</v>
      </c>
      <c r="CQ502">
        <v>0</v>
      </c>
      <c r="CR502">
        <v>0</v>
      </c>
      <c r="CS502">
        <v>0</v>
      </c>
      <c r="CT502">
        <v>0</v>
      </c>
      <c r="CU502">
        <v>0</v>
      </c>
      <c r="CV502">
        <v>0</v>
      </c>
      <c r="CW502">
        <v>0</v>
      </c>
      <c r="CX502">
        <v>0</v>
      </c>
      <c r="CY502">
        <v>0</v>
      </c>
      <c r="CZ502">
        <v>0</v>
      </c>
      <c r="DA502">
        <v>0</v>
      </c>
      <c r="DB502">
        <v>0</v>
      </c>
      <c r="DC502">
        <v>0</v>
      </c>
      <c r="DD502">
        <v>0</v>
      </c>
      <c r="DE502">
        <v>0</v>
      </c>
      <c r="DF502">
        <v>0</v>
      </c>
      <c r="DG502">
        <v>0</v>
      </c>
      <c r="DH502">
        <v>0</v>
      </c>
      <c r="DI502">
        <v>0</v>
      </c>
      <c r="DJ502">
        <v>0</v>
      </c>
      <c r="DK502">
        <v>0</v>
      </c>
      <c r="DL502">
        <v>0</v>
      </c>
      <c r="DM502">
        <v>0</v>
      </c>
      <c r="DN502">
        <v>0</v>
      </c>
      <c r="DO502">
        <v>0</v>
      </c>
      <c r="DP502">
        <v>0</v>
      </c>
      <c r="DQ502">
        <v>0</v>
      </c>
      <c r="DR502">
        <v>0</v>
      </c>
      <c r="DS502">
        <v>0</v>
      </c>
      <c r="DT502">
        <v>0</v>
      </c>
      <c r="DU502">
        <v>0</v>
      </c>
      <c r="DV502">
        <v>0</v>
      </c>
      <c r="DW502">
        <v>0</v>
      </c>
      <c r="DX502">
        <v>0</v>
      </c>
      <c r="DY502">
        <v>0</v>
      </c>
      <c r="DZ502">
        <v>0</v>
      </c>
      <c r="EA502">
        <v>0</v>
      </c>
      <c r="EB502">
        <v>0</v>
      </c>
      <c r="EC502">
        <v>0</v>
      </c>
      <c r="ED502">
        <v>0</v>
      </c>
      <c r="EE502">
        <v>0</v>
      </c>
      <c r="EF502">
        <v>0</v>
      </c>
      <c r="EG502">
        <v>0</v>
      </c>
      <c r="EH502">
        <v>0</v>
      </c>
      <c r="EI502">
        <v>0</v>
      </c>
      <c r="EJ502">
        <v>0</v>
      </c>
      <c r="EK502">
        <v>0</v>
      </c>
      <c r="EL502">
        <v>0</v>
      </c>
      <c r="EM502">
        <v>0</v>
      </c>
      <c r="EN502">
        <v>0</v>
      </c>
      <c r="EO502">
        <v>0</v>
      </c>
      <c r="EP502">
        <v>0</v>
      </c>
      <c r="EQ502">
        <v>0</v>
      </c>
      <c r="ER502">
        <v>0</v>
      </c>
      <c r="ES502">
        <v>0</v>
      </c>
      <c r="ET502">
        <v>0</v>
      </c>
      <c r="EU502">
        <v>0</v>
      </c>
      <c r="EV502">
        <v>0</v>
      </c>
      <c r="EW502">
        <v>0</v>
      </c>
      <c r="EX502">
        <v>0</v>
      </c>
      <c r="EY502">
        <v>0</v>
      </c>
      <c r="EZ502">
        <v>0</v>
      </c>
      <c r="FA502">
        <v>0</v>
      </c>
      <c r="FB502">
        <v>0</v>
      </c>
      <c r="FC502">
        <v>0</v>
      </c>
      <c r="FD502">
        <v>0</v>
      </c>
      <c r="FE502">
        <v>0</v>
      </c>
      <c r="FF502">
        <v>0</v>
      </c>
      <c r="FG502">
        <v>0</v>
      </c>
      <c r="FH502">
        <v>0</v>
      </c>
      <c r="FI502">
        <v>0</v>
      </c>
      <c r="FJ502">
        <v>0</v>
      </c>
      <c r="FK502">
        <v>0</v>
      </c>
      <c r="FL502">
        <v>0</v>
      </c>
      <c r="FM502">
        <v>0</v>
      </c>
      <c r="FN502">
        <v>0</v>
      </c>
      <c r="FO502">
        <v>0</v>
      </c>
      <c r="FP502">
        <v>0</v>
      </c>
      <c r="FQ502">
        <v>0</v>
      </c>
      <c r="FR502">
        <v>0</v>
      </c>
      <c r="FS502">
        <v>0</v>
      </c>
      <c r="FU502">
        <v>0</v>
      </c>
    </row>
    <row r="503" spans="1:177" x14ac:dyDescent="0.2">
      <c r="A503" t="s">
        <v>196</v>
      </c>
      <c r="B503" t="s">
        <v>225</v>
      </c>
      <c r="C503" t="s">
        <v>1</v>
      </c>
      <c r="D503" t="s">
        <v>251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0</v>
      </c>
      <c r="BK503">
        <v>0</v>
      </c>
      <c r="BL503">
        <v>0</v>
      </c>
      <c r="BM503">
        <v>0</v>
      </c>
      <c r="BN503">
        <v>0</v>
      </c>
      <c r="BO503">
        <v>0</v>
      </c>
      <c r="BP503">
        <v>0</v>
      </c>
      <c r="BQ503">
        <v>0</v>
      </c>
      <c r="BR503">
        <v>0</v>
      </c>
      <c r="BS503">
        <v>0</v>
      </c>
      <c r="BT503">
        <v>0</v>
      </c>
      <c r="BU503">
        <v>0</v>
      </c>
      <c r="BV503">
        <v>0</v>
      </c>
      <c r="BW503">
        <v>0</v>
      </c>
      <c r="BX503">
        <v>0</v>
      </c>
      <c r="BY503">
        <v>0</v>
      </c>
      <c r="BZ503">
        <v>0</v>
      </c>
      <c r="CA503">
        <v>0</v>
      </c>
      <c r="CB503">
        <v>0</v>
      </c>
      <c r="CC503">
        <v>0</v>
      </c>
      <c r="CD503">
        <v>0</v>
      </c>
      <c r="CE503">
        <v>0</v>
      </c>
      <c r="CF503">
        <v>0</v>
      </c>
      <c r="CG503">
        <v>0</v>
      </c>
      <c r="CH503">
        <v>0</v>
      </c>
      <c r="CI503">
        <v>0</v>
      </c>
      <c r="CJ503">
        <v>0</v>
      </c>
      <c r="CK503">
        <v>0</v>
      </c>
      <c r="CL503">
        <v>0</v>
      </c>
      <c r="CM503">
        <v>0</v>
      </c>
      <c r="CN503">
        <v>0</v>
      </c>
      <c r="CO503">
        <v>0</v>
      </c>
      <c r="CP503">
        <v>0</v>
      </c>
      <c r="CQ503">
        <v>0</v>
      </c>
      <c r="CR503">
        <v>0</v>
      </c>
      <c r="CS503">
        <v>0</v>
      </c>
      <c r="CT503">
        <v>0</v>
      </c>
      <c r="CU503">
        <v>0</v>
      </c>
      <c r="CV503">
        <v>0</v>
      </c>
      <c r="CW503">
        <v>0</v>
      </c>
      <c r="CX503">
        <v>0</v>
      </c>
      <c r="CY503">
        <v>0</v>
      </c>
      <c r="CZ503">
        <v>0</v>
      </c>
      <c r="DA503">
        <v>0</v>
      </c>
      <c r="DB503">
        <v>0</v>
      </c>
      <c r="DC503">
        <v>0</v>
      </c>
      <c r="DD503">
        <v>0</v>
      </c>
      <c r="DE503">
        <v>0</v>
      </c>
      <c r="DF503">
        <v>0</v>
      </c>
      <c r="DG503">
        <v>0</v>
      </c>
      <c r="DH503">
        <v>0</v>
      </c>
      <c r="DI503">
        <v>0</v>
      </c>
      <c r="DJ503">
        <v>0</v>
      </c>
      <c r="DK503">
        <v>0</v>
      </c>
      <c r="DL503">
        <v>0</v>
      </c>
      <c r="DM503">
        <v>0</v>
      </c>
      <c r="DN503">
        <v>0</v>
      </c>
      <c r="DO503">
        <v>0</v>
      </c>
      <c r="DP503">
        <v>0</v>
      </c>
      <c r="DQ503">
        <v>0</v>
      </c>
      <c r="DR503">
        <v>0</v>
      </c>
      <c r="DS503">
        <v>0</v>
      </c>
      <c r="DT503">
        <v>0</v>
      </c>
      <c r="DU503">
        <v>0</v>
      </c>
      <c r="DV503">
        <v>0</v>
      </c>
      <c r="DW503">
        <v>0</v>
      </c>
      <c r="DX503">
        <v>0</v>
      </c>
      <c r="DY503">
        <v>0</v>
      </c>
      <c r="DZ503">
        <v>0</v>
      </c>
      <c r="EA503">
        <v>0</v>
      </c>
      <c r="EB503">
        <v>0</v>
      </c>
      <c r="EC503">
        <v>0</v>
      </c>
      <c r="ED503">
        <v>0</v>
      </c>
      <c r="EE503">
        <v>0</v>
      </c>
      <c r="EF503">
        <v>0</v>
      </c>
      <c r="EG503">
        <v>0</v>
      </c>
      <c r="EH503">
        <v>0</v>
      </c>
      <c r="EI503">
        <v>0</v>
      </c>
      <c r="EJ503">
        <v>0</v>
      </c>
      <c r="EK503">
        <v>0</v>
      </c>
      <c r="EL503">
        <v>0</v>
      </c>
      <c r="EM503">
        <v>0</v>
      </c>
      <c r="EN503">
        <v>0</v>
      </c>
      <c r="EO503">
        <v>0</v>
      </c>
      <c r="EP503">
        <v>0</v>
      </c>
      <c r="EQ503">
        <v>0</v>
      </c>
      <c r="ER503">
        <v>0</v>
      </c>
      <c r="ES503">
        <v>0</v>
      </c>
      <c r="ET503">
        <v>0</v>
      </c>
      <c r="EU503">
        <v>0</v>
      </c>
      <c r="EV503">
        <v>0</v>
      </c>
      <c r="EW503">
        <v>0</v>
      </c>
      <c r="EX503">
        <v>0</v>
      </c>
      <c r="EY503">
        <v>0</v>
      </c>
      <c r="EZ503">
        <v>0</v>
      </c>
      <c r="FA503">
        <v>0</v>
      </c>
      <c r="FB503">
        <v>0</v>
      </c>
      <c r="FC503">
        <v>0</v>
      </c>
      <c r="FD503">
        <v>0</v>
      </c>
      <c r="FE503">
        <v>0</v>
      </c>
      <c r="FF503">
        <v>0</v>
      </c>
      <c r="FG503">
        <v>0</v>
      </c>
      <c r="FH503">
        <v>0</v>
      </c>
      <c r="FI503">
        <v>0</v>
      </c>
      <c r="FJ503">
        <v>0</v>
      </c>
      <c r="FK503">
        <v>0</v>
      </c>
      <c r="FL503">
        <v>0</v>
      </c>
      <c r="FM503">
        <v>0</v>
      </c>
      <c r="FN503">
        <v>0</v>
      </c>
      <c r="FO503">
        <v>0</v>
      </c>
      <c r="FP503">
        <v>0</v>
      </c>
      <c r="FQ503">
        <v>0</v>
      </c>
      <c r="FR503">
        <v>0</v>
      </c>
      <c r="FS503">
        <v>20</v>
      </c>
      <c r="FT503">
        <v>0.26525160670280457</v>
      </c>
      <c r="FU503">
        <v>0</v>
      </c>
    </row>
    <row r="504" spans="1:177" x14ac:dyDescent="0.2">
      <c r="A504" t="s">
        <v>196</v>
      </c>
      <c r="B504" t="s">
        <v>225</v>
      </c>
      <c r="C504" t="s">
        <v>1</v>
      </c>
      <c r="D504" t="s">
        <v>252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M504">
        <v>0</v>
      </c>
      <c r="BN504">
        <v>0</v>
      </c>
      <c r="BO504">
        <v>0</v>
      </c>
      <c r="BP504">
        <v>0</v>
      </c>
      <c r="BQ504">
        <v>0</v>
      </c>
      <c r="BR504">
        <v>0</v>
      </c>
      <c r="BS504">
        <v>0</v>
      </c>
      <c r="BT504">
        <v>0</v>
      </c>
      <c r="BU504">
        <v>0</v>
      </c>
      <c r="BV504">
        <v>0</v>
      </c>
      <c r="BW504">
        <v>0</v>
      </c>
      <c r="BX504">
        <v>0</v>
      </c>
      <c r="BY504">
        <v>0</v>
      </c>
      <c r="BZ504">
        <v>0</v>
      </c>
      <c r="CA504">
        <v>0</v>
      </c>
      <c r="CB504">
        <v>0</v>
      </c>
      <c r="CC504">
        <v>0</v>
      </c>
      <c r="CD504">
        <v>0</v>
      </c>
      <c r="CE504">
        <v>0</v>
      </c>
      <c r="CF504">
        <v>0</v>
      </c>
      <c r="CG504">
        <v>0</v>
      </c>
      <c r="CH504">
        <v>0</v>
      </c>
      <c r="CI504">
        <v>0</v>
      </c>
      <c r="CJ504">
        <v>0</v>
      </c>
      <c r="CK504">
        <v>0</v>
      </c>
      <c r="CL504">
        <v>0</v>
      </c>
      <c r="CM504">
        <v>0</v>
      </c>
      <c r="CN504">
        <v>0</v>
      </c>
      <c r="CO504">
        <v>0</v>
      </c>
      <c r="CP504">
        <v>0</v>
      </c>
      <c r="CQ504">
        <v>0</v>
      </c>
      <c r="CR504">
        <v>0</v>
      </c>
      <c r="CS504">
        <v>0</v>
      </c>
      <c r="CT504">
        <v>0</v>
      </c>
      <c r="CU504">
        <v>0</v>
      </c>
      <c r="CV504">
        <v>0</v>
      </c>
      <c r="CW504">
        <v>0</v>
      </c>
      <c r="CX504">
        <v>0</v>
      </c>
      <c r="CY504">
        <v>0</v>
      </c>
      <c r="CZ504">
        <v>0</v>
      </c>
      <c r="DA504">
        <v>0</v>
      </c>
      <c r="DB504">
        <v>0</v>
      </c>
      <c r="DC504">
        <v>0</v>
      </c>
      <c r="DD504">
        <v>0</v>
      </c>
      <c r="DE504">
        <v>0</v>
      </c>
      <c r="DF504">
        <v>0</v>
      </c>
      <c r="DG504">
        <v>0</v>
      </c>
      <c r="DH504">
        <v>0</v>
      </c>
      <c r="DI504">
        <v>0</v>
      </c>
      <c r="DJ504">
        <v>0</v>
      </c>
      <c r="DK504">
        <v>0</v>
      </c>
      <c r="DL504">
        <v>0</v>
      </c>
      <c r="DM504">
        <v>0</v>
      </c>
      <c r="DN504">
        <v>0</v>
      </c>
      <c r="DO504">
        <v>0</v>
      </c>
      <c r="DP504">
        <v>0</v>
      </c>
      <c r="DQ504">
        <v>0</v>
      </c>
      <c r="DR504">
        <v>0</v>
      </c>
      <c r="DS504">
        <v>0</v>
      </c>
      <c r="DT504">
        <v>0</v>
      </c>
      <c r="DU504">
        <v>0</v>
      </c>
      <c r="DV504">
        <v>0</v>
      </c>
      <c r="DW504">
        <v>0</v>
      </c>
      <c r="DX504">
        <v>0</v>
      </c>
      <c r="DY504">
        <v>0</v>
      </c>
      <c r="DZ504">
        <v>0</v>
      </c>
      <c r="EA504">
        <v>0</v>
      </c>
      <c r="EB504">
        <v>0</v>
      </c>
      <c r="EC504">
        <v>0</v>
      </c>
      <c r="ED504">
        <v>0</v>
      </c>
      <c r="EE504">
        <v>0</v>
      </c>
      <c r="EF504">
        <v>0</v>
      </c>
      <c r="EG504">
        <v>0</v>
      </c>
      <c r="EH504">
        <v>0</v>
      </c>
      <c r="EI504">
        <v>0</v>
      </c>
      <c r="EJ504">
        <v>0</v>
      </c>
      <c r="EK504">
        <v>0</v>
      </c>
      <c r="EL504">
        <v>0</v>
      </c>
      <c r="EM504">
        <v>0</v>
      </c>
      <c r="EN504">
        <v>0</v>
      </c>
      <c r="EO504">
        <v>0</v>
      </c>
      <c r="EP504">
        <v>0</v>
      </c>
      <c r="EQ504">
        <v>0</v>
      </c>
      <c r="ER504">
        <v>0</v>
      </c>
      <c r="ES504">
        <v>0</v>
      </c>
      <c r="ET504">
        <v>0</v>
      </c>
      <c r="EU504">
        <v>0</v>
      </c>
      <c r="EV504">
        <v>0</v>
      </c>
      <c r="EW504">
        <v>0</v>
      </c>
      <c r="EX504">
        <v>0</v>
      </c>
      <c r="EY504">
        <v>0</v>
      </c>
      <c r="EZ504">
        <v>0</v>
      </c>
      <c r="FA504">
        <v>0</v>
      </c>
      <c r="FB504">
        <v>0</v>
      </c>
      <c r="FC504">
        <v>0</v>
      </c>
      <c r="FD504">
        <v>0</v>
      </c>
      <c r="FE504">
        <v>0</v>
      </c>
      <c r="FF504">
        <v>0</v>
      </c>
      <c r="FG504">
        <v>0</v>
      </c>
      <c r="FH504">
        <v>0</v>
      </c>
      <c r="FI504">
        <v>0</v>
      </c>
      <c r="FJ504">
        <v>0</v>
      </c>
      <c r="FK504">
        <v>0</v>
      </c>
      <c r="FL504">
        <v>0</v>
      </c>
      <c r="FM504">
        <v>0</v>
      </c>
      <c r="FN504">
        <v>0</v>
      </c>
      <c r="FO504">
        <v>0</v>
      </c>
      <c r="FP504">
        <v>0</v>
      </c>
      <c r="FQ504">
        <v>0</v>
      </c>
      <c r="FR504">
        <v>0</v>
      </c>
      <c r="FS504">
        <v>0</v>
      </c>
      <c r="FU504">
        <v>0</v>
      </c>
    </row>
    <row r="505" spans="1:177" x14ac:dyDescent="0.2">
      <c r="A505" t="s">
        <v>196</v>
      </c>
      <c r="B505" t="s">
        <v>225</v>
      </c>
      <c r="C505" t="s">
        <v>1</v>
      </c>
      <c r="D505" t="s">
        <v>253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0</v>
      </c>
      <c r="BI505">
        <v>0</v>
      </c>
      <c r="BJ505">
        <v>0</v>
      </c>
      <c r="BK505">
        <v>0</v>
      </c>
      <c r="BL505">
        <v>0</v>
      </c>
      <c r="BM505">
        <v>0</v>
      </c>
      <c r="BN505">
        <v>0</v>
      </c>
      <c r="BO505">
        <v>0</v>
      </c>
      <c r="BP505">
        <v>0</v>
      </c>
      <c r="BQ505">
        <v>0</v>
      </c>
      <c r="BR505">
        <v>0</v>
      </c>
      <c r="BS505">
        <v>0</v>
      </c>
      <c r="BT505">
        <v>0</v>
      </c>
      <c r="BU505">
        <v>0</v>
      </c>
      <c r="BV505">
        <v>0</v>
      </c>
      <c r="BW505">
        <v>0</v>
      </c>
      <c r="BX505">
        <v>0</v>
      </c>
      <c r="BY505">
        <v>0</v>
      </c>
      <c r="BZ505">
        <v>0</v>
      </c>
      <c r="CA505">
        <v>0</v>
      </c>
      <c r="CB505">
        <v>0</v>
      </c>
      <c r="CC505">
        <v>0</v>
      </c>
      <c r="CD505">
        <v>0</v>
      </c>
      <c r="CE505">
        <v>0</v>
      </c>
      <c r="CF505">
        <v>0</v>
      </c>
      <c r="CG505">
        <v>0</v>
      </c>
      <c r="CH505">
        <v>0</v>
      </c>
      <c r="CI505">
        <v>0</v>
      </c>
      <c r="CJ505">
        <v>0</v>
      </c>
      <c r="CK505">
        <v>0</v>
      </c>
      <c r="CL505">
        <v>0</v>
      </c>
      <c r="CM505">
        <v>0</v>
      </c>
      <c r="CN505">
        <v>0</v>
      </c>
      <c r="CO505">
        <v>0</v>
      </c>
      <c r="CP505">
        <v>0</v>
      </c>
      <c r="CQ505">
        <v>0</v>
      </c>
      <c r="CR505">
        <v>0</v>
      </c>
      <c r="CS505">
        <v>0</v>
      </c>
      <c r="CT505">
        <v>0</v>
      </c>
      <c r="CU505">
        <v>0</v>
      </c>
      <c r="CV505">
        <v>0</v>
      </c>
      <c r="CW505">
        <v>0</v>
      </c>
      <c r="CX505">
        <v>0</v>
      </c>
      <c r="CY505">
        <v>0</v>
      </c>
      <c r="CZ505">
        <v>0</v>
      </c>
      <c r="DA505">
        <v>0</v>
      </c>
      <c r="DB505">
        <v>0</v>
      </c>
      <c r="DC505">
        <v>0</v>
      </c>
      <c r="DD505">
        <v>0</v>
      </c>
      <c r="DE505">
        <v>0</v>
      </c>
      <c r="DF505">
        <v>0</v>
      </c>
      <c r="DG505">
        <v>0</v>
      </c>
      <c r="DH505">
        <v>0</v>
      </c>
      <c r="DI505">
        <v>0</v>
      </c>
      <c r="DJ505">
        <v>0</v>
      </c>
      <c r="DK505">
        <v>0</v>
      </c>
      <c r="DL505">
        <v>0</v>
      </c>
      <c r="DM505">
        <v>0</v>
      </c>
      <c r="DN505">
        <v>0</v>
      </c>
      <c r="DO505">
        <v>0</v>
      </c>
      <c r="DP505">
        <v>0</v>
      </c>
      <c r="DQ505">
        <v>0</v>
      </c>
      <c r="DR505">
        <v>0</v>
      </c>
      <c r="DS505">
        <v>0</v>
      </c>
      <c r="DT505">
        <v>0</v>
      </c>
      <c r="DU505">
        <v>0</v>
      </c>
      <c r="DV505">
        <v>0</v>
      </c>
      <c r="DW505">
        <v>0</v>
      </c>
      <c r="DX505">
        <v>0</v>
      </c>
      <c r="DY505">
        <v>0</v>
      </c>
      <c r="DZ505">
        <v>0</v>
      </c>
      <c r="EA505">
        <v>0</v>
      </c>
      <c r="EB505">
        <v>0</v>
      </c>
      <c r="EC505">
        <v>0</v>
      </c>
      <c r="ED505">
        <v>0</v>
      </c>
      <c r="EE505">
        <v>0</v>
      </c>
      <c r="EF505">
        <v>0</v>
      </c>
      <c r="EG505">
        <v>0</v>
      </c>
      <c r="EH505">
        <v>0</v>
      </c>
      <c r="EI505">
        <v>0</v>
      </c>
      <c r="EJ505">
        <v>0</v>
      </c>
      <c r="EK505">
        <v>0</v>
      </c>
      <c r="EL505">
        <v>0</v>
      </c>
      <c r="EM505">
        <v>0</v>
      </c>
      <c r="EN505">
        <v>0</v>
      </c>
      <c r="EO505">
        <v>0</v>
      </c>
      <c r="EP505">
        <v>0</v>
      </c>
      <c r="EQ505">
        <v>0</v>
      </c>
      <c r="ER505">
        <v>0</v>
      </c>
      <c r="ES505">
        <v>0</v>
      </c>
      <c r="ET505">
        <v>0</v>
      </c>
      <c r="EU505">
        <v>0</v>
      </c>
      <c r="EV505">
        <v>0</v>
      </c>
      <c r="EW505">
        <v>0</v>
      </c>
      <c r="EX505">
        <v>0</v>
      </c>
      <c r="EY505">
        <v>0</v>
      </c>
      <c r="EZ505">
        <v>0</v>
      </c>
      <c r="FA505">
        <v>0</v>
      </c>
      <c r="FB505">
        <v>0</v>
      </c>
      <c r="FC505">
        <v>0</v>
      </c>
      <c r="FD505">
        <v>0</v>
      </c>
      <c r="FE505">
        <v>0</v>
      </c>
      <c r="FF505">
        <v>0</v>
      </c>
      <c r="FG505">
        <v>0</v>
      </c>
      <c r="FH505">
        <v>0</v>
      </c>
      <c r="FI505">
        <v>0</v>
      </c>
      <c r="FJ505">
        <v>0</v>
      </c>
      <c r="FK505">
        <v>0</v>
      </c>
      <c r="FL505">
        <v>0</v>
      </c>
      <c r="FM505">
        <v>0</v>
      </c>
      <c r="FN505">
        <v>0</v>
      </c>
      <c r="FO505">
        <v>0</v>
      </c>
      <c r="FP505">
        <v>0</v>
      </c>
      <c r="FQ505">
        <v>0</v>
      </c>
      <c r="FR505">
        <v>0</v>
      </c>
      <c r="FS505">
        <v>20</v>
      </c>
      <c r="FT505">
        <v>0.28132203221321106</v>
      </c>
      <c r="FU505">
        <v>0</v>
      </c>
    </row>
    <row r="506" spans="1:177" x14ac:dyDescent="0.2">
      <c r="A506" t="s">
        <v>196</v>
      </c>
      <c r="B506" t="s">
        <v>225</v>
      </c>
      <c r="C506" t="s">
        <v>1</v>
      </c>
      <c r="D506" t="s">
        <v>254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M506">
        <v>0</v>
      </c>
      <c r="BN506">
        <v>0</v>
      </c>
      <c r="BO506">
        <v>0</v>
      </c>
      <c r="BP506">
        <v>0</v>
      </c>
      <c r="BQ506">
        <v>0</v>
      </c>
      <c r="BR506">
        <v>0</v>
      </c>
      <c r="BS506">
        <v>0</v>
      </c>
      <c r="BT506">
        <v>0</v>
      </c>
      <c r="BU506">
        <v>0</v>
      </c>
      <c r="BV506">
        <v>0</v>
      </c>
      <c r="BW506">
        <v>0</v>
      </c>
      <c r="BX506">
        <v>0</v>
      </c>
      <c r="BY506">
        <v>0</v>
      </c>
      <c r="BZ506">
        <v>0</v>
      </c>
      <c r="CA506">
        <v>0</v>
      </c>
      <c r="CB506">
        <v>0</v>
      </c>
      <c r="CC506">
        <v>0</v>
      </c>
      <c r="CD506">
        <v>0</v>
      </c>
      <c r="CE506">
        <v>0</v>
      </c>
      <c r="CF506">
        <v>0</v>
      </c>
      <c r="CG506">
        <v>0</v>
      </c>
      <c r="CH506">
        <v>0</v>
      </c>
      <c r="CI506">
        <v>0</v>
      </c>
      <c r="CJ506">
        <v>0</v>
      </c>
      <c r="CK506">
        <v>0</v>
      </c>
      <c r="CL506">
        <v>0</v>
      </c>
      <c r="CM506">
        <v>0</v>
      </c>
      <c r="CN506">
        <v>0</v>
      </c>
      <c r="CO506">
        <v>0</v>
      </c>
      <c r="CP506">
        <v>0</v>
      </c>
      <c r="CQ506">
        <v>0</v>
      </c>
      <c r="CR506">
        <v>0</v>
      </c>
      <c r="CS506">
        <v>0</v>
      </c>
      <c r="CT506">
        <v>0</v>
      </c>
      <c r="CU506">
        <v>0</v>
      </c>
      <c r="CV506">
        <v>0</v>
      </c>
      <c r="CW506">
        <v>0</v>
      </c>
      <c r="CX506">
        <v>0</v>
      </c>
      <c r="CY506">
        <v>0</v>
      </c>
      <c r="CZ506">
        <v>0</v>
      </c>
      <c r="DA506">
        <v>0</v>
      </c>
      <c r="DB506">
        <v>0</v>
      </c>
      <c r="DC506">
        <v>0</v>
      </c>
      <c r="DD506">
        <v>0</v>
      </c>
      <c r="DE506">
        <v>0</v>
      </c>
      <c r="DF506">
        <v>0</v>
      </c>
      <c r="DG506">
        <v>0</v>
      </c>
      <c r="DH506">
        <v>0</v>
      </c>
      <c r="DI506">
        <v>0</v>
      </c>
      <c r="DJ506">
        <v>0</v>
      </c>
      <c r="DK506">
        <v>0</v>
      </c>
      <c r="DL506">
        <v>0</v>
      </c>
      <c r="DM506">
        <v>0</v>
      </c>
      <c r="DN506">
        <v>0</v>
      </c>
      <c r="DO506">
        <v>0</v>
      </c>
      <c r="DP506">
        <v>0</v>
      </c>
      <c r="DQ506">
        <v>0</v>
      </c>
      <c r="DR506">
        <v>0</v>
      </c>
      <c r="DS506">
        <v>0</v>
      </c>
      <c r="DT506">
        <v>0</v>
      </c>
      <c r="DU506">
        <v>0</v>
      </c>
      <c r="DV506">
        <v>0</v>
      </c>
      <c r="DW506">
        <v>0</v>
      </c>
      <c r="DX506">
        <v>0</v>
      </c>
      <c r="DY506">
        <v>0</v>
      </c>
      <c r="DZ506">
        <v>0</v>
      </c>
      <c r="EA506">
        <v>0</v>
      </c>
      <c r="EB506">
        <v>0</v>
      </c>
      <c r="EC506">
        <v>0</v>
      </c>
      <c r="ED506">
        <v>0</v>
      </c>
      <c r="EE506">
        <v>0</v>
      </c>
      <c r="EF506">
        <v>0</v>
      </c>
      <c r="EG506">
        <v>0</v>
      </c>
      <c r="EH506">
        <v>0</v>
      </c>
      <c r="EI506">
        <v>0</v>
      </c>
      <c r="EJ506">
        <v>0</v>
      </c>
      <c r="EK506">
        <v>0</v>
      </c>
      <c r="EL506">
        <v>0</v>
      </c>
      <c r="EM506">
        <v>0</v>
      </c>
      <c r="EN506">
        <v>0</v>
      </c>
      <c r="EO506">
        <v>0</v>
      </c>
      <c r="EP506">
        <v>0</v>
      </c>
      <c r="EQ506">
        <v>0</v>
      </c>
      <c r="ER506">
        <v>0</v>
      </c>
      <c r="ES506">
        <v>0</v>
      </c>
      <c r="ET506">
        <v>0</v>
      </c>
      <c r="EU506">
        <v>0</v>
      </c>
      <c r="EV506">
        <v>0</v>
      </c>
      <c r="EW506">
        <v>0</v>
      </c>
      <c r="EX506">
        <v>0</v>
      </c>
      <c r="EY506">
        <v>0</v>
      </c>
      <c r="EZ506">
        <v>0</v>
      </c>
      <c r="FA506">
        <v>0</v>
      </c>
      <c r="FB506">
        <v>0</v>
      </c>
      <c r="FC506">
        <v>0</v>
      </c>
      <c r="FD506">
        <v>0</v>
      </c>
      <c r="FE506">
        <v>0</v>
      </c>
      <c r="FF506">
        <v>0</v>
      </c>
      <c r="FG506">
        <v>0</v>
      </c>
      <c r="FH506">
        <v>0</v>
      </c>
      <c r="FI506">
        <v>0</v>
      </c>
      <c r="FJ506">
        <v>0</v>
      </c>
      <c r="FK506">
        <v>0</v>
      </c>
      <c r="FL506">
        <v>0</v>
      </c>
      <c r="FM506">
        <v>0</v>
      </c>
      <c r="FN506">
        <v>0</v>
      </c>
      <c r="FO506">
        <v>0</v>
      </c>
      <c r="FP506">
        <v>0</v>
      </c>
      <c r="FQ506">
        <v>0</v>
      </c>
      <c r="FR506">
        <v>0</v>
      </c>
      <c r="FS506">
        <v>20</v>
      </c>
      <c r="FT506">
        <v>0.27575373649597168</v>
      </c>
      <c r="FU506">
        <v>0</v>
      </c>
    </row>
    <row r="507" spans="1:177" x14ac:dyDescent="0.2">
      <c r="A507" t="s">
        <v>196</v>
      </c>
      <c r="B507" t="s">
        <v>225</v>
      </c>
      <c r="C507" t="s">
        <v>1</v>
      </c>
      <c r="D507" t="s">
        <v>255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0</v>
      </c>
      <c r="BI507">
        <v>0</v>
      </c>
      <c r="BJ507">
        <v>0</v>
      </c>
      <c r="BK507">
        <v>0</v>
      </c>
      <c r="BL507">
        <v>0</v>
      </c>
      <c r="BM507">
        <v>0</v>
      </c>
      <c r="BN507">
        <v>0</v>
      </c>
      <c r="BO507">
        <v>0</v>
      </c>
      <c r="BP507">
        <v>0</v>
      </c>
      <c r="BQ507">
        <v>0</v>
      </c>
      <c r="BR507">
        <v>0</v>
      </c>
      <c r="BS507">
        <v>0</v>
      </c>
      <c r="BT507">
        <v>0</v>
      </c>
      <c r="BU507">
        <v>0</v>
      </c>
      <c r="BV507">
        <v>0</v>
      </c>
      <c r="BW507">
        <v>0</v>
      </c>
      <c r="BX507">
        <v>0</v>
      </c>
      <c r="BY507">
        <v>0</v>
      </c>
      <c r="BZ507">
        <v>0</v>
      </c>
      <c r="CA507">
        <v>0</v>
      </c>
      <c r="CB507">
        <v>0</v>
      </c>
      <c r="CC507">
        <v>0</v>
      </c>
      <c r="CD507">
        <v>0</v>
      </c>
      <c r="CE507">
        <v>0</v>
      </c>
      <c r="CF507">
        <v>0</v>
      </c>
      <c r="CG507">
        <v>0</v>
      </c>
      <c r="CH507">
        <v>0</v>
      </c>
      <c r="CI507">
        <v>0</v>
      </c>
      <c r="CJ507">
        <v>0</v>
      </c>
      <c r="CK507">
        <v>0</v>
      </c>
      <c r="CL507">
        <v>0</v>
      </c>
      <c r="CM507">
        <v>0</v>
      </c>
      <c r="CN507">
        <v>0</v>
      </c>
      <c r="CO507">
        <v>0</v>
      </c>
      <c r="CP507">
        <v>0</v>
      </c>
      <c r="CQ507">
        <v>0</v>
      </c>
      <c r="CR507">
        <v>0</v>
      </c>
      <c r="CS507">
        <v>0</v>
      </c>
      <c r="CT507">
        <v>0</v>
      </c>
      <c r="CU507">
        <v>0</v>
      </c>
      <c r="CV507">
        <v>0</v>
      </c>
      <c r="CW507">
        <v>0</v>
      </c>
      <c r="CX507">
        <v>0</v>
      </c>
      <c r="CY507">
        <v>0</v>
      </c>
      <c r="CZ507">
        <v>0</v>
      </c>
      <c r="DA507">
        <v>0</v>
      </c>
      <c r="DB507">
        <v>0</v>
      </c>
      <c r="DC507">
        <v>0</v>
      </c>
      <c r="DD507">
        <v>0</v>
      </c>
      <c r="DE507">
        <v>0</v>
      </c>
      <c r="DF507">
        <v>0</v>
      </c>
      <c r="DG507">
        <v>0</v>
      </c>
      <c r="DH507">
        <v>0</v>
      </c>
      <c r="DI507">
        <v>0</v>
      </c>
      <c r="DJ507">
        <v>0</v>
      </c>
      <c r="DK507">
        <v>0</v>
      </c>
      <c r="DL507">
        <v>0</v>
      </c>
      <c r="DM507">
        <v>0</v>
      </c>
      <c r="DN507">
        <v>0</v>
      </c>
      <c r="DO507">
        <v>0</v>
      </c>
      <c r="DP507">
        <v>0</v>
      </c>
      <c r="DQ507">
        <v>0</v>
      </c>
      <c r="DR507">
        <v>0</v>
      </c>
      <c r="DS507">
        <v>0</v>
      </c>
      <c r="DT507">
        <v>0</v>
      </c>
      <c r="DU507">
        <v>0</v>
      </c>
      <c r="DV507">
        <v>0</v>
      </c>
      <c r="DW507">
        <v>0</v>
      </c>
      <c r="DX507">
        <v>0</v>
      </c>
      <c r="DY507">
        <v>0</v>
      </c>
      <c r="DZ507">
        <v>0</v>
      </c>
      <c r="EA507">
        <v>0</v>
      </c>
      <c r="EB507">
        <v>0</v>
      </c>
      <c r="EC507">
        <v>0</v>
      </c>
      <c r="ED507">
        <v>0</v>
      </c>
      <c r="EE507">
        <v>0</v>
      </c>
      <c r="EF507">
        <v>0</v>
      </c>
      <c r="EG507">
        <v>0</v>
      </c>
      <c r="EH507">
        <v>0</v>
      </c>
      <c r="EI507">
        <v>0</v>
      </c>
      <c r="EJ507">
        <v>0</v>
      </c>
      <c r="EK507">
        <v>0</v>
      </c>
      <c r="EL507">
        <v>0</v>
      </c>
      <c r="EM507">
        <v>0</v>
      </c>
      <c r="EN507">
        <v>0</v>
      </c>
      <c r="EO507">
        <v>0</v>
      </c>
      <c r="EP507">
        <v>0</v>
      </c>
      <c r="EQ507">
        <v>0</v>
      </c>
      <c r="ER507">
        <v>0</v>
      </c>
      <c r="ES507">
        <v>0</v>
      </c>
      <c r="ET507">
        <v>0</v>
      </c>
      <c r="EU507">
        <v>0</v>
      </c>
      <c r="EV507">
        <v>0</v>
      </c>
      <c r="EW507">
        <v>0</v>
      </c>
      <c r="EX507">
        <v>0</v>
      </c>
      <c r="EY507">
        <v>0</v>
      </c>
      <c r="EZ507">
        <v>0</v>
      </c>
      <c r="FA507">
        <v>0</v>
      </c>
      <c r="FB507">
        <v>0</v>
      </c>
      <c r="FC507">
        <v>0</v>
      </c>
      <c r="FD507">
        <v>0</v>
      </c>
      <c r="FE507">
        <v>0</v>
      </c>
      <c r="FF507">
        <v>0</v>
      </c>
      <c r="FG507">
        <v>0</v>
      </c>
      <c r="FH507">
        <v>0</v>
      </c>
      <c r="FI507">
        <v>0</v>
      </c>
      <c r="FJ507">
        <v>0</v>
      </c>
      <c r="FK507">
        <v>0</v>
      </c>
      <c r="FL507">
        <v>0</v>
      </c>
      <c r="FM507">
        <v>0</v>
      </c>
      <c r="FN507">
        <v>0</v>
      </c>
      <c r="FO507">
        <v>0</v>
      </c>
      <c r="FP507">
        <v>0</v>
      </c>
      <c r="FQ507">
        <v>0</v>
      </c>
      <c r="FR507">
        <v>0</v>
      </c>
      <c r="FS507">
        <v>20</v>
      </c>
      <c r="FT507">
        <v>0.27874210476875305</v>
      </c>
      <c r="FU507">
        <v>0</v>
      </c>
    </row>
    <row r="508" spans="1:177" x14ac:dyDescent="0.2">
      <c r="A508" t="s">
        <v>196</v>
      </c>
      <c r="B508" t="s">
        <v>225</v>
      </c>
      <c r="C508" t="s">
        <v>1</v>
      </c>
      <c r="D508" t="s">
        <v>256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  <c r="BR508">
        <v>0</v>
      </c>
      <c r="BS508">
        <v>0</v>
      </c>
      <c r="BT508">
        <v>0</v>
      </c>
      <c r="BU508">
        <v>0</v>
      </c>
      <c r="BV508">
        <v>0</v>
      </c>
      <c r="BW508">
        <v>0</v>
      </c>
      <c r="BX508">
        <v>0</v>
      </c>
      <c r="BY508">
        <v>0</v>
      </c>
      <c r="BZ508">
        <v>0</v>
      </c>
      <c r="CA508">
        <v>0</v>
      </c>
      <c r="CB508">
        <v>0</v>
      </c>
      <c r="CC508">
        <v>0</v>
      </c>
      <c r="CD508">
        <v>0</v>
      </c>
      <c r="CE508">
        <v>0</v>
      </c>
      <c r="CF508">
        <v>0</v>
      </c>
      <c r="CG508">
        <v>0</v>
      </c>
      <c r="CH508">
        <v>0</v>
      </c>
      <c r="CI508">
        <v>0</v>
      </c>
      <c r="CJ508">
        <v>0</v>
      </c>
      <c r="CK508">
        <v>0</v>
      </c>
      <c r="CL508">
        <v>0</v>
      </c>
      <c r="CM508">
        <v>0</v>
      </c>
      <c r="CN508">
        <v>0</v>
      </c>
      <c r="CO508">
        <v>0</v>
      </c>
      <c r="CP508">
        <v>0</v>
      </c>
      <c r="CQ508">
        <v>0</v>
      </c>
      <c r="CR508">
        <v>0</v>
      </c>
      <c r="CS508">
        <v>0</v>
      </c>
      <c r="CT508">
        <v>0</v>
      </c>
      <c r="CU508">
        <v>0</v>
      </c>
      <c r="CV508">
        <v>0</v>
      </c>
      <c r="CW508">
        <v>0</v>
      </c>
      <c r="CX508">
        <v>0</v>
      </c>
      <c r="CY508">
        <v>0</v>
      </c>
      <c r="CZ508">
        <v>0</v>
      </c>
      <c r="DA508">
        <v>0</v>
      </c>
      <c r="DB508">
        <v>0</v>
      </c>
      <c r="DC508">
        <v>0</v>
      </c>
      <c r="DD508">
        <v>0</v>
      </c>
      <c r="DE508">
        <v>0</v>
      </c>
      <c r="DF508">
        <v>0</v>
      </c>
      <c r="DG508">
        <v>0</v>
      </c>
      <c r="DH508">
        <v>0</v>
      </c>
      <c r="DI508">
        <v>0</v>
      </c>
      <c r="DJ508">
        <v>0</v>
      </c>
      <c r="DK508">
        <v>0</v>
      </c>
      <c r="DL508">
        <v>0</v>
      </c>
      <c r="DM508">
        <v>0</v>
      </c>
      <c r="DN508">
        <v>0</v>
      </c>
      <c r="DO508">
        <v>0</v>
      </c>
      <c r="DP508">
        <v>0</v>
      </c>
      <c r="DQ508">
        <v>0</v>
      </c>
      <c r="DR508">
        <v>0</v>
      </c>
      <c r="DS508">
        <v>0</v>
      </c>
      <c r="DT508">
        <v>0</v>
      </c>
      <c r="DU508">
        <v>0</v>
      </c>
      <c r="DV508">
        <v>0</v>
      </c>
      <c r="DW508">
        <v>0</v>
      </c>
      <c r="DX508">
        <v>0</v>
      </c>
      <c r="DY508">
        <v>0</v>
      </c>
      <c r="DZ508">
        <v>0</v>
      </c>
      <c r="EA508">
        <v>0</v>
      </c>
      <c r="EB508">
        <v>0</v>
      </c>
      <c r="EC508">
        <v>0</v>
      </c>
      <c r="ED508">
        <v>0</v>
      </c>
      <c r="EE508">
        <v>0</v>
      </c>
      <c r="EF508">
        <v>0</v>
      </c>
      <c r="EG508">
        <v>0</v>
      </c>
      <c r="EH508">
        <v>0</v>
      </c>
      <c r="EI508">
        <v>0</v>
      </c>
      <c r="EJ508">
        <v>0</v>
      </c>
      <c r="EK508">
        <v>0</v>
      </c>
      <c r="EL508">
        <v>0</v>
      </c>
      <c r="EM508">
        <v>0</v>
      </c>
      <c r="EN508">
        <v>0</v>
      </c>
      <c r="EO508">
        <v>0</v>
      </c>
      <c r="EP508">
        <v>0</v>
      </c>
      <c r="EQ508">
        <v>0</v>
      </c>
      <c r="ER508">
        <v>0</v>
      </c>
      <c r="ES508">
        <v>0</v>
      </c>
      <c r="ET508">
        <v>0</v>
      </c>
      <c r="EU508">
        <v>0</v>
      </c>
      <c r="EV508">
        <v>0</v>
      </c>
      <c r="EW508">
        <v>0</v>
      </c>
      <c r="EX508">
        <v>0</v>
      </c>
      <c r="EY508">
        <v>0</v>
      </c>
      <c r="EZ508">
        <v>0</v>
      </c>
      <c r="FA508">
        <v>0</v>
      </c>
      <c r="FB508">
        <v>0</v>
      </c>
      <c r="FC508">
        <v>0</v>
      </c>
      <c r="FD508">
        <v>0</v>
      </c>
      <c r="FE508">
        <v>0</v>
      </c>
      <c r="FF508">
        <v>0</v>
      </c>
      <c r="FG508">
        <v>0</v>
      </c>
      <c r="FH508">
        <v>0</v>
      </c>
      <c r="FI508">
        <v>0</v>
      </c>
      <c r="FJ508">
        <v>0</v>
      </c>
      <c r="FK508">
        <v>0</v>
      </c>
      <c r="FL508">
        <v>0</v>
      </c>
      <c r="FM508">
        <v>0</v>
      </c>
      <c r="FN508">
        <v>0</v>
      </c>
      <c r="FO508">
        <v>0</v>
      </c>
      <c r="FP508">
        <v>0</v>
      </c>
      <c r="FQ508">
        <v>0</v>
      </c>
      <c r="FR508">
        <v>0</v>
      </c>
      <c r="FS508">
        <v>0</v>
      </c>
      <c r="FU508">
        <v>0</v>
      </c>
    </row>
    <row r="509" spans="1:177" x14ac:dyDescent="0.2">
      <c r="A509" t="s">
        <v>196</v>
      </c>
      <c r="B509" t="s">
        <v>225</v>
      </c>
      <c r="C509" t="s">
        <v>1</v>
      </c>
      <c r="D509" t="s">
        <v>257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  <c r="BR509">
        <v>0</v>
      </c>
      <c r="BS509">
        <v>0</v>
      </c>
      <c r="BT509">
        <v>0</v>
      </c>
      <c r="BU509">
        <v>0</v>
      </c>
      <c r="BV509">
        <v>0</v>
      </c>
      <c r="BW509">
        <v>0</v>
      </c>
      <c r="BX509">
        <v>0</v>
      </c>
      <c r="BY509">
        <v>0</v>
      </c>
      <c r="BZ509">
        <v>0</v>
      </c>
      <c r="CA509">
        <v>0</v>
      </c>
      <c r="CB509">
        <v>0</v>
      </c>
      <c r="CC509">
        <v>0</v>
      </c>
      <c r="CD509">
        <v>0</v>
      </c>
      <c r="CE509">
        <v>0</v>
      </c>
      <c r="CF509">
        <v>0</v>
      </c>
      <c r="CG509">
        <v>0</v>
      </c>
      <c r="CH509">
        <v>0</v>
      </c>
      <c r="CI509">
        <v>0</v>
      </c>
      <c r="CJ509">
        <v>0</v>
      </c>
      <c r="CK509">
        <v>0</v>
      </c>
      <c r="CL509">
        <v>0</v>
      </c>
      <c r="CM509">
        <v>0</v>
      </c>
      <c r="CN509">
        <v>0</v>
      </c>
      <c r="CO509">
        <v>0</v>
      </c>
      <c r="CP509">
        <v>0</v>
      </c>
      <c r="CQ509">
        <v>0</v>
      </c>
      <c r="CR509">
        <v>0</v>
      </c>
      <c r="CS509">
        <v>0</v>
      </c>
      <c r="CT509">
        <v>0</v>
      </c>
      <c r="CU509">
        <v>0</v>
      </c>
      <c r="CV509">
        <v>0</v>
      </c>
      <c r="CW509">
        <v>0</v>
      </c>
      <c r="CX509">
        <v>0</v>
      </c>
      <c r="CY509">
        <v>0</v>
      </c>
      <c r="CZ509">
        <v>0</v>
      </c>
      <c r="DA509">
        <v>0</v>
      </c>
      <c r="DB509">
        <v>0</v>
      </c>
      <c r="DC509">
        <v>0</v>
      </c>
      <c r="DD509">
        <v>0</v>
      </c>
      <c r="DE509">
        <v>0</v>
      </c>
      <c r="DF509">
        <v>0</v>
      </c>
      <c r="DG509">
        <v>0</v>
      </c>
      <c r="DH509">
        <v>0</v>
      </c>
      <c r="DI509">
        <v>0</v>
      </c>
      <c r="DJ509">
        <v>0</v>
      </c>
      <c r="DK509">
        <v>0</v>
      </c>
      <c r="DL509">
        <v>0</v>
      </c>
      <c r="DM509">
        <v>0</v>
      </c>
      <c r="DN509">
        <v>0</v>
      </c>
      <c r="DO509">
        <v>0</v>
      </c>
      <c r="DP509">
        <v>0</v>
      </c>
      <c r="DQ509">
        <v>0</v>
      </c>
      <c r="DR509">
        <v>0</v>
      </c>
      <c r="DS509">
        <v>0</v>
      </c>
      <c r="DT509">
        <v>0</v>
      </c>
      <c r="DU509">
        <v>0</v>
      </c>
      <c r="DV509">
        <v>0</v>
      </c>
      <c r="DW509">
        <v>0</v>
      </c>
      <c r="DX509">
        <v>0</v>
      </c>
      <c r="DY509">
        <v>0</v>
      </c>
      <c r="DZ509">
        <v>0</v>
      </c>
      <c r="EA509">
        <v>0</v>
      </c>
      <c r="EB509">
        <v>0</v>
      </c>
      <c r="EC509">
        <v>0</v>
      </c>
      <c r="ED509">
        <v>0</v>
      </c>
      <c r="EE509">
        <v>0</v>
      </c>
      <c r="EF509">
        <v>0</v>
      </c>
      <c r="EG509">
        <v>0</v>
      </c>
      <c r="EH509">
        <v>0</v>
      </c>
      <c r="EI509">
        <v>0</v>
      </c>
      <c r="EJ509">
        <v>0</v>
      </c>
      <c r="EK509">
        <v>0</v>
      </c>
      <c r="EL509">
        <v>0</v>
      </c>
      <c r="EM509">
        <v>0</v>
      </c>
      <c r="EN509">
        <v>0</v>
      </c>
      <c r="EO509">
        <v>0</v>
      </c>
      <c r="EP509">
        <v>0</v>
      </c>
      <c r="EQ509">
        <v>0</v>
      </c>
      <c r="ER509">
        <v>0</v>
      </c>
      <c r="ES509">
        <v>0</v>
      </c>
      <c r="ET509">
        <v>0</v>
      </c>
      <c r="EU509">
        <v>0</v>
      </c>
      <c r="EV509">
        <v>0</v>
      </c>
      <c r="EW509">
        <v>0</v>
      </c>
      <c r="EX509">
        <v>0</v>
      </c>
      <c r="EY509">
        <v>0</v>
      </c>
      <c r="EZ509">
        <v>0</v>
      </c>
      <c r="FA509">
        <v>0</v>
      </c>
      <c r="FB509">
        <v>0</v>
      </c>
      <c r="FC509">
        <v>0</v>
      </c>
      <c r="FD509">
        <v>0</v>
      </c>
      <c r="FE509">
        <v>0</v>
      </c>
      <c r="FF509">
        <v>0</v>
      </c>
      <c r="FG509">
        <v>0</v>
      </c>
      <c r="FH509">
        <v>0</v>
      </c>
      <c r="FI509">
        <v>0</v>
      </c>
      <c r="FJ509">
        <v>0</v>
      </c>
      <c r="FK509">
        <v>0</v>
      </c>
      <c r="FL509">
        <v>0</v>
      </c>
      <c r="FM509">
        <v>0</v>
      </c>
      <c r="FN509">
        <v>0</v>
      </c>
      <c r="FO509">
        <v>0</v>
      </c>
      <c r="FP509">
        <v>0</v>
      </c>
      <c r="FQ509">
        <v>0</v>
      </c>
      <c r="FR509">
        <v>0</v>
      </c>
      <c r="FS509">
        <v>20</v>
      </c>
      <c r="FT509">
        <v>0.27061134576797485</v>
      </c>
      <c r="FU509">
        <v>0</v>
      </c>
    </row>
    <row r="510" spans="1:177" x14ac:dyDescent="0.2">
      <c r="A510" t="s">
        <v>196</v>
      </c>
      <c r="B510" t="s">
        <v>225</v>
      </c>
      <c r="C510" t="s">
        <v>1</v>
      </c>
      <c r="D510" t="s">
        <v>258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  <c r="BR510">
        <v>0</v>
      </c>
      <c r="BS510">
        <v>0</v>
      </c>
      <c r="BT510">
        <v>0</v>
      </c>
      <c r="BU510">
        <v>0</v>
      </c>
      <c r="BV510">
        <v>0</v>
      </c>
      <c r="BW510">
        <v>0</v>
      </c>
      <c r="BX510">
        <v>0</v>
      </c>
      <c r="BY510">
        <v>0</v>
      </c>
      <c r="BZ510">
        <v>0</v>
      </c>
      <c r="CA510">
        <v>0</v>
      </c>
      <c r="CB510">
        <v>0</v>
      </c>
      <c r="CC510">
        <v>0</v>
      </c>
      <c r="CD510">
        <v>0</v>
      </c>
      <c r="CE510">
        <v>0</v>
      </c>
      <c r="CF510">
        <v>0</v>
      </c>
      <c r="CG510">
        <v>0</v>
      </c>
      <c r="CH510">
        <v>0</v>
      </c>
      <c r="CI510">
        <v>0</v>
      </c>
      <c r="CJ510">
        <v>0</v>
      </c>
      <c r="CK510">
        <v>0</v>
      </c>
      <c r="CL510">
        <v>0</v>
      </c>
      <c r="CM510">
        <v>0</v>
      </c>
      <c r="CN510">
        <v>0</v>
      </c>
      <c r="CO510">
        <v>0</v>
      </c>
      <c r="CP510">
        <v>0</v>
      </c>
      <c r="CQ510">
        <v>0</v>
      </c>
      <c r="CR510">
        <v>0</v>
      </c>
      <c r="CS510">
        <v>0</v>
      </c>
      <c r="CT510">
        <v>0</v>
      </c>
      <c r="CU510">
        <v>0</v>
      </c>
      <c r="CV510">
        <v>0</v>
      </c>
      <c r="CW510">
        <v>0</v>
      </c>
      <c r="CX510">
        <v>0</v>
      </c>
      <c r="CY510">
        <v>0</v>
      </c>
      <c r="CZ510">
        <v>0</v>
      </c>
      <c r="DA510">
        <v>0</v>
      </c>
      <c r="DB510">
        <v>0</v>
      </c>
      <c r="DC510">
        <v>0</v>
      </c>
      <c r="DD510">
        <v>0</v>
      </c>
      <c r="DE510">
        <v>0</v>
      </c>
      <c r="DF510">
        <v>0</v>
      </c>
      <c r="DG510">
        <v>0</v>
      </c>
      <c r="DH510">
        <v>0</v>
      </c>
      <c r="DI510">
        <v>0</v>
      </c>
      <c r="DJ510">
        <v>0</v>
      </c>
      <c r="DK510">
        <v>0</v>
      </c>
      <c r="DL510">
        <v>0</v>
      </c>
      <c r="DM510">
        <v>0</v>
      </c>
      <c r="DN510">
        <v>0</v>
      </c>
      <c r="DO510">
        <v>0</v>
      </c>
      <c r="DP510">
        <v>0</v>
      </c>
      <c r="DQ510">
        <v>0</v>
      </c>
      <c r="DR510">
        <v>0</v>
      </c>
      <c r="DS510">
        <v>0</v>
      </c>
      <c r="DT510">
        <v>0</v>
      </c>
      <c r="DU510">
        <v>0</v>
      </c>
      <c r="DV510">
        <v>0</v>
      </c>
      <c r="DW510">
        <v>0</v>
      </c>
      <c r="DX510">
        <v>0</v>
      </c>
      <c r="DY510">
        <v>0</v>
      </c>
      <c r="DZ510">
        <v>0</v>
      </c>
      <c r="EA510">
        <v>0</v>
      </c>
      <c r="EB510">
        <v>0</v>
      </c>
      <c r="EC510">
        <v>0</v>
      </c>
      <c r="ED510">
        <v>0</v>
      </c>
      <c r="EE510">
        <v>0</v>
      </c>
      <c r="EF510">
        <v>0</v>
      </c>
      <c r="EG510">
        <v>0</v>
      </c>
      <c r="EH510">
        <v>0</v>
      </c>
      <c r="EI510">
        <v>0</v>
      </c>
      <c r="EJ510">
        <v>0</v>
      </c>
      <c r="EK510">
        <v>0</v>
      </c>
      <c r="EL510">
        <v>0</v>
      </c>
      <c r="EM510">
        <v>0</v>
      </c>
      <c r="EN510">
        <v>0</v>
      </c>
      <c r="EO510">
        <v>0</v>
      </c>
      <c r="EP510">
        <v>0</v>
      </c>
      <c r="EQ510">
        <v>0</v>
      </c>
      <c r="ER510">
        <v>0</v>
      </c>
      <c r="ES510">
        <v>0</v>
      </c>
      <c r="ET510">
        <v>0</v>
      </c>
      <c r="EU510">
        <v>0</v>
      </c>
      <c r="EV510">
        <v>0</v>
      </c>
      <c r="EW510">
        <v>0</v>
      </c>
      <c r="EX510">
        <v>0</v>
      </c>
      <c r="EY510">
        <v>0</v>
      </c>
      <c r="EZ510">
        <v>0</v>
      </c>
      <c r="FA510">
        <v>0</v>
      </c>
      <c r="FB510">
        <v>0</v>
      </c>
      <c r="FC510">
        <v>0</v>
      </c>
      <c r="FD510">
        <v>0</v>
      </c>
      <c r="FE510">
        <v>0</v>
      </c>
      <c r="FF510">
        <v>0</v>
      </c>
      <c r="FG510">
        <v>0</v>
      </c>
      <c r="FH510">
        <v>0</v>
      </c>
      <c r="FI510">
        <v>0</v>
      </c>
      <c r="FJ510">
        <v>0</v>
      </c>
      <c r="FK510">
        <v>0</v>
      </c>
      <c r="FL510">
        <v>0</v>
      </c>
      <c r="FM510">
        <v>0</v>
      </c>
      <c r="FN510">
        <v>0</v>
      </c>
      <c r="FO510">
        <v>0</v>
      </c>
      <c r="FP510">
        <v>0</v>
      </c>
      <c r="FQ510">
        <v>0</v>
      </c>
      <c r="FR510">
        <v>0</v>
      </c>
      <c r="FS510">
        <v>0</v>
      </c>
      <c r="FU510">
        <v>0</v>
      </c>
    </row>
    <row r="511" spans="1:177" x14ac:dyDescent="0.2">
      <c r="A511" t="s">
        <v>196</v>
      </c>
      <c r="B511" t="s">
        <v>225</v>
      </c>
      <c r="C511" t="s">
        <v>1</v>
      </c>
      <c r="D511" t="s">
        <v>259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  <c r="BR511">
        <v>0</v>
      </c>
      <c r="BS511">
        <v>0</v>
      </c>
      <c r="BT511">
        <v>0</v>
      </c>
      <c r="BU511">
        <v>0</v>
      </c>
      <c r="BV511">
        <v>0</v>
      </c>
      <c r="BW511">
        <v>0</v>
      </c>
      <c r="BX511">
        <v>0</v>
      </c>
      <c r="BY511">
        <v>0</v>
      </c>
      <c r="BZ511">
        <v>0</v>
      </c>
      <c r="CA511">
        <v>0</v>
      </c>
      <c r="CB511">
        <v>0</v>
      </c>
      <c r="CC511">
        <v>0</v>
      </c>
      <c r="CD511">
        <v>0</v>
      </c>
      <c r="CE511">
        <v>0</v>
      </c>
      <c r="CF511">
        <v>0</v>
      </c>
      <c r="CG511">
        <v>0</v>
      </c>
      <c r="CH511">
        <v>0</v>
      </c>
      <c r="CI511">
        <v>0</v>
      </c>
      <c r="CJ511">
        <v>0</v>
      </c>
      <c r="CK511">
        <v>0</v>
      </c>
      <c r="CL511">
        <v>0</v>
      </c>
      <c r="CM511">
        <v>0</v>
      </c>
      <c r="CN511">
        <v>0</v>
      </c>
      <c r="CO511">
        <v>0</v>
      </c>
      <c r="CP511">
        <v>0</v>
      </c>
      <c r="CQ511">
        <v>0</v>
      </c>
      <c r="CR511">
        <v>0</v>
      </c>
      <c r="CS511">
        <v>0</v>
      </c>
      <c r="CT511">
        <v>0</v>
      </c>
      <c r="CU511">
        <v>0</v>
      </c>
      <c r="CV511">
        <v>0</v>
      </c>
      <c r="CW511">
        <v>0</v>
      </c>
      <c r="CX511">
        <v>0</v>
      </c>
      <c r="CY511">
        <v>0</v>
      </c>
      <c r="CZ511">
        <v>0</v>
      </c>
      <c r="DA511">
        <v>0</v>
      </c>
      <c r="DB511">
        <v>0</v>
      </c>
      <c r="DC511">
        <v>0</v>
      </c>
      <c r="DD511">
        <v>0</v>
      </c>
      <c r="DE511">
        <v>0</v>
      </c>
      <c r="DF511">
        <v>0</v>
      </c>
      <c r="DG511">
        <v>0</v>
      </c>
      <c r="DH511">
        <v>0</v>
      </c>
      <c r="DI511">
        <v>0</v>
      </c>
      <c r="DJ511">
        <v>0</v>
      </c>
      <c r="DK511">
        <v>0</v>
      </c>
      <c r="DL511">
        <v>0</v>
      </c>
      <c r="DM511">
        <v>0</v>
      </c>
      <c r="DN511">
        <v>0</v>
      </c>
      <c r="DO511">
        <v>0</v>
      </c>
      <c r="DP511">
        <v>0</v>
      </c>
      <c r="DQ511">
        <v>0</v>
      </c>
      <c r="DR511">
        <v>0</v>
      </c>
      <c r="DS511">
        <v>0</v>
      </c>
      <c r="DT511">
        <v>0</v>
      </c>
      <c r="DU511">
        <v>0</v>
      </c>
      <c r="DV511">
        <v>0</v>
      </c>
      <c r="DW511">
        <v>0</v>
      </c>
      <c r="DX511">
        <v>0</v>
      </c>
      <c r="DY511">
        <v>0</v>
      </c>
      <c r="DZ511">
        <v>0</v>
      </c>
      <c r="EA511">
        <v>0</v>
      </c>
      <c r="EB511">
        <v>0</v>
      </c>
      <c r="EC511">
        <v>0</v>
      </c>
      <c r="ED511">
        <v>0</v>
      </c>
      <c r="EE511">
        <v>0</v>
      </c>
      <c r="EF511">
        <v>0</v>
      </c>
      <c r="EG511">
        <v>0</v>
      </c>
      <c r="EH511">
        <v>0</v>
      </c>
      <c r="EI511">
        <v>0</v>
      </c>
      <c r="EJ511">
        <v>0</v>
      </c>
      <c r="EK511">
        <v>0</v>
      </c>
      <c r="EL511">
        <v>0</v>
      </c>
      <c r="EM511">
        <v>0</v>
      </c>
      <c r="EN511">
        <v>0</v>
      </c>
      <c r="EO511">
        <v>0</v>
      </c>
      <c r="EP511">
        <v>0</v>
      </c>
      <c r="EQ511">
        <v>0</v>
      </c>
      <c r="ER511">
        <v>0</v>
      </c>
      <c r="ES511">
        <v>0</v>
      </c>
      <c r="ET511">
        <v>0</v>
      </c>
      <c r="EU511">
        <v>0</v>
      </c>
      <c r="EV511">
        <v>0</v>
      </c>
      <c r="EW511">
        <v>0</v>
      </c>
      <c r="EX511">
        <v>0</v>
      </c>
      <c r="EY511">
        <v>0</v>
      </c>
      <c r="EZ511">
        <v>0</v>
      </c>
      <c r="FA511">
        <v>0</v>
      </c>
      <c r="FB511">
        <v>0</v>
      </c>
      <c r="FC511">
        <v>0</v>
      </c>
      <c r="FD511">
        <v>0</v>
      </c>
      <c r="FE511">
        <v>0</v>
      </c>
      <c r="FF511">
        <v>0</v>
      </c>
      <c r="FG511">
        <v>0</v>
      </c>
      <c r="FH511">
        <v>0</v>
      </c>
      <c r="FI511">
        <v>0</v>
      </c>
      <c r="FJ511">
        <v>0</v>
      </c>
      <c r="FK511">
        <v>0</v>
      </c>
      <c r="FL511">
        <v>0</v>
      </c>
      <c r="FM511">
        <v>0</v>
      </c>
      <c r="FN511">
        <v>0</v>
      </c>
      <c r="FO511">
        <v>0</v>
      </c>
      <c r="FP511">
        <v>0</v>
      </c>
      <c r="FQ511">
        <v>0</v>
      </c>
      <c r="FR511">
        <v>0</v>
      </c>
      <c r="FS511">
        <v>0</v>
      </c>
      <c r="FU511">
        <v>0</v>
      </c>
    </row>
    <row r="512" spans="1:177" x14ac:dyDescent="0.2">
      <c r="A512" t="s">
        <v>196</v>
      </c>
      <c r="B512" t="s">
        <v>225</v>
      </c>
      <c r="C512" t="s">
        <v>1</v>
      </c>
      <c r="D512" t="s">
        <v>260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  <c r="BR512">
        <v>0</v>
      </c>
      <c r="BS512">
        <v>0</v>
      </c>
      <c r="BT512">
        <v>0</v>
      </c>
      <c r="BU512">
        <v>0</v>
      </c>
      <c r="BV512">
        <v>0</v>
      </c>
      <c r="BW512">
        <v>0</v>
      </c>
      <c r="BX512">
        <v>0</v>
      </c>
      <c r="BY512">
        <v>0</v>
      </c>
      <c r="BZ512">
        <v>0</v>
      </c>
      <c r="CA512">
        <v>0</v>
      </c>
      <c r="CB512">
        <v>0</v>
      </c>
      <c r="CC512">
        <v>0</v>
      </c>
      <c r="CD512">
        <v>0</v>
      </c>
      <c r="CE512">
        <v>0</v>
      </c>
      <c r="CF512">
        <v>0</v>
      </c>
      <c r="CG512">
        <v>0</v>
      </c>
      <c r="CH512">
        <v>0</v>
      </c>
      <c r="CI512">
        <v>0</v>
      </c>
      <c r="CJ512">
        <v>0</v>
      </c>
      <c r="CK512">
        <v>0</v>
      </c>
      <c r="CL512">
        <v>0</v>
      </c>
      <c r="CM512">
        <v>0</v>
      </c>
      <c r="CN512">
        <v>0</v>
      </c>
      <c r="CO512">
        <v>0</v>
      </c>
      <c r="CP512">
        <v>0</v>
      </c>
      <c r="CQ512">
        <v>0</v>
      </c>
      <c r="CR512">
        <v>0</v>
      </c>
      <c r="CS512">
        <v>0</v>
      </c>
      <c r="CT512">
        <v>0</v>
      </c>
      <c r="CU512">
        <v>0</v>
      </c>
      <c r="CV512">
        <v>0</v>
      </c>
      <c r="CW512">
        <v>0</v>
      </c>
      <c r="CX512">
        <v>0</v>
      </c>
      <c r="CY512">
        <v>0</v>
      </c>
      <c r="CZ512">
        <v>0</v>
      </c>
      <c r="DA512">
        <v>0</v>
      </c>
      <c r="DB512">
        <v>0</v>
      </c>
      <c r="DC512">
        <v>0</v>
      </c>
      <c r="DD512">
        <v>0</v>
      </c>
      <c r="DE512">
        <v>0</v>
      </c>
      <c r="DF512">
        <v>0</v>
      </c>
      <c r="DG512">
        <v>0</v>
      </c>
      <c r="DH512">
        <v>0</v>
      </c>
      <c r="DI512">
        <v>0</v>
      </c>
      <c r="DJ512">
        <v>0</v>
      </c>
      <c r="DK512">
        <v>0</v>
      </c>
      <c r="DL512">
        <v>0</v>
      </c>
      <c r="DM512">
        <v>0</v>
      </c>
      <c r="DN512">
        <v>0</v>
      </c>
      <c r="DO512">
        <v>0</v>
      </c>
      <c r="DP512">
        <v>0</v>
      </c>
      <c r="DQ512">
        <v>0</v>
      </c>
      <c r="DR512">
        <v>0</v>
      </c>
      <c r="DS512">
        <v>0</v>
      </c>
      <c r="DT512">
        <v>0</v>
      </c>
      <c r="DU512">
        <v>0</v>
      </c>
      <c r="DV512">
        <v>0</v>
      </c>
      <c r="DW512">
        <v>0</v>
      </c>
      <c r="DX512">
        <v>0</v>
      </c>
      <c r="DY512">
        <v>0</v>
      </c>
      <c r="DZ512">
        <v>0</v>
      </c>
      <c r="EA512">
        <v>0</v>
      </c>
      <c r="EB512">
        <v>0</v>
      </c>
      <c r="EC512">
        <v>0</v>
      </c>
      <c r="ED512">
        <v>0</v>
      </c>
      <c r="EE512">
        <v>0</v>
      </c>
      <c r="EF512">
        <v>0</v>
      </c>
      <c r="EG512">
        <v>0</v>
      </c>
      <c r="EH512">
        <v>0</v>
      </c>
      <c r="EI512">
        <v>0</v>
      </c>
      <c r="EJ512">
        <v>0</v>
      </c>
      <c r="EK512">
        <v>0</v>
      </c>
      <c r="EL512">
        <v>0</v>
      </c>
      <c r="EM512">
        <v>0</v>
      </c>
      <c r="EN512">
        <v>0</v>
      </c>
      <c r="EO512">
        <v>0</v>
      </c>
      <c r="EP512">
        <v>0</v>
      </c>
      <c r="EQ512">
        <v>0</v>
      </c>
      <c r="ER512">
        <v>0</v>
      </c>
      <c r="ES512">
        <v>0</v>
      </c>
      <c r="ET512">
        <v>0</v>
      </c>
      <c r="EU512">
        <v>0</v>
      </c>
      <c r="EV512">
        <v>0</v>
      </c>
      <c r="EW512">
        <v>0</v>
      </c>
      <c r="EX512">
        <v>0</v>
      </c>
      <c r="EY512">
        <v>0</v>
      </c>
      <c r="EZ512">
        <v>0</v>
      </c>
      <c r="FA512">
        <v>0</v>
      </c>
      <c r="FB512">
        <v>0</v>
      </c>
      <c r="FC512">
        <v>0</v>
      </c>
      <c r="FD512">
        <v>0</v>
      </c>
      <c r="FE512">
        <v>0</v>
      </c>
      <c r="FF512">
        <v>0</v>
      </c>
      <c r="FG512">
        <v>0</v>
      </c>
      <c r="FH512">
        <v>0</v>
      </c>
      <c r="FI512">
        <v>0</v>
      </c>
      <c r="FJ512">
        <v>0</v>
      </c>
      <c r="FK512">
        <v>0</v>
      </c>
      <c r="FL512">
        <v>0</v>
      </c>
      <c r="FM512">
        <v>0</v>
      </c>
      <c r="FN512">
        <v>0</v>
      </c>
      <c r="FO512">
        <v>0</v>
      </c>
      <c r="FP512">
        <v>0</v>
      </c>
      <c r="FQ512">
        <v>0</v>
      </c>
      <c r="FR512">
        <v>0</v>
      </c>
      <c r="FS512">
        <v>0</v>
      </c>
      <c r="FU512">
        <v>0</v>
      </c>
    </row>
    <row r="513" spans="1:177" x14ac:dyDescent="0.2">
      <c r="A513" t="s">
        <v>196</v>
      </c>
      <c r="B513" t="s">
        <v>225</v>
      </c>
      <c r="C513" t="s">
        <v>1</v>
      </c>
      <c r="D513" t="s">
        <v>2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0</v>
      </c>
      <c r="BI513">
        <v>0</v>
      </c>
      <c r="BJ513">
        <v>0</v>
      </c>
      <c r="BK513">
        <v>0</v>
      </c>
      <c r="BL513">
        <v>0</v>
      </c>
      <c r="BM513">
        <v>0</v>
      </c>
      <c r="BN513">
        <v>0</v>
      </c>
      <c r="BO513">
        <v>0</v>
      </c>
      <c r="BP513">
        <v>0</v>
      </c>
      <c r="BQ513">
        <v>0</v>
      </c>
      <c r="BR513">
        <v>0</v>
      </c>
      <c r="BS513">
        <v>0</v>
      </c>
      <c r="BT513">
        <v>0</v>
      </c>
      <c r="BU513">
        <v>0</v>
      </c>
      <c r="BV513">
        <v>0</v>
      </c>
      <c r="BW513">
        <v>0</v>
      </c>
      <c r="BX513">
        <v>0</v>
      </c>
      <c r="BY513">
        <v>0</v>
      </c>
      <c r="BZ513">
        <v>0</v>
      </c>
      <c r="CA513">
        <v>0</v>
      </c>
      <c r="CB513">
        <v>0</v>
      </c>
      <c r="CC513">
        <v>0</v>
      </c>
      <c r="CD513">
        <v>0</v>
      </c>
      <c r="CE513">
        <v>0</v>
      </c>
      <c r="CF513">
        <v>0</v>
      </c>
      <c r="CG513">
        <v>0</v>
      </c>
      <c r="CH513">
        <v>0</v>
      </c>
      <c r="CI513">
        <v>0</v>
      </c>
      <c r="CJ513">
        <v>0</v>
      </c>
      <c r="CK513">
        <v>0</v>
      </c>
      <c r="CL513">
        <v>0</v>
      </c>
      <c r="CM513">
        <v>0</v>
      </c>
      <c r="CN513">
        <v>0</v>
      </c>
      <c r="CO513">
        <v>0</v>
      </c>
      <c r="CP513">
        <v>0</v>
      </c>
      <c r="CQ513">
        <v>0</v>
      </c>
      <c r="CR513">
        <v>0</v>
      </c>
      <c r="CS513">
        <v>0</v>
      </c>
      <c r="CT513">
        <v>0</v>
      </c>
      <c r="CU513">
        <v>0</v>
      </c>
      <c r="CV513">
        <v>0</v>
      </c>
      <c r="CW513">
        <v>0</v>
      </c>
      <c r="CX513">
        <v>0</v>
      </c>
      <c r="CY513">
        <v>0</v>
      </c>
      <c r="CZ513">
        <v>0</v>
      </c>
      <c r="DA513">
        <v>0</v>
      </c>
      <c r="DB513">
        <v>0</v>
      </c>
      <c r="DC513">
        <v>0</v>
      </c>
      <c r="DD513">
        <v>0</v>
      </c>
      <c r="DE513">
        <v>0</v>
      </c>
      <c r="DF513">
        <v>0</v>
      </c>
      <c r="DG513">
        <v>0</v>
      </c>
      <c r="DH513">
        <v>0</v>
      </c>
      <c r="DI513">
        <v>0</v>
      </c>
      <c r="DJ513">
        <v>0</v>
      </c>
      <c r="DK513">
        <v>0</v>
      </c>
      <c r="DL513">
        <v>0</v>
      </c>
      <c r="DM513">
        <v>0</v>
      </c>
      <c r="DN513">
        <v>0</v>
      </c>
      <c r="DO513">
        <v>0</v>
      </c>
      <c r="DP513">
        <v>0</v>
      </c>
      <c r="DQ513">
        <v>0</v>
      </c>
      <c r="DR513">
        <v>0</v>
      </c>
      <c r="DS513">
        <v>0</v>
      </c>
      <c r="DT513">
        <v>0</v>
      </c>
      <c r="DU513">
        <v>0</v>
      </c>
      <c r="DV513">
        <v>0</v>
      </c>
      <c r="DW513">
        <v>0</v>
      </c>
      <c r="DX513">
        <v>0</v>
      </c>
      <c r="DY513">
        <v>0</v>
      </c>
      <c r="DZ513">
        <v>0</v>
      </c>
      <c r="EA513">
        <v>0</v>
      </c>
      <c r="EB513">
        <v>0</v>
      </c>
      <c r="EC513">
        <v>0</v>
      </c>
      <c r="ED513">
        <v>0</v>
      </c>
      <c r="EE513">
        <v>0</v>
      </c>
      <c r="EF513">
        <v>0</v>
      </c>
      <c r="EG513">
        <v>0</v>
      </c>
      <c r="EH513">
        <v>0</v>
      </c>
      <c r="EI513">
        <v>0</v>
      </c>
      <c r="EJ513">
        <v>0</v>
      </c>
      <c r="EK513">
        <v>0</v>
      </c>
      <c r="EL513">
        <v>0</v>
      </c>
      <c r="EM513">
        <v>0</v>
      </c>
      <c r="EN513">
        <v>0</v>
      </c>
      <c r="EO513">
        <v>0</v>
      </c>
      <c r="EP513">
        <v>0</v>
      </c>
      <c r="EQ513">
        <v>0</v>
      </c>
      <c r="ER513">
        <v>0</v>
      </c>
      <c r="ES513">
        <v>0</v>
      </c>
      <c r="ET513">
        <v>0</v>
      </c>
      <c r="EU513">
        <v>0</v>
      </c>
      <c r="EV513">
        <v>0</v>
      </c>
      <c r="EW513">
        <v>0</v>
      </c>
      <c r="EX513">
        <v>0</v>
      </c>
      <c r="EY513">
        <v>0</v>
      </c>
      <c r="EZ513">
        <v>0</v>
      </c>
      <c r="FA513">
        <v>0</v>
      </c>
      <c r="FB513">
        <v>0</v>
      </c>
      <c r="FC513">
        <v>0</v>
      </c>
      <c r="FD513">
        <v>0</v>
      </c>
      <c r="FE513">
        <v>0</v>
      </c>
      <c r="FF513">
        <v>0</v>
      </c>
      <c r="FG513">
        <v>0</v>
      </c>
      <c r="FH513">
        <v>0</v>
      </c>
      <c r="FI513">
        <v>0</v>
      </c>
      <c r="FJ513">
        <v>0</v>
      </c>
      <c r="FK513">
        <v>0</v>
      </c>
      <c r="FL513">
        <v>0</v>
      </c>
      <c r="FM513">
        <v>0</v>
      </c>
      <c r="FN513">
        <v>0</v>
      </c>
      <c r="FO513">
        <v>0</v>
      </c>
      <c r="FP513">
        <v>0</v>
      </c>
      <c r="FQ513">
        <v>0</v>
      </c>
      <c r="FR513">
        <v>0</v>
      </c>
      <c r="FS513">
        <v>21</v>
      </c>
      <c r="FT513">
        <v>0.26711395382881165</v>
      </c>
      <c r="FU513">
        <v>0</v>
      </c>
    </row>
    <row r="514" spans="1:177" x14ac:dyDescent="0.2">
      <c r="A514" t="s">
        <v>196</v>
      </c>
      <c r="B514" t="s">
        <v>226</v>
      </c>
      <c r="C514" t="s">
        <v>1</v>
      </c>
      <c r="D514" t="s">
        <v>246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M514">
        <v>0</v>
      </c>
      <c r="BN514">
        <v>0</v>
      </c>
      <c r="BO514">
        <v>0</v>
      </c>
      <c r="BP514">
        <v>0</v>
      </c>
      <c r="BQ514">
        <v>0</v>
      </c>
      <c r="BR514">
        <v>0</v>
      </c>
      <c r="BS514">
        <v>0</v>
      </c>
      <c r="BT514">
        <v>0</v>
      </c>
      <c r="BU514">
        <v>0</v>
      </c>
      <c r="BV514">
        <v>0</v>
      </c>
      <c r="BW514">
        <v>0</v>
      </c>
      <c r="BX514">
        <v>0</v>
      </c>
      <c r="BY514">
        <v>0</v>
      </c>
      <c r="BZ514">
        <v>0</v>
      </c>
      <c r="CA514">
        <v>0</v>
      </c>
      <c r="CB514">
        <v>0</v>
      </c>
      <c r="CC514">
        <v>0</v>
      </c>
      <c r="CD514">
        <v>0</v>
      </c>
      <c r="CE514">
        <v>0</v>
      </c>
      <c r="CF514">
        <v>0</v>
      </c>
      <c r="CG514">
        <v>0</v>
      </c>
      <c r="CH514">
        <v>0</v>
      </c>
      <c r="CI514">
        <v>0</v>
      </c>
      <c r="CJ514">
        <v>0</v>
      </c>
      <c r="CK514">
        <v>0</v>
      </c>
      <c r="CL514">
        <v>0</v>
      </c>
      <c r="CM514">
        <v>0</v>
      </c>
      <c r="CN514">
        <v>0</v>
      </c>
      <c r="CO514">
        <v>0</v>
      </c>
      <c r="CP514">
        <v>0</v>
      </c>
      <c r="CQ514">
        <v>0</v>
      </c>
      <c r="CR514">
        <v>0</v>
      </c>
      <c r="CS514">
        <v>0</v>
      </c>
      <c r="CT514">
        <v>0</v>
      </c>
      <c r="CU514">
        <v>0</v>
      </c>
      <c r="CV514">
        <v>0</v>
      </c>
      <c r="CW514">
        <v>0</v>
      </c>
      <c r="CX514">
        <v>0</v>
      </c>
      <c r="CY514">
        <v>0</v>
      </c>
      <c r="CZ514">
        <v>0</v>
      </c>
      <c r="DA514">
        <v>0</v>
      </c>
      <c r="DB514">
        <v>0</v>
      </c>
      <c r="DC514">
        <v>0</v>
      </c>
      <c r="DD514">
        <v>0</v>
      </c>
      <c r="DE514">
        <v>0</v>
      </c>
      <c r="DF514">
        <v>0</v>
      </c>
      <c r="DG514">
        <v>0</v>
      </c>
      <c r="DH514">
        <v>0</v>
      </c>
      <c r="DI514">
        <v>0</v>
      </c>
      <c r="DJ514">
        <v>0</v>
      </c>
      <c r="DK514">
        <v>0</v>
      </c>
      <c r="DL514">
        <v>0</v>
      </c>
      <c r="DM514">
        <v>0</v>
      </c>
      <c r="DN514">
        <v>0</v>
      </c>
      <c r="DO514">
        <v>0</v>
      </c>
      <c r="DP514">
        <v>0</v>
      </c>
      <c r="DQ514">
        <v>0</v>
      </c>
      <c r="DR514">
        <v>0</v>
      </c>
      <c r="DS514">
        <v>0</v>
      </c>
      <c r="DT514">
        <v>0</v>
      </c>
      <c r="DU514">
        <v>0</v>
      </c>
      <c r="DV514">
        <v>0</v>
      </c>
      <c r="DW514">
        <v>0</v>
      </c>
      <c r="DX514">
        <v>0</v>
      </c>
      <c r="DY514">
        <v>0</v>
      </c>
      <c r="DZ514">
        <v>0</v>
      </c>
      <c r="EA514">
        <v>0</v>
      </c>
      <c r="EB514">
        <v>0</v>
      </c>
      <c r="EC514">
        <v>0</v>
      </c>
      <c r="ED514">
        <v>0</v>
      </c>
      <c r="EE514">
        <v>0</v>
      </c>
      <c r="EF514">
        <v>0</v>
      </c>
      <c r="EG514">
        <v>0</v>
      </c>
      <c r="EH514">
        <v>0</v>
      </c>
      <c r="EI514">
        <v>0</v>
      </c>
      <c r="EJ514">
        <v>0</v>
      </c>
      <c r="EK514">
        <v>0</v>
      </c>
      <c r="EL514">
        <v>0</v>
      </c>
      <c r="EM514">
        <v>0</v>
      </c>
      <c r="EN514">
        <v>0</v>
      </c>
      <c r="EO514">
        <v>0</v>
      </c>
      <c r="EP514">
        <v>0</v>
      </c>
      <c r="EQ514">
        <v>0</v>
      </c>
      <c r="ER514">
        <v>0</v>
      </c>
      <c r="ES514">
        <v>0</v>
      </c>
      <c r="ET514">
        <v>0</v>
      </c>
      <c r="EU514">
        <v>0</v>
      </c>
      <c r="EV514">
        <v>0</v>
      </c>
      <c r="EW514">
        <v>0</v>
      </c>
      <c r="EX514">
        <v>0</v>
      </c>
      <c r="EY514">
        <v>0</v>
      </c>
      <c r="EZ514">
        <v>0</v>
      </c>
      <c r="FA514">
        <v>0</v>
      </c>
      <c r="FB514">
        <v>0</v>
      </c>
      <c r="FC514">
        <v>0</v>
      </c>
      <c r="FD514">
        <v>0</v>
      </c>
      <c r="FE514">
        <v>0</v>
      </c>
      <c r="FF514">
        <v>0</v>
      </c>
      <c r="FG514">
        <v>0</v>
      </c>
      <c r="FH514">
        <v>0</v>
      </c>
      <c r="FI514">
        <v>0</v>
      </c>
      <c r="FJ514">
        <v>0</v>
      </c>
      <c r="FK514">
        <v>0</v>
      </c>
      <c r="FL514">
        <v>0</v>
      </c>
      <c r="FM514">
        <v>0</v>
      </c>
      <c r="FN514">
        <v>0</v>
      </c>
      <c r="FO514">
        <v>0</v>
      </c>
      <c r="FP514">
        <v>0</v>
      </c>
      <c r="FQ514">
        <v>0</v>
      </c>
      <c r="FR514">
        <v>0</v>
      </c>
      <c r="FS514">
        <v>0</v>
      </c>
      <c r="FU514">
        <v>0</v>
      </c>
    </row>
    <row r="515" spans="1:177" x14ac:dyDescent="0.2">
      <c r="A515" t="s">
        <v>196</v>
      </c>
      <c r="B515" t="s">
        <v>226</v>
      </c>
      <c r="C515" t="s">
        <v>1</v>
      </c>
      <c r="D515" t="s">
        <v>247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0</v>
      </c>
      <c r="BI515">
        <v>0</v>
      </c>
      <c r="BJ515">
        <v>0</v>
      </c>
      <c r="BK515">
        <v>0</v>
      </c>
      <c r="BL515">
        <v>0</v>
      </c>
      <c r="BM515">
        <v>0</v>
      </c>
      <c r="BN515">
        <v>0</v>
      </c>
      <c r="BO515">
        <v>0</v>
      </c>
      <c r="BP515">
        <v>0</v>
      </c>
      <c r="BQ515">
        <v>0</v>
      </c>
      <c r="BR515">
        <v>0</v>
      </c>
      <c r="BS515">
        <v>0</v>
      </c>
      <c r="BT515">
        <v>0</v>
      </c>
      <c r="BU515">
        <v>0</v>
      </c>
      <c r="BV515">
        <v>0</v>
      </c>
      <c r="BW515">
        <v>0</v>
      </c>
      <c r="BX515">
        <v>0</v>
      </c>
      <c r="BY515">
        <v>0</v>
      </c>
      <c r="BZ515">
        <v>0</v>
      </c>
      <c r="CA515">
        <v>0</v>
      </c>
      <c r="CB515">
        <v>0</v>
      </c>
      <c r="CC515">
        <v>0</v>
      </c>
      <c r="CD515">
        <v>0</v>
      </c>
      <c r="CE515">
        <v>0</v>
      </c>
      <c r="CF515">
        <v>0</v>
      </c>
      <c r="CG515">
        <v>0</v>
      </c>
      <c r="CH515">
        <v>0</v>
      </c>
      <c r="CI515">
        <v>0</v>
      </c>
      <c r="CJ515">
        <v>0</v>
      </c>
      <c r="CK515">
        <v>0</v>
      </c>
      <c r="CL515">
        <v>0</v>
      </c>
      <c r="CM515">
        <v>0</v>
      </c>
      <c r="CN515">
        <v>0</v>
      </c>
      <c r="CO515">
        <v>0</v>
      </c>
      <c r="CP515">
        <v>0</v>
      </c>
      <c r="CQ515">
        <v>0</v>
      </c>
      <c r="CR515">
        <v>0</v>
      </c>
      <c r="CS515">
        <v>0</v>
      </c>
      <c r="CT515">
        <v>0</v>
      </c>
      <c r="CU515">
        <v>0</v>
      </c>
      <c r="CV515">
        <v>0</v>
      </c>
      <c r="CW515">
        <v>0</v>
      </c>
      <c r="CX515">
        <v>0</v>
      </c>
      <c r="CY515">
        <v>0</v>
      </c>
      <c r="CZ515">
        <v>0</v>
      </c>
      <c r="DA515">
        <v>0</v>
      </c>
      <c r="DB515">
        <v>0</v>
      </c>
      <c r="DC515">
        <v>0</v>
      </c>
      <c r="DD515">
        <v>0</v>
      </c>
      <c r="DE515">
        <v>0</v>
      </c>
      <c r="DF515">
        <v>0</v>
      </c>
      <c r="DG515">
        <v>0</v>
      </c>
      <c r="DH515">
        <v>0</v>
      </c>
      <c r="DI515">
        <v>0</v>
      </c>
      <c r="DJ515">
        <v>0</v>
      </c>
      <c r="DK515">
        <v>0</v>
      </c>
      <c r="DL515">
        <v>0</v>
      </c>
      <c r="DM515">
        <v>0</v>
      </c>
      <c r="DN515">
        <v>0</v>
      </c>
      <c r="DO515">
        <v>0</v>
      </c>
      <c r="DP515">
        <v>0</v>
      </c>
      <c r="DQ515">
        <v>0</v>
      </c>
      <c r="DR515">
        <v>0</v>
      </c>
      <c r="DS515">
        <v>0</v>
      </c>
      <c r="DT515">
        <v>0</v>
      </c>
      <c r="DU515">
        <v>0</v>
      </c>
      <c r="DV515">
        <v>0</v>
      </c>
      <c r="DW515">
        <v>0</v>
      </c>
      <c r="DX515">
        <v>0</v>
      </c>
      <c r="DY515">
        <v>0</v>
      </c>
      <c r="DZ515">
        <v>0</v>
      </c>
      <c r="EA515">
        <v>0</v>
      </c>
      <c r="EB515">
        <v>0</v>
      </c>
      <c r="EC515">
        <v>0</v>
      </c>
      <c r="ED515">
        <v>0</v>
      </c>
      <c r="EE515">
        <v>0</v>
      </c>
      <c r="EF515">
        <v>0</v>
      </c>
      <c r="EG515">
        <v>0</v>
      </c>
      <c r="EH515">
        <v>0</v>
      </c>
      <c r="EI515">
        <v>0</v>
      </c>
      <c r="EJ515">
        <v>0</v>
      </c>
      <c r="EK515">
        <v>0</v>
      </c>
      <c r="EL515">
        <v>0</v>
      </c>
      <c r="EM515">
        <v>0</v>
      </c>
      <c r="EN515">
        <v>0</v>
      </c>
      <c r="EO515">
        <v>0</v>
      </c>
      <c r="EP515">
        <v>0</v>
      </c>
      <c r="EQ515">
        <v>0</v>
      </c>
      <c r="ER515">
        <v>0</v>
      </c>
      <c r="ES515">
        <v>0</v>
      </c>
      <c r="ET515">
        <v>0</v>
      </c>
      <c r="EU515">
        <v>0</v>
      </c>
      <c r="EV515">
        <v>0</v>
      </c>
      <c r="EW515">
        <v>0</v>
      </c>
      <c r="EX515">
        <v>0</v>
      </c>
      <c r="EY515">
        <v>0</v>
      </c>
      <c r="EZ515">
        <v>0</v>
      </c>
      <c r="FA515">
        <v>0</v>
      </c>
      <c r="FB515">
        <v>0</v>
      </c>
      <c r="FC515">
        <v>0</v>
      </c>
      <c r="FD515">
        <v>0</v>
      </c>
      <c r="FE515">
        <v>0</v>
      </c>
      <c r="FF515">
        <v>0</v>
      </c>
      <c r="FG515">
        <v>0</v>
      </c>
      <c r="FH515">
        <v>0</v>
      </c>
      <c r="FI515">
        <v>0</v>
      </c>
      <c r="FJ515">
        <v>0</v>
      </c>
      <c r="FK515">
        <v>0</v>
      </c>
      <c r="FL515">
        <v>0</v>
      </c>
      <c r="FM515">
        <v>0</v>
      </c>
      <c r="FN515">
        <v>0</v>
      </c>
      <c r="FO515">
        <v>0</v>
      </c>
      <c r="FP515">
        <v>0</v>
      </c>
      <c r="FQ515">
        <v>0</v>
      </c>
      <c r="FR515">
        <v>0</v>
      </c>
      <c r="FS515">
        <v>6</v>
      </c>
      <c r="FT515">
        <v>0.25715181231498718</v>
      </c>
      <c r="FU515">
        <v>0</v>
      </c>
    </row>
    <row r="516" spans="1:177" x14ac:dyDescent="0.2">
      <c r="A516" t="s">
        <v>196</v>
      </c>
      <c r="B516" t="s">
        <v>226</v>
      </c>
      <c r="C516" t="s">
        <v>1</v>
      </c>
      <c r="D516" t="s">
        <v>248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0</v>
      </c>
      <c r="BI516">
        <v>0</v>
      </c>
      <c r="BJ516">
        <v>0</v>
      </c>
      <c r="BK516">
        <v>0</v>
      </c>
      <c r="BL516">
        <v>0</v>
      </c>
      <c r="BM516">
        <v>0</v>
      </c>
      <c r="BN516">
        <v>0</v>
      </c>
      <c r="BO516">
        <v>0</v>
      </c>
      <c r="BP516">
        <v>0</v>
      </c>
      <c r="BQ516">
        <v>0</v>
      </c>
      <c r="BR516">
        <v>0</v>
      </c>
      <c r="BS516">
        <v>0</v>
      </c>
      <c r="BT516">
        <v>0</v>
      </c>
      <c r="BU516">
        <v>0</v>
      </c>
      <c r="BV516">
        <v>0</v>
      </c>
      <c r="BW516">
        <v>0</v>
      </c>
      <c r="BX516">
        <v>0</v>
      </c>
      <c r="BY516">
        <v>0</v>
      </c>
      <c r="BZ516">
        <v>0</v>
      </c>
      <c r="CA516">
        <v>0</v>
      </c>
      <c r="CB516">
        <v>0</v>
      </c>
      <c r="CC516">
        <v>0</v>
      </c>
      <c r="CD516">
        <v>0</v>
      </c>
      <c r="CE516">
        <v>0</v>
      </c>
      <c r="CF516">
        <v>0</v>
      </c>
      <c r="CG516">
        <v>0</v>
      </c>
      <c r="CH516">
        <v>0</v>
      </c>
      <c r="CI516">
        <v>0</v>
      </c>
      <c r="CJ516">
        <v>0</v>
      </c>
      <c r="CK516">
        <v>0</v>
      </c>
      <c r="CL516">
        <v>0</v>
      </c>
      <c r="CM516">
        <v>0</v>
      </c>
      <c r="CN516">
        <v>0</v>
      </c>
      <c r="CO516">
        <v>0</v>
      </c>
      <c r="CP516">
        <v>0</v>
      </c>
      <c r="CQ516">
        <v>0</v>
      </c>
      <c r="CR516">
        <v>0</v>
      </c>
      <c r="CS516">
        <v>0</v>
      </c>
      <c r="CT516">
        <v>0</v>
      </c>
      <c r="CU516">
        <v>0</v>
      </c>
      <c r="CV516">
        <v>0</v>
      </c>
      <c r="CW516">
        <v>0</v>
      </c>
      <c r="CX516">
        <v>0</v>
      </c>
      <c r="CY516">
        <v>0</v>
      </c>
      <c r="CZ516">
        <v>0</v>
      </c>
      <c r="DA516">
        <v>0</v>
      </c>
      <c r="DB516">
        <v>0</v>
      </c>
      <c r="DC516">
        <v>0</v>
      </c>
      <c r="DD516">
        <v>0</v>
      </c>
      <c r="DE516">
        <v>0</v>
      </c>
      <c r="DF516">
        <v>0</v>
      </c>
      <c r="DG516">
        <v>0</v>
      </c>
      <c r="DH516">
        <v>0</v>
      </c>
      <c r="DI516">
        <v>0</v>
      </c>
      <c r="DJ516">
        <v>0</v>
      </c>
      <c r="DK516">
        <v>0</v>
      </c>
      <c r="DL516">
        <v>0</v>
      </c>
      <c r="DM516">
        <v>0</v>
      </c>
      <c r="DN516">
        <v>0</v>
      </c>
      <c r="DO516">
        <v>0</v>
      </c>
      <c r="DP516">
        <v>0</v>
      </c>
      <c r="DQ516">
        <v>0</v>
      </c>
      <c r="DR516">
        <v>0</v>
      </c>
      <c r="DS516">
        <v>0</v>
      </c>
      <c r="DT516">
        <v>0</v>
      </c>
      <c r="DU516">
        <v>0</v>
      </c>
      <c r="DV516">
        <v>0</v>
      </c>
      <c r="DW516">
        <v>0</v>
      </c>
      <c r="DX516">
        <v>0</v>
      </c>
      <c r="DY516">
        <v>0</v>
      </c>
      <c r="DZ516">
        <v>0</v>
      </c>
      <c r="EA516">
        <v>0</v>
      </c>
      <c r="EB516">
        <v>0</v>
      </c>
      <c r="EC516">
        <v>0</v>
      </c>
      <c r="ED516">
        <v>0</v>
      </c>
      <c r="EE516">
        <v>0</v>
      </c>
      <c r="EF516">
        <v>0</v>
      </c>
      <c r="EG516">
        <v>0</v>
      </c>
      <c r="EH516">
        <v>0</v>
      </c>
      <c r="EI516">
        <v>0</v>
      </c>
      <c r="EJ516">
        <v>0</v>
      </c>
      <c r="EK516">
        <v>0</v>
      </c>
      <c r="EL516">
        <v>0</v>
      </c>
      <c r="EM516">
        <v>0</v>
      </c>
      <c r="EN516">
        <v>0</v>
      </c>
      <c r="EO516">
        <v>0</v>
      </c>
      <c r="EP516">
        <v>0</v>
      </c>
      <c r="EQ516">
        <v>0</v>
      </c>
      <c r="ER516">
        <v>0</v>
      </c>
      <c r="ES516">
        <v>0</v>
      </c>
      <c r="ET516">
        <v>0</v>
      </c>
      <c r="EU516">
        <v>0</v>
      </c>
      <c r="EV516">
        <v>0</v>
      </c>
      <c r="EW516">
        <v>0</v>
      </c>
      <c r="EX516">
        <v>0</v>
      </c>
      <c r="EY516">
        <v>0</v>
      </c>
      <c r="EZ516">
        <v>0</v>
      </c>
      <c r="FA516">
        <v>0</v>
      </c>
      <c r="FB516">
        <v>0</v>
      </c>
      <c r="FC516">
        <v>0</v>
      </c>
      <c r="FD516">
        <v>0</v>
      </c>
      <c r="FE516">
        <v>0</v>
      </c>
      <c r="FF516">
        <v>0</v>
      </c>
      <c r="FG516">
        <v>0</v>
      </c>
      <c r="FH516">
        <v>0</v>
      </c>
      <c r="FI516">
        <v>0</v>
      </c>
      <c r="FJ516">
        <v>0</v>
      </c>
      <c r="FK516">
        <v>0</v>
      </c>
      <c r="FL516">
        <v>0</v>
      </c>
      <c r="FM516">
        <v>0</v>
      </c>
      <c r="FN516">
        <v>0</v>
      </c>
      <c r="FO516">
        <v>0</v>
      </c>
      <c r="FP516">
        <v>0</v>
      </c>
      <c r="FQ516">
        <v>0</v>
      </c>
      <c r="FR516">
        <v>0</v>
      </c>
      <c r="FS516">
        <v>6</v>
      </c>
      <c r="FT516">
        <v>0.24477727711200714</v>
      </c>
      <c r="FU516">
        <v>0</v>
      </c>
    </row>
    <row r="517" spans="1:177" x14ac:dyDescent="0.2">
      <c r="A517" t="s">
        <v>196</v>
      </c>
      <c r="B517" t="s">
        <v>226</v>
      </c>
      <c r="C517" t="s">
        <v>1</v>
      </c>
      <c r="D517" t="s">
        <v>249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0</v>
      </c>
      <c r="BI517">
        <v>0</v>
      </c>
      <c r="BJ517">
        <v>0</v>
      </c>
      <c r="BK517">
        <v>0</v>
      </c>
      <c r="BL517">
        <v>0</v>
      </c>
      <c r="BM517">
        <v>0</v>
      </c>
      <c r="BN517">
        <v>0</v>
      </c>
      <c r="BO517">
        <v>0</v>
      </c>
      <c r="BP517">
        <v>0</v>
      </c>
      <c r="BQ517">
        <v>0</v>
      </c>
      <c r="BR517">
        <v>0</v>
      </c>
      <c r="BS517">
        <v>0</v>
      </c>
      <c r="BT517">
        <v>0</v>
      </c>
      <c r="BU517">
        <v>0</v>
      </c>
      <c r="BV517">
        <v>0</v>
      </c>
      <c r="BW517">
        <v>0</v>
      </c>
      <c r="BX517">
        <v>0</v>
      </c>
      <c r="BY517">
        <v>0</v>
      </c>
      <c r="BZ517">
        <v>0</v>
      </c>
      <c r="CA517">
        <v>0</v>
      </c>
      <c r="CB517">
        <v>0</v>
      </c>
      <c r="CC517">
        <v>0</v>
      </c>
      <c r="CD517">
        <v>0</v>
      </c>
      <c r="CE517">
        <v>0</v>
      </c>
      <c r="CF517">
        <v>0</v>
      </c>
      <c r="CG517">
        <v>0</v>
      </c>
      <c r="CH517">
        <v>0</v>
      </c>
      <c r="CI517">
        <v>0</v>
      </c>
      <c r="CJ517">
        <v>0</v>
      </c>
      <c r="CK517">
        <v>0</v>
      </c>
      <c r="CL517">
        <v>0</v>
      </c>
      <c r="CM517">
        <v>0</v>
      </c>
      <c r="CN517">
        <v>0</v>
      </c>
      <c r="CO517">
        <v>0</v>
      </c>
      <c r="CP517">
        <v>0</v>
      </c>
      <c r="CQ517">
        <v>0</v>
      </c>
      <c r="CR517">
        <v>0</v>
      </c>
      <c r="CS517">
        <v>0</v>
      </c>
      <c r="CT517">
        <v>0</v>
      </c>
      <c r="CU517">
        <v>0</v>
      </c>
      <c r="CV517">
        <v>0</v>
      </c>
      <c r="CW517">
        <v>0</v>
      </c>
      <c r="CX517">
        <v>0</v>
      </c>
      <c r="CY517">
        <v>0</v>
      </c>
      <c r="CZ517">
        <v>0</v>
      </c>
      <c r="DA517">
        <v>0</v>
      </c>
      <c r="DB517">
        <v>0</v>
      </c>
      <c r="DC517">
        <v>0</v>
      </c>
      <c r="DD517">
        <v>0</v>
      </c>
      <c r="DE517">
        <v>0</v>
      </c>
      <c r="DF517">
        <v>0</v>
      </c>
      <c r="DG517">
        <v>0</v>
      </c>
      <c r="DH517">
        <v>0</v>
      </c>
      <c r="DI517">
        <v>0</v>
      </c>
      <c r="DJ517">
        <v>0</v>
      </c>
      <c r="DK517">
        <v>0</v>
      </c>
      <c r="DL517">
        <v>0</v>
      </c>
      <c r="DM517">
        <v>0</v>
      </c>
      <c r="DN517">
        <v>0</v>
      </c>
      <c r="DO517">
        <v>0</v>
      </c>
      <c r="DP517">
        <v>0</v>
      </c>
      <c r="DQ517">
        <v>0</v>
      </c>
      <c r="DR517">
        <v>0</v>
      </c>
      <c r="DS517">
        <v>0</v>
      </c>
      <c r="DT517">
        <v>0</v>
      </c>
      <c r="DU517">
        <v>0</v>
      </c>
      <c r="DV517">
        <v>0</v>
      </c>
      <c r="DW517">
        <v>0</v>
      </c>
      <c r="DX517">
        <v>0</v>
      </c>
      <c r="DY517">
        <v>0</v>
      </c>
      <c r="DZ517">
        <v>0</v>
      </c>
      <c r="EA517">
        <v>0</v>
      </c>
      <c r="EB517">
        <v>0</v>
      </c>
      <c r="EC517">
        <v>0</v>
      </c>
      <c r="ED517">
        <v>0</v>
      </c>
      <c r="EE517">
        <v>0</v>
      </c>
      <c r="EF517">
        <v>0</v>
      </c>
      <c r="EG517">
        <v>0</v>
      </c>
      <c r="EH517">
        <v>0</v>
      </c>
      <c r="EI517">
        <v>0</v>
      </c>
      <c r="EJ517">
        <v>0</v>
      </c>
      <c r="EK517">
        <v>0</v>
      </c>
      <c r="EL517">
        <v>0</v>
      </c>
      <c r="EM517">
        <v>0</v>
      </c>
      <c r="EN517">
        <v>0</v>
      </c>
      <c r="EO517">
        <v>0</v>
      </c>
      <c r="EP517">
        <v>0</v>
      </c>
      <c r="EQ517">
        <v>0</v>
      </c>
      <c r="ER517">
        <v>0</v>
      </c>
      <c r="ES517">
        <v>0</v>
      </c>
      <c r="ET517">
        <v>0</v>
      </c>
      <c r="EU517">
        <v>0</v>
      </c>
      <c r="EV517">
        <v>0</v>
      </c>
      <c r="EW517">
        <v>0</v>
      </c>
      <c r="EX517">
        <v>0</v>
      </c>
      <c r="EY517">
        <v>0</v>
      </c>
      <c r="EZ517">
        <v>0</v>
      </c>
      <c r="FA517">
        <v>0</v>
      </c>
      <c r="FB517">
        <v>0</v>
      </c>
      <c r="FC517">
        <v>0</v>
      </c>
      <c r="FD517">
        <v>0</v>
      </c>
      <c r="FE517">
        <v>0</v>
      </c>
      <c r="FF517">
        <v>0</v>
      </c>
      <c r="FG517">
        <v>0</v>
      </c>
      <c r="FH517">
        <v>0</v>
      </c>
      <c r="FI517">
        <v>0</v>
      </c>
      <c r="FJ517">
        <v>0</v>
      </c>
      <c r="FK517">
        <v>0</v>
      </c>
      <c r="FL517">
        <v>0</v>
      </c>
      <c r="FM517">
        <v>0</v>
      </c>
      <c r="FN517">
        <v>0</v>
      </c>
      <c r="FO517">
        <v>0</v>
      </c>
      <c r="FP517">
        <v>0</v>
      </c>
      <c r="FQ517">
        <v>0</v>
      </c>
      <c r="FR517">
        <v>0</v>
      </c>
      <c r="FS517">
        <v>6</v>
      </c>
      <c r="FT517">
        <v>0.24756588041782379</v>
      </c>
      <c r="FU517">
        <v>0</v>
      </c>
    </row>
    <row r="518" spans="1:177" x14ac:dyDescent="0.2">
      <c r="A518" t="s">
        <v>196</v>
      </c>
      <c r="B518" t="s">
        <v>226</v>
      </c>
      <c r="C518" t="s">
        <v>1</v>
      </c>
      <c r="D518" t="s">
        <v>250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0</v>
      </c>
      <c r="BI518">
        <v>0</v>
      </c>
      <c r="BJ518">
        <v>0</v>
      </c>
      <c r="BK518">
        <v>0</v>
      </c>
      <c r="BL518">
        <v>0</v>
      </c>
      <c r="BM518">
        <v>0</v>
      </c>
      <c r="BN518">
        <v>0</v>
      </c>
      <c r="BO518">
        <v>0</v>
      </c>
      <c r="BP518">
        <v>0</v>
      </c>
      <c r="BQ518">
        <v>0</v>
      </c>
      <c r="BR518">
        <v>0</v>
      </c>
      <c r="BS518">
        <v>0</v>
      </c>
      <c r="BT518">
        <v>0</v>
      </c>
      <c r="BU518">
        <v>0</v>
      </c>
      <c r="BV518">
        <v>0</v>
      </c>
      <c r="BW518">
        <v>0</v>
      </c>
      <c r="BX518">
        <v>0</v>
      </c>
      <c r="BY518">
        <v>0</v>
      </c>
      <c r="BZ518">
        <v>0</v>
      </c>
      <c r="CA518">
        <v>0</v>
      </c>
      <c r="CB518">
        <v>0</v>
      </c>
      <c r="CC518">
        <v>0</v>
      </c>
      <c r="CD518">
        <v>0</v>
      </c>
      <c r="CE518">
        <v>0</v>
      </c>
      <c r="CF518">
        <v>0</v>
      </c>
      <c r="CG518">
        <v>0</v>
      </c>
      <c r="CH518">
        <v>0</v>
      </c>
      <c r="CI518">
        <v>0</v>
      </c>
      <c r="CJ518">
        <v>0</v>
      </c>
      <c r="CK518">
        <v>0</v>
      </c>
      <c r="CL518">
        <v>0</v>
      </c>
      <c r="CM518">
        <v>0</v>
      </c>
      <c r="CN518">
        <v>0</v>
      </c>
      <c r="CO518">
        <v>0</v>
      </c>
      <c r="CP518">
        <v>0</v>
      </c>
      <c r="CQ518">
        <v>0</v>
      </c>
      <c r="CR518">
        <v>0</v>
      </c>
      <c r="CS518">
        <v>0</v>
      </c>
      <c r="CT518">
        <v>0</v>
      </c>
      <c r="CU518">
        <v>0</v>
      </c>
      <c r="CV518">
        <v>0</v>
      </c>
      <c r="CW518">
        <v>0</v>
      </c>
      <c r="CX518">
        <v>0</v>
      </c>
      <c r="CY518">
        <v>0</v>
      </c>
      <c r="CZ518">
        <v>0</v>
      </c>
      <c r="DA518">
        <v>0</v>
      </c>
      <c r="DB518">
        <v>0</v>
      </c>
      <c r="DC518">
        <v>0</v>
      </c>
      <c r="DD518">
        <v>0</v>
      </c>
      <c r="DE518">
        <v>0</v>
      </c>
      <c r="DF518">
        <v>0</v>
      </c>
      <c r="DG518">
        <v>0</v>
      </c>
      <c r="DH518">
        <v>0</v>
      </c>
      <c r="DI518">
        <v>0</v>
      </c>
      <c r="DJ518">
        <v>0</v>
      </c>
      <c r="DK518">
        <v>0</v>
      </c>
      <c r="DL518">
        <v>0</v>
      </c>
      <c r="DM518">
        <v>0</v>
      </c>
      <c r="DN518">
        <v>0</v>
      </c>
      <c r="DO518">
        <v>0</v>
      </c>
      <c r="DP518">
        <v>0</v>
      </c>
      <c r="DQ518">
        <v>0</v>
      </c>
      <c r="DR518">
        <v>0</v>
      </c>
      <c r="DS518">
        <v>0</v>
      </c>
      <c r="DT518">
        <v>0</v>
      </c>
      <c r="DU518">
        <v>0</v>
      </c>
      <c r="DV518">
        <v>0</v>
      </c>
      <c r="DW518">
        <v>0</v>
      </c>
      <c r="DX518">
        <v>0</v>
      </c>
      <c r="DY518">
        <v>0</v>
      </c>
      <c r="DZ518">
        <v>0</v>
      </c>
      <c r="EA518">
        <v>0</v>
      </c>
      <c r="EB518">
        <v>0</v>
      </c>
      <c r="EC518">
        <v>0</v>
      </c>
      <c r="ED518">
        <v>0</v>
      </c>
      <c r="EE518">
        <v>0</v>
      </c>
      <c r="EF518">
        <v>0</v>
      </c>
      <c r="EG518">
        <v>0</v>
      </c>
      <c r="EH518">
        <v>0</v>
      </c>
      <c r="EI518">
        <v>0</v>
      </c>
      <c r="EJ518">
        <v>0</v>
      </c>
      <c r="EK518">
        <v>0</v>
      </c>
      <c r="EL518">
        <v>0</v>
      </c>
      <c r="EM518">
        <v>0</v>
      </c>
      <c r="EN518">
        <v>0</v>
      </c>
      <c r="EO518">
        <v>0</v>
      </c>
      <c r="EP518">
        <v>0</v>
      </c>
      <c r="EQ518">
        <v>0</v>
      </c>
      <c r="ER518">
        <v>0</v>
      </c>
      <c r="ES518">
        <v>0</v>
      </c>
      <c r="ET518">
        <v>0</v>
      </c>
      <c r="EU518">
        <v>0</v>
      </c>
      <c r="EV518">
        <v>0</v>
      </c>
      <c r="EW518">
        <v>0</v>
      </c>
      <c r="EX518">
        <v>0</v>
      </c>
      <c r="EY518">
        <v>0</v>
      </c>
      <c r="EZ518">
        <v>0</v>
      </c>
      <c r="FA518">
        <v>0</v>
      </c>
      <c r="FB518">
        <v>0</v>
      </c>
      <c r="FC518">
        <v>0</v>
      </c>
      <c r="FD518">
        <v>0</v>
      </c>
      <c r="FE518">
        <v>0</v>
      </c>
      <c r="FF518">
        <v>0</v>
      </c>
      <c r="FG518">
        <v>0</v>
      </c>
      <c r="FH518">
        <v>0</v>
      </c>
      <c r="FI518">
        <v>0</v>
      </c>
      <c r="FJ518">
        <v>0</v>
      </c>
      <c r="FK518">
        <v>0</v>
      </c>
      <c r="FL518">
        <v>0</v>
      </c>
      <c r="FM518">
        <v>0</v>
      </c>
      <c r="FN518">
        <v>0</v>
      </c>
      <c r="FO518">
        <v>0</v>
      </c>
      <c r="FP518">
        <v>0</v>
      </c>
      <c r="FQ518">
        <v>0</v>
      </c>
      <c r="FR518">
        <v>0</v>
      </c>
      <c r="FS518">
        <v>0</v>
      </c>
      <c r="FU518">
        <v>0</v>
      </c>
    </row>
    <row r="519" spans="1:177" x14ac:dyDescent="0.2">
      <c r="A519" t="s">
        <v>196</v>
      </c>
      <c r="B519" t="s">
        <v>226</v>
      </c>
      <c r="C519" t="s">
        <v>1</v>
      </c>
      <c r="D519" t="s">
        <v>251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0</v>
      </c>
      <c r="BI519">
        <v>0</v>
      </c>
      <c r="BJ519">
        <v>0</v>
      </c>
      <c r="BK519">
        <v>0</v>
      </c>
      <c r="BL519">
        <v>0</v>
      </c>
      <c r="BM519">
        <v>0</v>
      </c>
      <c r="BN519">
        <v>0</v>
      </c>
      <c r="BO519">
        <v>0</v>
      </c>
      <c r="BP519">
        <v>0</v>
      </c>
      <c r="BQ519">
        <v>0</v>
      </c>
      <c r="BR519">
        <v>0</v>
      </c>
      <c r="BS519">
        <v>0</v>
      </c>
      <c r="BT519">
        <v>0</v>
      </c>
      <c r="BU519">
        <v>0</v>
      </c>
      <c r="BV519">
        <v>0</v>
      </c>
      <c r="BW519">
        <v>0</v>
      </c>
      <c r="BX519">
        <v>0</v>
      </c>
      <c r="BY519">
        <v>0</v>
      </c>
      <c r="BZ519">
        <v>0</v>
      </c>
      <c r="CA519">
        <v>0</v>
      </c>
      <c r="CB519">
        <v>0</v>
      </c>
      <c r="CC519">
        <v>0</v>
      </c>
      <c r="CD519">
        <v>0</v>
      </c>
      <c r="CE519">
        <v>0</v>
      </c>
      <c r="CF519">
        <v>0</v>
      </c>
      <c r="CG519">
        <v>0</v>
      </c>
      <c r="CH519">
        <v>0</v>
      </c>
      <c r="CI519">
        <v>0</v>
      </c>
      <c r="CJ519">
        <v>0</v>
      </c>
      <c r="CK519">
        <v>0</v>
      </c>
      <c r="CL519">
        <v>0</v>
      </c>
      <c r="CM519">
        <v>0</v>
      </c>
      <c r="CN519">
        <v>0</v>
      </c>
      <c r="CO519">
        <v>0</v>
      </c>
      <c r="CP519">
        <v>0</v>
      </c>
      <c r="CQ519">
        <v>0</v>
      </c>
      <c r="CR519">
        <v>0</v>
      </c>
      <c r="CS519">
        <v>0</v>
      </c>
      <c r="CT519">
        <v>0</v>
      </c>
      <c r="CU519">
        <v>0</v>
      </c>
      <c r="CV519">
        <v>0</v>
      </c>
      <c r="CW519">
        <v>0</v>
      </c>
      <c r="CX519">
        <v>0</v>
      </c>
      <c r="CY519">
        <v>0</v>
      </c>
      <c r="CZ519">
        <v>0</v>
      </c>
      <c r="DA519">
        <v>0</v>
      </c>
      <c r="DB519">
        <v>0</v>
      </c>
      <c r="DC519">
        <v>0</v>
      </c>
      <c r="DD519">
        <v>0</v>
      </c>
      <c r="DE519">
        <v>0</v>
      </c>
      <c r="DF519">
        <v>0</v>
      </c>
      <c r="DG519">
        <v>0</v>
      </c>
      <c r="DH519">
        <v>0</v>
      </c>
      <c r="DI519">
        <v>0</v>
      </c>
      <c r="DJ519">
        <v>0</v>
      </c>
      <c r="DK519">
        <v>0</v>
      </c>
      <c r="DL519">
        <v>0</v>
      </c>
      <c r="DM519">
        <v>0</v>
      </c>
      <c r="DN519">
        <v>0</v>
      </c>
      <c r="DO519">
        <v>0</v>
      </c>
      <c r="DP519">
        <v>0</v>
      </c>
      <c r="DQ519">
        <v>0</v>
      </c>
      <c r="DR519">
        <v>0</v>
      </c>
      <c r="DS519">
        <v>0</v>
      </c>
      <c r="DT519">
        <v>0</v>
      </c>
      <c r="DU519">
        <v>0</v>
      </c>
      <c r="DV519">
        <v>0</v>
      </c>
      <c r="DW519">
        <v>0</v>
      </c>
      <c r="DX519">
        <v>0</v>
      </c>
      <c r="DY519">
        <v>0</v>
      </c>
      <c r="DZ519">
        <v>0</v>
      </c>
      <c r="EA519">
        <v>0</v>
      </c>
      <c r="EB519">
        <v>0</v>
      </c>
      <c r="EC519">
        <v>0</v>
      </c>
      <c r="ED519">
        <v>0</v>
      </c>
      <c r="EE519">
        <v>0</v>
      </c>
      <c r="EF519">
        <v>0</v>
      </c>
      <c r="EG519">
        <v>0</v>
      </c>
      <c r="EH519">
        <v>0</v>
      </c>
      <c r="EI519">
        <v>0</v>
      </c>
      <c r="EJ519">
        <v>0</v>
      </c>
      <c r="EK519">
        <v>0</v>
      </c>
      <c r="EL519">
        <v>0</v>
      </c>
      <c r="EM519">
        <v>0</v>
      </c>
      <c r="EN519">
        <v>0</v>
      </c>
      <c r="EO519">
        <v>0</v>
      </c>
      <c r="EP519">
        <v>0</v>
      </c>
      <c r="EQ519">
        <v>0</v>
      </c>
      <c r="ER519">
        <v>0</v>
      </c>
      <c r="ES519">
        <v>0</v>
      </c>
      <c r="ET519">
        <v>0</v>
      </c>
      <c r="EU519">
        <v>0</v>
      </c>
      <c r="EV519">
        <v>0</v>
      </c>
      <c r="EW519">
        <v>0</v>
      </c>
      <c r="EX519">
        <v>0</v>
      </c>
      <c r="EY519">
        <v>0</v>
      </c>
      <c r="EZ519">
        <v>0</v>
      </c>
      <c r="FA519">
        <v>0</v>
      </c>
      <c r="FB519">
        <v>0</v>
      </c>
      <c r="FC519">
        <v>0</v>
      </c>
      <c r="FD519">
        <v>0</v>
      </c>
      <c r="FE519">
        <v>0</v>
      </c>
      <c r="FF519">
        <v>0</v>
      </c>
      <c r="FG519">
        <v>0</v>
      </c>
      <c r="FH519">
        <v>0</v>
      </c>
      <c r="FI519">
        <v>0</v>
      </c>
      <c r="FJ519">
        <v>0</v>
      </c>
      <c r="FK519">
        <v>0</v>
      </c>
      <c r="FL519">
        <v>0</v>
      </c>
      <c r="FM519">
        <v>0</v>
      </c>
      <c r="FN519">
        <v>0</v>
      </c>
      <c r="FO519">
        <v>0</v>
      </c>
      <c r="FP519">
        <v>0</v>
      </c>
      <c r="FQ519">
        <v>0</v>
      </c>
      <c r="FR519">
        <v>0</v>
      </c>
      <c r="FS519">
        <v>6</v>
      </c>
      <c r="FT519">
        <v>0.25084689259529114</v>
      </c>
      <c r="FU519">
        <v>0</v>
      </c>
    </row>
    <row r="520" spans="1:177" x14ac:dyDescent="0.2">
      <c r="A520" t="s">
        <v>196</v>
      </c>
      <c r="B520" t="s">
        <v>226</v>
      </c>
      <c r="C520" t="s">
        <v>1</v>
      </c>
      <c r="D520" t="s">
        <v>252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0</v>
      </c>
      <c r="BI520">
        <v>0</v>
      </c>
      <c r="BJ520">
        <v>0</v>
      </c>
      <c r="BK520">
        <v>0</v>
      </c>
      <c r="BL520">
        <v>0</v>
      </c>
      <c r="BM520">
        <v>0</v>
      </c>
      <c r="BN520">
        <v>0</v>
      </c>
      <c r="BO520">
        <v>0</v>
      </c>
      <c r="BP520">
        <v>0</v>
      </c>
      <c r="BQ520">
        <v>0</v>
      </c>
      <c r="BR520">
        <v>0</v>
      </c>
      <c r="BS520">
        <v>0</v>
      </c>
      <c r="BT520">
        <v>0</v>
      </c>
      <c r="BU520">
        <v>0</v>
      </c>
      <c r="BV520">
        <v>0</v>
      </c>
      <c r="BW520">
        <v>0</v>
      </c>
      <c r="BX520">
        <v>0</v>
      </c>
      <c r="BY520">
        <v>0</v>
      </c>
      <c r="BZ520">
        <v>0</v>
      </c>
      <c r="CA520">
        <v>0</v>
      </c>
      <c r="CB520">
        <v>0</v>
      </c>
      <c r="CC520">
        <v>0</v>
      </c>
      <c r="CD520">
        <v>0</v>
      </c>
      <c r="CE520">
        <v>0</v>
      </c>
      <c r="CF520">
        <v>0</v>
      </c>
      <c r="CG520">
        <v>0</v>
      </c>
      <c r="CH520">
        <v>0</v>
      </c>
      <c r="CI520">
        <v>0</v>
      </c>
      <c r="CJ520">
        <v>0</v>
      </c>
      <c r="CK520">
        <v>0</v>
      </c>
      <c r="CL520">
        <v>0</v>
      </c>
      <c r="CM520">
        <v>0</v>
      </c>
      <c r="CN520">
        <v>0</v>
      </c>
      <c r="CO520">
        <v>0</v>
      </c>
      <c r="CP520">
        <v>0</v>
      </c>
      <c r="CQ520">
        <v>0</v>
      </c>
      <c r="CR520">
        <v>0</v>
      </c>
      <c r="CS520">
        <v>0</v>
      </c>
      <c r="CT520">
        <v>0</v>
      </c>
      <c r="CU520">
        <v>0</v>
      </c>
      <c r="CV520">
        <v>0</v>
      </c>
      <c r="CW520">
        <v>0</v>
      </c>
      <c r="CX520">
        <v>0</v>
      </c>
      <c r="CY520">
        <v>0</v>
      </c>
      <c r="CZ520">
        <v>0</v>
      </c>
      <c r="DA520">
        <v>0</v>
      </c>
      <c r="DB520">
        <v>0</v>
      </c>
      <c r="DC520">
        <v>0</v>
      </c>
      <c r="DD520">
        <v>0</v>
      </c>
      <c r="DE520">
        <v>0</v>
      </c>
      <c r="DF520">
        <v>0</v>
      </c>
      <c r="DG520">
        <v>0</v>
      </c>
      <c r="DH520">
        <v>0</v>
      </c>
      <c r="DI520">
        <v>0</v>
      </c>
      <c r="DJ520">
        <v>0</v>
      </c>
      <c r="DK520">
        <v>0</v>
      </c>
      <c r="DL520">
        <v>0</v>
      </c>
      <c r="DM520">
        <v>0</v>
      </c>
      <c r="DN520">
        <v>0</v>
      </c>
      <c r="DO520">
        <v>0</v>
      </c>
      <c r="DP520">
        <v>0</v>
      </c>
      <c r="DQ520">
        <v>0</v>
      </c>
      <c r="DR520">
        <v>0</v>
      </c>
      <c r="DS520">
        <v>0</v>
      </c>
      <c r="DT520">
        <v>0</v>
      </c>
      <c r="DU520">
        <v>0</v>
      </c>
      <c r="DV520">
        <v>0</v>
      </c>
      <c r="DW520">
        <v>0</v>
      </c>
      <c r="DX520">
        <v>0</v>
      </c>
      <c r="DY520">
        <v>0</v>
      </c>
      <c r="DZ520">
        <v>0</v>
      </c>
      <c r="EA520">
        <v>0</v>
      </c>
      <c r="EB520">
        <v>0</v>
      </c>
      <c r="EC520">
        <v>0</v>
      </c>
      <c r="ED520">
        <v>0</v>
      </c>
      <c r="EE520">
        <v>0</v>
      </c>
      <c r="EF520">
        <v>0</v>
      </c>
      <c r="EG520">
        <v>0</v>
      </c>
      <c r="EH520">
        <v>0</v>
      </c>
      <c r="EI520">
        <v>0</v>
      </c>
      <c r="EJ520">
        <v>0</v>
      </c>
      <c r="EK520">
        <v>0</v>
      </c>
      <c r="EL520">
        <v>0</v>
      </c>
      <c r="EM520">
        <v>0</v>
      </c>
      <c r="EN520">
        <v>0</v>
      </c>
      <c r="EO520">
        <v>0</v>
      </c>
      <c r="EP520">
        <v>0</v>
      </c>
      <c r="EQ520">
        <v>0</v>
      </c>
      <c r="ER520">
        <v>0</v>
      </c>
      <c r="ES520">
        <v>0</v>
      </c>
      <c r="ET520">
        <v>0</v>
      </c>
      <c r="EU520">
        <v>0</v>
      </c>
      <c r="EV520">
        <v>0</v>
      </c>
      <c r="EW520">
        <v>0</v>
      </c>
      <c r="EX520">
        <v>0</v>
      </c>
      <c r="EY520">
        <v>0</v>
      </c>
      <c r="EZ520">
        <v>0</v>
      </c>
      <c r="FA520">
        <v>0</v>
      </c>
      <c r="FB520">
        <v>0</v>
      </c>
      <c r="FC520">
        <v>0</v>
      </c>
      <c r="FD520">
        <v>0</v>
      </c>
      <c r="FE520">
        <v>0</v>
      </c>
      <c r="FF520">
        <v>0</v>
      </c>
      <c r="FG520">
        <v>0</v>
      </c>
      <c r="FH520">
        <v>0</v>
      </c>
      <c r="FI520">
        <v>0</v>
      </c>
      <c r="FJ520">
        <v>0</v>
      </c>
      <c r="FK520">
        <v>0</v>
      </c>
      <c r="FL520">
        <v>0</v>
      </c>
      <c r="FM520">
        <v>0</v>
      </c>
      <c r="FN520">
        <v>0</v>
      </c>
      <c r="FO520">
        <v>0</v>
      </c>
      <c r="FP520">
        <v>0</v>
      </c>
      <c r="FQ520">
        <v>0</v>
      </c>
      <c r="FR520">
        <v>0</v>
      </c>
      <c r="FS520">
        <v>0</v>
      </c>
      <c r="FU520">
        <v>0</v>
      </c>
    </row>
    <row r="521" spans="1:177" x14ac:dyDescent="0.2">
      <c r="A521" t="s">
        <v>196</v>
      </c>
      <c r="B521" t="s">
        <v>226</v>
      </c>
      <c r="C521" t="s">
        <v>1</v>
      </c>
      <c r="D521" t="s">
        <v>253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0</v>
      </c>
      <c r="BI521">
        <v>0</v>
      </c>
      <c r="BJ521">
        <v>0</v>
      </c>
      <c r="BK521">
        <v>0</v>
      </c>
      <c r="BL521">
        <v>0</v>
      </c>
      <c r="BM521">
        <v>0</v>
      </c>
      <c r="BN521">
        <v>0</v>
      </c>
      <c r="BO521">
        <v>0</v>
      </c>
      <c r="BP521">
        <v>0</v>
      </c>
      <c r="BQ521">
        <v>0</v>
      </c>
      <c r="BR521">
        <v>0</v>
      </c>
      <c r="BS521">
        <v>0</v>
      </c>
      <c r="BT521">
        <v>0</v>
      </c>
      <c r="BU521">
        <v>0</v>
      </c>
      <c r="BV521">
        <v>0</v>
      </c>
      <c r="BW521">
        <v>0</v>
      </c>
      <c r="BX521">
        <v>0</v>
      </c>
      <c r="BY521">
        <v>0</v>
      </c>
      <c r="BZ521">
        <v>0</v>
      </c>
      <c r="CA521">
        <v>0</v>
      </c>
      <c r="CB521">
        <v>0</v>
      </c>
      <c r="CC521">
        <v>0</v>
      </c>
      <c r="CD521">
        <v>0</v>
      </c>
      <c r="CE521">
        <v>0</v>
      </c>
      <c r="CF521">
        <v>0</v>
      </c>
      <c r="CG521">
        <v>0</v>
      </c>
      <c r="CH521">
        <v>0</v>
      </c>
      <c r="CI521">
        <v>0</v>
      </c>
      <c r="CJ521">
        <v>0</v>
      </c>
      <c r="CK521">
        <v>0</v>
      </c>
      <c r="CL521">
        <v>0</v>
      </c>
      <c r="CM521">
        <v>0</v>
      </c>
      <c r="CN521">
        <v>0</v>
      </c>
      <c r="CO521">
        <v>0</v>
      </c>
      <c r="CP521">
        <v>0</v>
      </c>
      <c r="CQ521">
        <v>0</v>
      </c>
      <c r="CR521">
        <v>0</v>
      </c>
      <c r="CS521">
        <v>0</v>
      </c>
      <c r="CT521">
        <v>0</v>
      </c>
      <c r="CU521">
        <v>0</v>
      </c>
      <c r="CV521">
        <v>0</v>
      </c>
      <c r="CW521">
        <v>0</v>
      </c>
      <c r="CX521">
        <v>0</v>
      </c>
      <c r="CY521">
        <v>0</v>
      </c>
      <c r="CZ521">
        <v>0</v>
      </c>
      <c r="DA521">
        <v>0</v>
      </c>
      <c r="DB521">
        <v>0</v>
      </c>
      <c r="DC521">
        <v>0</v>
      </c>
      <c r="DD521">
        <v>0</v>
      </c>
      <c r="DE521">
        <v>0</v>
      </c>
      <c r="DF521">
        <v>0</v>
      </c>
      <c r="DG521">
        <v>0</v>
      </c>
      <c r="DH521">
        <v>0</v>
      </c>
      <c r="DI521">
        <v>0</v>
      </c>
      <c r="DJ521">
        <v>0</v>
      </c>
      <c r="DK521">
        <v>0</v>
      </c>
      <c r="DL521">
        <v>0</v>
      </c>
      <c r="DM521">
        <v>0</v>
      </c>
      <c r="DN521">
        <v>0</v>
      </c>
      <c r="DO521">
        <v>0</v>
      </c>
      <c r="DP521">
        <v>0</v>
      </c>
      <c r="DQ521">
        <v>0</v>
      </c>
      <c r="DR521">
        <v>0</v>
      </c>
      <c r="DS521">
        <v>0</v>
      </c>
      <c r="DT521">
        <v>0</v>
      </c>
      <c r="DU521">
        <v>0</v>
      </c>
      <c r="DV521">
        <v>0</v>
      </c>
      <c r="DW521">
        <v>0</v>
      </c>
      <c r="DX521">
        <v>0</v>
      </c>
      <c r="DY521">
        <v>0</v>
      </c>
      <c r="DZ521">
        <v>0</v>
      </c>
      <c r="EA521">
        <v>0</v>
      </c>
      <c r="EB521">
        <v>0</v>
      </c>
      <c r="EC521">
        <v>0</v>
      </c>
      <c r="ED521">
        <v>0</v>
      </c>
      <c r="EE521">
        <v>0</v>
      </c>
      <c r="EF521">
        <v>0</v>
      </c>
      <c r="EG521">
        <v>0</v>
      </c>
      <c r="EH521">
        <v>0</v>
      </c>
      <c r="EI521">
        <v>0</v>
      </c>
      <c r="EJ521">
        <v>0</v>
      </c>
      <c r="EK521">
        <v>0</v>
      </c>
      <c r="EL521">
        <v>0</v>
      </c>
      <c r="EM521">
        <v>0</v>
      </c>
      <c r="EN521">
        <v>0</v>
      </c>
      <c r="EO521">
        <v>0</v>
      </c>
      <c r="EP521">
        <v>0</v>
      </c>
      <c r="EQ521">
        <v>0</v>
      </c>
      <c r="ER521">
        <v>0</v>
      </c>
      <c r="ES521">
        <v>0</v>
      </c>
      <c r="ET521">
        <v>0</v>
      </c>
      <c r="EU521">
        <v>0</v>
      </c>
      <c r="EV521">
        <v>0</v>
      </c>
      <c r="EW521">
        <v>0</v>
      </c>
      <c r="EX521">
        <v>0</v>
      </c>
      <c r="EY521">
        <v>0</v>
      </c>
      <c r="EZ521">
        <v>0</v>
      </c>
      <c r="FA521">
        <v>0</v>
      </c>
      <c r="FB521">
        <v>0</v>
      </c>
      <c r="FC521">
        <v>0</v>
      </c>
      <c r="FD521">
        <v>0</v>
      </c>
      <c r="FE521">
        <v>0</v>
      </c>
      <c r="FF521">
        <v>0</v>
      </c>
      <c r="FG521">
        <v>0</v>
      </c>
      <c r="FH521">
        <v>0</v>
      </c>
      <c r="FI521">
        <v>0</v>
      </c>
      <c r="FJ521">
        <v>0</v>
      </c>
      <c r="FK521">
        <v>0</v>
      </c>
      <c r="FL521">
        <v>0</v>
      </c>
      <c r="FM521">
        <v>0</v>
      </c>
      <c r="FN521">
        <v>0</v>
      </c>
      <c r="FO521">
        <v>0</v>
      </c>
      <c r="FP521">
        <v>0</v>
      </c>
      <c r="FQ521">
        <v>0</v>
      </c>
      <c r="FR521">
        <v>0</v>
      </c>
      <c r="FS521">
        <v>6</v>
      </c>
      <c r="FT521">
        <v>0.24992702901363373</v>
      </c>
      <c r="FU521">
        <v>0</v>
      </c>
    </row>
    <row r="522" spans="1:177" x14ac:dyDescent="0.2">
      <c r="A522" t="s">
        <v>196</v>
      </c>
      <c r="B522" t="s">
        <v>226</v>
      </c>
      <c r="C522" t="s">
        <v>1</v>
      </c>
      <c r="D522" t="s">
        <v>254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0</v>
      </c>
      <c r="BI522">
        <v>0</v>
      </c>
      <c r="BJ522">
        <v>0</v>
      </c>
      <c r="BK522">
        <v>0</v>
      </c>
      <c r="BL522">
        <v>0</v>
      </c>
      <c r="BM522">
        <v>0</v>
      </c>
      <c r="BN522">
        <v>0</v>
      </c>
      <c r="BO522">
        <v>0</v>
      </c>
      <c r="BP522">
        <v>0</v>
      </c>
      <c r="BQ522">
        <v>0</v>
      </c>
      <c r="BR522">
        <v>0</v>
      </c>
      <c r="BS522">
        <v>0</v>
      </c>
      <c r="BT522">
        <v>0</v>
      </c>
      <c r="BU522">
        <v>0</v>
      </c>
      <c r="BV522">
        <v>0</v>
      </c>
      <c r="BW522">
        <v>0</v>
      </c>
      <c r="BX522">
        <v>0</v>
      </c>
      <c r="BY522">
        <v>0</v>
      </c>
      <c r="BZ522">
        <v>0</v>
      </c>
      <c r="CA522">
        <v>0</v>
      </c>
      <c r="CB522">
        <v>0</v>
      </c>
      <c r="CC522">
        <v>0</v>
      </c>
      <c r="CD522">
        <v>0</v>
      </c>
      <c r="CE522">
        <v>0</v>
      </c>
      <c r="CF522">
        <v>0</v>
      </c>
      <c r="CG522">
        <v>0</v>
      </c>
      <c r="CH522">
        <v>0</v>
      </c>
      <c r="CI522">
        <v>0</v>
      </c>
      <c r="CJ522">
        <v>0</v>
      </c>
      <c r="CK522">
        <v>0</v>
      </c>
      <c r="CL522">
        <v>0</v>
      </c>
      <c r="CM522">
        <v>0</v>
      </c>
      <c r="CN522">
        <v>0</v>
      </c>
      <c r="CO522">
        <v>0</v>
      </c>
      <c r="CP522">
        <v>0</v>
      </c>
      <c r="CQ522">
        <v>0</v>
      </c>
      <c r="CR522">
        <v>0</v>
      </c>
      <c r="CS522">
        <v>0</v>
      </c>
      <c r="CT522">
        <v>0</v>
      </c>
      <c r="CU522">
        <v>0</v>
      </c>
      <c r="CV522">
        <v>0</v>
      </c>
      <c r="CW522">
        <v>0</v>
      </c>
      <c r="CX522">
        <v>0</v>
      </c>
      <c r="CY522">
        <v>0</v>
      </c>
      <c r="CZ522">
        <v>0</v>
      </c>
      <c r="DA522">
        <v>0</v>
      </c>
      <c r="DB522">
        <v>0</v>
      </c>
      <c r="DC522">
        <v>0</v>
      </c>
      <c r="DD522">
        <v>0</v>
      </c>
      <c r="DE522">
        <v>0</v>
      </c>
      <c r="DF522">
        <v>0</v>
      </c>
      <c r="DG522">
        <v>0</v>
      </c>
      <c r="DH522">
        <v>0</v>
      </c>
      <c r="DI522">
        <v>0</v>
      </c>
      <c r="DJ522">
        <v>0</v>
      </c>
      <c r="DK522">
        <v>0</v>
      </c>
      <c r="DL522">
        <v>0</v>
      </c>
      <c r="DM522">
        <v>0</v>
      </c>
      <c r="DN522">
        <v>0</v>
      </c>
      <c r="DO522">
        <v>0</v>
      </c>
      <c r="DP522">
        <v>0</v>
      </c>
      <c r="DQ522">
        <v>0</v>
      </c>
      <c r="DR522">
        <v>0</v>
      </c>
      <c r="DS522">
        <v>0</v>
      </c>
      <c r="DT522">
        <v>0</v>
      </c>
      <c r="DU522">
        <v>0</v>
      </c>
      <c r="DV522">
        <v>0</v>
      </c>
      <c r="DW522">
        <v>0</v>
      </c>
      <c r="DX522">
        <v>0</v>
      </c>
      <c r="DY522">
        <v>0</v>
      </c>
      <c r="DZ522">
        <v>0</v>
      </c>
      <c r="EA522">
        <v>0</v>
      </c>
      <c r="EB522">
        <v>0</v>
      </c>
      <c r="EC522">
        <v>0</v>
      </c>
      <c r="ED522">
        <v>0</v>
      </c>
      <c r="EE522">
        <v>0</v>
      </c>
      <c r="EF522">
        <v>0</v>
      </c>
      <c r="EG522">
        <v>0</v>
      </c>
      <c r="EH522">
        <v>0</v>
      </c>
      <c r="EI522">
        <v>0</v>
      </c>
      <c r="EJ522">
        <v>0</v>
      </c>
      <c r="EK522">
        <v>0</v>
      </c>
      <c r="EL522">
        <v>0</v>
      </c>
      <c r="EM522">
        <v>0</v>
      </c>
      <c r="EN522">
        <v>0</v>
      </c>
      <c r="EO522">
        <v>0</v>
      </c>
      <c r="EP522">
        <v>0</v>
      </c>
      <c r="EQ522">
        <v>0</v>
      </c>
      <c r="ER522">
        <v>0</v>
      </c>
      <c r="ES522">
        <v>0</v>
      </c>
      <c r="ET522">
        <v>0</v>
      </c>
      <c r="EU522">
        <v>0</v>
      </c>
      <c r="EV522">
        <v>0</v>
      </c>
      <c r="EW522">
        <v>0</v>
      </c>
      <c r="EX522">
        <v>0</v>
      </c>
      <c r="EY522">
        <v>0</v>
      </c>
      <c r="EZ522">
        <v>0</v>
      </c>
      <c r="FA522">
        <v>0</v>
      </c>
      <c r="FB522">
        <v>0</v>
      </c>
      <c r="FC522">
        <v>0</v>
      </c>
      <c r="FD522">
        <v>0</v>
      </c>
      <c r="FE522">
        <v>0</v>
      </c>
      <c r="FF522">
        <v>0</v>
      </c>
      <c r="FG522">
        <v>0</v>
      </c>
      <c r="FH522">
        <v>0</v>
      </c>
      <c r="FI522">
        <v>0</v>
      </c>
      <c r="FJ522">
        <v>0</v>
      </c>
      <c r="FK522">
        <v>0</v>
      </c>
      <c r="FL522">
        <v>0</v>
      </c>
      <c r="FM522">
        <v>0</v>
      </c>
      <c r="FN522">
        <v>0</v>
      </c>
      <c r="FO522">
        <v>0</v>
      </c>
      <c r="FP522">
        <v>0</v>
      </c>
      <c r="FQ522">
        <v>0</v>
      </c>
      <c r="FR522">
        <v>0</v>
      </c>
      <c r="FS522">
        <v>6</v>
      </c>
      <c r="FT522">
        <v>0.2449563592672348</v>
      </c>
      <c r="FU522">
        <v>0</v>
      </c>
    </row>
    <row r="523" spans="1:177" x14ac:dyDescent="0.2">
      <c r="A523" t="s">
        <v>196</v>
      </c>
      <c r="B523" t="s">
        <v>226</v>
      </c>
      <c r="C523" t="s">
        <v>1</v>
      </c>
      <c r="D523" t="s">
        <v>255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0</v>
      </c>
      <c r="BI523">
        <v>0</v>
      </c>
      <c r="BJ523">
        <v>0</v>
      </c>
      <c r="BK523">
        <v>0</v>
      </c>
      <c r="BL523">
        <v>0</v>
      </c>
      <c r="BM523">
        <v>0</v>
      </c>
      <c r="BN523">
        <v>0</v>
      </c>
      <c r="BO523">
        <v>0</v>
      </c>
      <c r="BP523">
        <v>0</v>
      </c>
      <c r="BQ523">
        <v>0</v>
      </c>
      <c r="BR523">
        <v>0</v>
      </c>
      <c r="BS523">
        <v>0</v>
      </c>
      <c r="BT523">
        <v>0</v>
      </c>
      <c r="BU523">
        <v>0</v>
      </c>
      <c r="BV523">
        <v>0</v>
      </c>
      <c r="BW523">
        <v>0</v>
      </c>
      <c r="BX523">
        <v>0</v>
      </c>
      <c r="BY523">
        <v>0</v>
      </c>
      <c r="BZ523">
        <v>0</v>
      </c>
      <c r="CA523">
        <v>0</v>
      </c>
      <c r="CB523">
        <v>0</v>
      </c>
      <c r="CC523">
        <v>0</v>
      </c>
      <c r="CD523">
        <v>0</v>
      </c>
      <c r="CE523">
        <v>0</v>
      </c>
      <c r="CF523">
        <v>0</v>
      </c>
      <c r="CG523">
        <v>0</v>
      </c>
      <c r="CH523">
        <v>0</v>
      </c>
      <c r="CI523">
        <v>0</v>
      </c>
      <c r="CJ523">
        <v>0</v>
      </c>
      <c r="CK523">
        <v>0</v>
      </c>
      <c r="CL523">
        <v>0</v>
      </c>
      <c r="CM523">
        <v>0</v>
      </c>
      <c r="CN523">
        <v>0</v>
      </c>
      <c r="CO523">
        <v>0</v>
      </c>
      <c r="CP523">
        <v>0</v>
      </c>
      <c r="CQ523">
        <v>0</v>
      </c>
      <c r="CR523">
        <v>0</v>
      </c>
      <c r="CS523">
        <v>0</v>
      </c>
      <c r="CT523">
        <v>0</v>
      </c>
      <c r="CU523">
        <v>0</v>
      </c>
      <c r="CV523">
        <v>0</v>
      </c>
      <c r="CW523">
        <v>0</v>
      </c>
      <c r="CX523">
        <v>0</v>
      </c>
      <c r="CY523">
        <v>0</v>
      </c>
      <c r="CZ523">
        <v>0</v>
      </c>
      <c r="DA523">
        <v>0</v>
      </c>
      <c r="DB523">
        <v>0</v>
      </c>
      <c r="DC523">
        <v>0</v>
      </c>
      <c r="DD523">
        <v>0</v>
      </c>
      <c r="DE523">
        <v>0</v>
      </c>
      <c r="DF523">
        <v>0</v>
      </c>
      <c r="DG523">
        <v>0</v>
      </c>
      <c r="DH523">
        <v>0</v>
      </c>
      <c r="DI523">
        <v>0</v>
      </c>
      <c r="DJ523">
        <v>0</v>
      </c>
      <c r="DK523">
        <v>0</v>
      </c>
      <c r="DL523">
        <v>0</v>
      </c>
      <c r="DM523">
        <v>0</v>
      </c>
      <c r="DN523">
        <v>0</v>
      </c>
      <c r="DO523">
        <v>0</v>
      </c>
      <c r="DP523">
        <v>0</v>
      </c>
      <c r="DQ523">
        <v>0</v>
      </c>
      <c r="DR523">
        <v>0</v>
      </c>
      <c r="DS523">
        <v>0</v>
      </c>
      <c r="DT523">
        <v>0</v>
      </c>
      <c r="DU523">
        <v>0</v>
      </c>
      <c r="DV523">
        <v>0</v>
      </c>
      <c r="DW523">
        <v>0</v>
      </c>
      <c r="DX523">
        <v>0</v>
      </c>
      <c r="DY523">
        <v>0</v>
      </c>
      <c r="DZ523">
        <v>0</v>
      </c>
      <c r="EA523">
        <v>0</v>
      </c>
      <c r="EB523">
        <v>0</v>
      </c>
      <c r="EC523">
        <v>0</v>
      </c>
      <c r="ED523">
        <v>0</v>
      </c>
      <c r="EE523">
        <v>0</v>
      </c>
      <c r="EF523">
        <v>0</v>
      </c>
      <c r="EG523">
        <v>0</v>
      </c>
      <c r="EH523">
        <v>0</v>
      </c>
      <c r="EI523">
        <v>0</v>
      </c>
      <c r="EJ523">
        <v>0</v>
      </c>
      <c r="EK523">
        <v>0</v>
      </c>
      <c r="EL523">
        <v>0</v>
      </c>
      <c r="EM523">
        <v>0</v>
      </c>
      <c r="EN523">
        <v>0</v>
      </c>
      <c r="EO523">
        <v>0</v>
      </c>
      <c r="EP523">
        <v>0</v>
      </c>
      <c r="EQ523">
        <v>0</v>
      </c>
      <c r="ER523">
        <v>0</v>
      </c>
      <c r="ES523">
        <v>0</v>
      </c>
      <c r="ET523">
        <v>0</v>
      </c>
      <c r="EU523">
        <v>0</v>
      </c>
      <c r="EV523">
        <v>0</v>
      </c>
      <c r="EW523">
        <v>0</v>
      </c>
      <c r="EX523">
        <v>0</v>
      </c>
      <c r="EY523">
        <v>0</v>
      </c>
      <c r="EZ523">
        <v>0</v>
      </c>
      <c r="FA523">
        <v>0</v>
      </c>
      <c r="FB523">
        <v>0</v>
      </c>
      <c r="FC523">
        <v>0</v>
      </c>
      <c r="FD523">
        <v>0</v>
      </c>
      <c r="FE523">
        <v>0</v>
      </c>
      <c r="FF523">
        <v>0</v>
      </c>
      <c r="FG523">
        <v>0</v>
      </c>
      <c r="FH523">
        <v>0</v>
      </c>
      <c r="FI523">
        <v>0</v>
      </c>
      <c r="FJ523">
        <v>0</v>
      </c>
      <c r="FK523">
        <v>0</v>
      </c>
      <c r="FL523">
        <v>0</v>
      </c>
      <c r="FM523">
        <v>0</v>
      </c>
      <c r="FN523">
        <v>0</v>
      </c>
      <c r="FO523">
        <v>0</v>
      </c>
      <c r="FP523">
        <v>0</v>
      </c>
      <c r="FQ523">
        <v>0</v>
      </c>
      <c r="FR523">
        <v>0</v>
      </c>
      <c r="FS523">
        <v>6</v>
      </c>
      <c r="FT523">
        <v>0.24551604688167572</v>
      </c>
      <c r="FU523">
        <v>0</v>
      </c>
    </row>
    <row r="524" spans="1:177" x14ac:dyDescent="0.2">
      <c r="A524" t="s">
        <v>196</v>
      </c>
      <c r="B524" t="s">
        <v>226</v>
      </c>
      <c r="C524" t="s">
        <v>1</v>
      </c>
      <c r="D524" t="s">
        <v>256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0</v>
      </c>
      <c r="BK524">
        <v>0</v>
      </c>
      <c r="BL524">
        <v>0</v>
      </c>
      <c r="BM524">
        <v>0</v>
      </c>
      <c r="BN524">
        <v>0</v>
      </c>
      <c r="BO524">
        <v>0</v>
      </c>
      <c r="BP524">
        <v>0</v>
      </c>
      <c r="BQ524">
        <v>0</v>
      </c>
      <c r="BR524">
        <v>0</v>
      </c>
      <c r="BS524">
        <v>0</v>
      </c>
      <c r="BT524">
        <v>0</v>
      </c>
      <c r="BU524">
        <v>0</v>
      </c>
      <c r="BV524">
        <v>0</v>
      </c>
      <c r="BW524">
        <v>0</v>
      </c>
      <c r="BX524">
        <v>0</v>
      </c>
      <c r="BY524">
        <v>0</v>
      </c>
      <c r="BZ524">
        <v>0</v>
      </c>
      <c r="CA524">
        <v>0</v>
      </c>
      <c r="CB524">
        <v>0</v>
      </c>
      <c r="CC524">
        <v>0</v>
      </c>
      <c r="CD524">
        <v>0</v>
      </c>
      <c r="CE524">
        <v>0</v>
      </c>
      <c r="CF524">
        <v>0</v>
      </c>
      <c r="CG524">
        <v>0</v>
      </c>
      <c r="CH524">
        <v>0</v>
      </c>
      <c r="CI524">
        <v>0</v>
      </c>
      <c r="CJ524">
        <v>0</v>
      </c>
      <c r="CK524">
        <v>0</v>
      </c>
      <c r="CL524">
        <v>0</v>
      </c>
      <c r="CM524">
        <v>0</v>
      </c>
      <c r="CN524">
        <v>0</v>
      </c>
      <c r="CO524">
        <v>0</v>
      </c>
      <c r="CP524">
        <v>0</v>
      </c>
      <c r="CQ524">
        <v>0</v>
      </c>
      <c r="CR524">
        <v>0</v>
      </c>
      <c r="CS524">
        <v>0</v>
      </c>
      <c r="CT524">
        <v>0</v>
      </c>
      <c r="CU524">
        <v>0</v>
      </c>
      <c r="CV524">
        <v>0</v>
      </c>
      <c r="CW524">
        <v>0</v>
      </c>
      <c r="CX524">
        <v>0</v>
      </c>
      <c r="CY524">
        <v>0</v>
      </c>
      <c r="CZ524">
        <v>0</v>
      </c>
      <c r="DA524">
        <v>0</v>
      </c>
      <c r="DB524">
        <v>0</v>
      </c>
      <c r="DC524">
        <v>0</v>
      </c>
      <c r="DD524">
        <v>0</v>
      </c>
      <c r="DE524">
        <v>0</v>
      </c>
      <c r="DF524">
        <v>0</v>
      </c>
      <c r="DG524">
        <v>0</v>
      </c>
      <c r="DH524">
        <v>0</v>
      </c>
      <c r="DI524">
        <v>0</v>
      </c>
      <c r="DJ524">
        <v>0</v>
      </c>
      <c r="DK524">
        <v>0</v>
      </c>
      <c r="DL524">
        <v>0</v>
      </c>
      <c r="DM524">
        <v>0</v>
      </c>
      <c r="DN524">
        <v>0</v>
      </c>
      <c r="DO524">
        <v>0</v>
      </c>
      <c r="DP524">
        <v>0</v>
      </c>
      <c r="DQ524">
        <v>0</v>
      </c>
      <c r="DR524">
        <v>0</v>
      </c>
      <c r="DS524">
        <v>0</v>
      </c>
      <c r="DT524">
        <v>0</v>
      </c>
      <c r="DU524">
        <v>0</v>
      </c>
      <c r="DV524">
        <v>0</v>
      </c>
      <c r="DW524">
        <v>0</v>
      </c>
      <c r="DX524">
        <v>0</v>
      </c>
      <c r="DY524">
        <v>0</v>
      </c>
      <c r="DZ524">
        <v>0</v>
      </c>
      <c r="EA524">
        <v>0</v>
      </c>
      <c r="EB524">
        <v>0</v>
      </c>
      <c r="EC524">
        <v>0</v>
      </c>
      <c r="ED524">
        <v>0</v>
      </c>
      <c r="EE524">
        <v>0</v>
      </c>
      <c r="EF524">
        <v>0</v>
      </c>
      <c r="EG524">
        <v>0</v>
      </c>
      <c r="EH524">
        <v>0</v>
      </c>
      <c r="EI524">
        <v>0</v>
      </c>
      <c r="EJ524">
        <v>0</v>
      </c>
      <c r="EK524">
        <v>0</v>
      </c>
      <c r="EL524">
        <v>0</v>
      </c>
      <c r="EM524">
        <v>0</v>
      </c>
      <c r="EN524">
        <v>0</v>
      </c>
      <c r="EO524">
        <v>0</v>
      </c>
      <c r="EP524">
        <v>0</v>
      </c>
      <c r="EQ524">
        <v>0</v>
      </c>
      <c r="ER524">
        <v>0</v>
      </c>
      <c r="ES524">
        <v>0</v>
      </c>
      <c r="ET524">
        <v>0</v>
      </c>
      <c r="EU524">
        <v>0</v>
      </c>
      <c r="EV524">
        <v>0</v>
      </c>
      <c r="EW524">
        <v>0</v>
      </c>
      <c r="EX524">
        <v>0</v>
      </c>
      <c r="EY524">
        <v>0</v>
      </c>
      <c r="EZ524">
        <v>0</v>
      </c>
      <c r="FA524">
        <v>0</v>
      </c>
      <c r="FB524">
        <v>0</v>
      </c>
      <c r="FC524">
        <v>0</v>
      </c>
      <c r="FD524">
        <v>0</v>
      </c>
      <c r="FE524">
        <v>0</v>
      </c>
      <c r="FF524">
        <v>0</v>
      </c>
      <c r="FG524">
        <v>0</v>
      </c>
      <c r="FH524">
        <v>0</v>
      </c>
      <c r="FI524">
        <v>0</v>
      </c>
      <c r="FJ524">
        <v>0</v>
      </c>
      <c r="FK524">
        <v>0</v>
      </c>
      <c r="FL524">
        <v>0</v>
      </c>
      <c r="FM524">
        <v>0</v>
      </c>
      <c r="FN524">
        <v>0</v>
      </c>
      <c r="FO524">
        <v>0</v>
      </c>
      <c r="FP524">
        <v>0</v>
      </c>
      <c r="FQ524">
        <v>0</v>
      </c>
      <c r="FR524">
        <v>0</v>
      </c>
      <c r="FS524">
        <v>0</v>
      </c>
      <c r="FU524">
        <v>0</v>
      </c>
    </row>
    <row r="525" spans="1:177" x14ac:dyDescent="0.2">
      <c r="A525" t="s">
        <v>196</v>
      </c>
      <c r="B525" t="s">
        <v>226</v>
      </c>
      <c r="C525" t="s">
        <v>1</v>
      </c>
      <c r="D525" t="s">
        <v>257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0</v>
      </c>
      <c r="BI525">
        <v>0</v>
      </c>
      <c r="BJ525">
        <v>0</v>
      </c>
      <c r="BK525">
        <v>0</v>
      </c>
      <c r="BL525">
        <v>0</v>
      </c>
      <c r="BM525">
        <v>0</v>
      </c>
      <c r="BN525">
        <v>0</v>
      </c>
      <c r="BO525">
        <v>0</v>
      </c>
      <c r="BP525">
        <v>0</v>
      </c>
      <c r="BQ525">
        <v>0</v>
      </c>
      <c r="BR525">
        <v>0</v>
      </c>
      <c r="BS525">
        <v>0</v>
      </c>
      <c r="BT525">
        <v>0</v>
      </c>
      <c r="BU525">
        <v>0</v>
      </c>
      <c r="BV525">
        <v>0</v>
      </c>
      <c r="BW525">
        <v>0</v>
      </c>
      <c r="BX525">
        <v>0</v>
      </c>
      <c r="BY525">
        <v>0</v>
      </c>
      <c r="BZ525">
        <v>0</v>
      </c>
      <c r="CA525">
        <v>0</v>
      </c>
      <c r="CB525">
        <v>0</v>
      </c>
      <c r="CC525">
        <v>0</v>
      </c>
      <c r="CD525">
        <v>0</v>
      </c>
      <c r="CE525">
        <v>0</v>
      </c>
      <c r="CF525">
        <v>0</v>
      </c>
      <c r="CG525">
        <v>0</v>
      </c>
      <c r="CH525">
        <v>0</v>
      </c>
      <c r="CI525">
        <v>0</v>
      </c>
      <c r="CJ525">
        <v>0</v>
      </c>
      <c r="CK525">
        <v>0</v>
      </c>
      <c r="CL525">
        <v>0</v>
      </c>
      <c r="CM525">
        <v>0</v>
      </c>
      <c r="CN525">
        <v>0</v>
      </c>
      <c r="CO525">
        <v>0</v>
      </c>
      <c r="CP525">
        <v>0</v>
      </c>
      <c r="CQ525">
        <v>0</v>
      </c>
      <c r="CR525">
        <v>0</v>
      </c>
      <c r="CS525">
        <v>0</v>
      </c>
      <c r="CT525">
        <v>0</v>
      </c>
      <c r="CU525">
        <v>0</v>
      </c>
      <c r="CV525">
        <v>0</v>
      </c>
      <c r="CW525">
        <v>0</v>
      </c>
      <c r="CX525">
        <v>0</v>
      </c>
      <c r="CY525">
        <v>0</v>
      </c>
      <c r="CZ525">
        <v>0</v>
      </c>
      <c r="DA525">
        <v>0</v>
      </c>
      <c r="DB525">
        <v>0</v>
      </c>
      <c r="DC525">
        <v>0</v>
      </c>
      <c r="DD525">
        <v>0</v>
      </c>
      <c r="DE525">
        <v>0</v>
      </c>
      <c r="DF525">
        <v>0</v>
      </c>
      <c r="DG525">
        <v>0</v>
      </c>
      <c r="DH525">
        <v>0</v>
      </c>
      <c r="DI525">
        <v>0</v>
      </c>
      <c r="DJ525">
        <v>0</v>
      </c>
      <c r="DK525">
        <v>0</v>
      </c>
      <c r="DL525">
        <v>0</v>
      </c>
      <c r="DM525">
        <v>0</v>
      </c>
      <c r="DN525">
        <v>0</v>
      </c>
      <c r="DO525">
        <v>0</v>
      </c>
      <c r="DP525">
        <v>0</v>
      </c>
      <c r="DQ525">
        <v>0</v>
      </c>
      <c r="DR525">
        <v>0</v>
      </c>
      <c r="DS525">
        <v>0</v>
      </c>
      <c r="DT525">
        <v>0</v>
      </c>
      <c r="DU525">
        <v>0</v>
      </c>
      <c r="DV525">
        <v>0</v>
      </c>
      <c r="DW525">
        <v>0</v>
      </c>
      <c r="DX525">
        <v>0</v>
      </c>
      <c r="DY525">
        <v>0</v>
      </c>
      <c r="DZ525">
        <v>0</v>
      </c>
      <c r="EA525">
        <v>0</v>
      </c>
      <c r="EB525">
        <v>0</v>
      </c>
      <c r="EC525">
        <v>0</v>
      </c>
      <c r="ED525">
        <v>0</v>
      </c>
      <c r="EE525">
        <v>0</v>
      </c>
      <c r="EF525">
        <v>0</v>
      </c>
      <c r="EG525">
        <v>0</v>
      </c>
      <c r="EH525">
        <v>0</v>
      </c>
      <c r="EI525">
        <v>0</v>
      </c>
      <c r="EJ525">
        <v>0</v>
      </c>
      <c r="EK525">
        <v>0</v>
      </c>
      <c r="EL525">
        <v>0</v>
      </c>
      <c r="EM525">
        <v>0</v>
      </c>
      <c r="EN525">
        <v>0</v>
      </c>
      <c r="EO525">
        <v>0</v>
      </c>
      <c r="EP525">
        <v>0</v>
      </c>
      <c r="EQ525">
        <v>0</v>
      </c>
      <c r="ER525">
        <v>0</v>
      </c>
      <c r="ES525">
        <v>0</v>
      </c>
      <c r="ET525">
        <v>0</v>
      </c>
      <c r="EU525">
        <v>0</v>
      </c>
      <c r="EV525">
        <v>0</v>
      </c>
      <c r="EW525">
        <v>0</v>
      </c>
      <c r="EX525">
        <v>0</v>
      </c>
      <c r="EY525">
        <v>0</v>
      </c>
      <c r="EZ525">
        <v>0</v>
      </c>
      <c r="FA525">
        <v>0</v>
      </c>
      <c r="FB525">
        <v>0</v>
      </c>
      <c r="FC525">
        <v>0</v>
      </c>
      <c r="FD525">
        <v>0</v>
      </c>
      <c r="FE525">
        <v>0</v>
      </c>
      <c r="FF525">
        <v>0</v>
      </c>
      <c r="FG525">
        <v>0</v>
      </c>
      <c r="FH525">
        <v>0</v>
      </c>
      <c r="FI525">
        <v>0</v>
      </c>
      <c r="FJ525">
        <v>0</v>
      </c>
      <c r="FK525">
        <v>0</v>
      </c>
      <c r="FL525">
        <v>0</v>
      </c>
      <c r="FM525">
        <v>0</v>
      </c>
      <c r="FN525">
        <v>0</v>
      </c>
      <c r="FO525">
        <v>0</v>
      </c>
      <c r="FP525">
        <v>0</v>
      </c>
      <c r="FQ525">
        <v>0</v>
      </c>
      <c r="FR525">
        <v>0</v>
      </c>
      <c r="FS525">
        <v>6</v>
      </c>
      <c r="FT525">
        <v>0.25806042551994324</v>
      </c>
      <c r="FU525">
        <v>0</v>
      </c>
    </row>
    <row r="526" spans="1:177" x14ac:dyDescent="0.2">
      <c r="A526" t="s">
        <v>196</v>
      </c>
      <c r="B526" t="s">
        <v>226</v>
      </c>
      <c r="C526" t="s">
        <v>1</v>
      </c>
      <c r="D526" t="s">
        <v>258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0</v>
      </c>
      <c r="BI526">
        <v>0</v>
      </c>
      <c r="BJ526">
        <v>0</v>
      </c>
      <c r="BK526">
        <v>0</v>
      </c>
      <c r="BL526">
        <v>0</v>
      </c>
      <c r="BM526">
        <v>0</v>
      </c>
      <c r="BN526">
        <v>0</v>
      </c>
      <c r="BO526">
        <v>0</v>
      </c>
      <c r="BP526">
        <v>0</v>
      </c>
      <c r="BQ526">
        <v>0</v>
      </c>
      <c r="BR526">
        <v>0</v>
      </c>
      <c r="BS526">
        <v>0</v>
      </c>
      <c r="BT526">
        <v>0</v>
      </c>
      <c r="BU526">
        <v>0</v>
      </c>
      <c r="BV526">
        <v>0</v>
      </c>
      <c r="BW526">
        <v>0</v>
      </c>
      <c r="BX526">
        <v>0</v>
      </c>
      <c r="BY526">
        <v>0</v>
      </c>
      <c r="BZ526">
        <v>0</v>
      </c>
      <c r="CA526">
        <v>0</v>
      </c>
      <c r="CB526">
        <v>0</v>
      </c>
      <c r="CC526">
        <v>0</v>
      </c>
      <c r="CD526">
        <v>0</v>
      </c>
      <c r="CE526">
        <v>0</v>
      </c>
      <c r="CF526">
        <v>0</v>
      </c>
      <c r="CG526">
        <v>0</v>
      </c>
      <c r="CH526">
        <v>0</v>
      </c>
      <c r="CI526">
        <v>0</v>
      </c>
      <c r="CJ526">
        <v>0</v>
      </c>
      <c r="CK526">
        <v>0</v>
      </c>
      <c r="CL526">
        <v>0</v>
      </c>
      <c r="CM526">
        <v>0</v>
      </c>
      <c r="CN526">
        <v>0</v>
      </c>
      <c r="CO526">
        <v>0</v>
      </c>
      <c r="CP526">
        <v>0</v>
      </c>
      <c r="CQ526">
        <v>0</v>
      </c>
      <c r="CR526">
        <v>0</v>
      </c>
      <c r="CS526">
        <v>0</v>
      </c>
      <c r="CT526">
        <v>0</v>
      </c>
      <c r="CU526">
        <v>0</v>
      </c>
      <c r="CV526">
        <v>0</v>
      </c>
      <c r="CW526">
        <v>0</v>
      </c>
      <c r="CX526">
        <v>0</v>
      </c>
      <c r="CY526">
        <v>0</v>
      </c>
      <c r="CZ526">
        <v>0</v>
      </c>
      <c r="DA526">
        <v>0</v>
      </c>
      <c r="DB526">
        <v>0</v>
      </c>
      <c r="DC526">
        <v>0</v>
      </c>
      <c r="DD526">
        <v>0</v>
      </c>
      <c r="DE526">
        <v>0</v>
      </c>
      <c r="DF526">
        <v>0</v>
      </c>
      <c r="DG526">
        <v>0</v>
      </c>
      <c r="DH526">
        <v>0</v>
      </c>
      <c r="DI526">
        <v>0</v>
      </c>
      <c r="DJ526">
        <v>0</v>
      </c>
      <c r="DK526">
        <v>0</v>
      </c>
      <c r="DL526">
        <v>0</v>
      </c>
      <c r="DM526">
        <v>0</v>
      </c>
      <c r="DN526">
        <v>0</v>
      </c>
      <c r="DO526">
        <v>0</v>
      </c>
      <c r="DP526">
        <v>0</v>
      </c>
      <c r="DQ526">
        <v>0</v>
      </c>
      <c r="DR526">
        <v>0</v>
      </c>
      <c r="DS526">
        <v>0</v>
      </c>
      <c r="DT526">
        <v>0</v>
      </c>
      <c r="DU526">
        <v>0</v>
      </c>
      <c r="DV526">
        <v>0</v>
      </c>
      <c r="DW526">
        <v>0</v>
      </c>
      <c r="DX526">
        <v>0</v>
      </c>
      <c r="DY526">
        <v>0</v>
      </c>
      <c r="DZ526">
        <v>0</v>
      </c>
      <c r="EA526">
        <v>0</v>
      </c>
      <c r="EB526">
        <v>0</v>
      </c>
      <c r="EC526">
        <v>0</v>
      </c>
      <c r="ED526">
        <v>0</v>
      </c>
      <c r="EE526">
        <v>0</v>
      </c>
      <c r="EF526">
        <v>0</v>
      </c>
      <c r="EG526">
        <v>0</v>
      </c>
      <c r="EH526">
        <v>0</v>
      </c>
      <c r="EI526">
        <v>0</v>
      </c>
      <c r="EJ526">
        <v>0</v>
      </c>
      <c r="EK526">
        <v>0</v>
      </c>
      <c r="EL526">
        <v>0</v>
      </c>
      <c r="EM526">
        <v>0</v>
      </c>
      <c r="EN526">
        <v>0</v>
      </c>
      <c r="EO526">
        <v>0</v>
      </c>
      <c r="EP526">
        <v>0</v>
      </c>
      <c r="EQ526">
        <v>0</v>
      </c>
      <c r="ER526">
        <v>0</v>
      </c>
      <c r="ES526">
        <v>0</v>
      </c>
      <c r="ET526">
        <v>0</v>
      </c>
      <c r="EU526">
        <v>0</v>
      </c>
      <c r="EV526">
        <v>0</v>
      </c>
      <c r="EW526">
        <v>0</v>
      </c>
      <c r="EX526">
        <v>0</v>
      </c>
      <c r="EY526">
        <v>0</v>
      </c>
      <c r="EZ526">
        <v>0</v>
      </c>
      <c r="FA526">
        <v>0</v>
      </c>
      <c r="FB526">
        <v>0</v>
      </c>
      <c r="FC526">
        <v>0</v>
      </c>
      <c r="FD526">
        <v>0</v>
      </c>
      <c r="FE526">
        <v>0</v>
      </c>
      <c r="FF526">
        <v>0</v>
      </c>
      <c r="FG526">
        <v>0</v>
      </c>
      <c r="FH526">
        <v>0</v>
      </c>
      <c r="FI526">
        <v>0</v>
      </c>
      <c r="FJ526">
        <v>0</v>
      </c>
      <c r="FK526">
        <v>0</v>
      </c>
      <c r="FL526">
        <v>0</v>
      </c>
      <c r="FM526">
        <v>0</v>
      </c>
      <c r="FN526">
        <v>0</v>
      </c>
      <c r="FO526">
        <v>0</v>
      </c>
      <c r="FP526">
        <v>0</v>
      </c>
      <c r="FQ526">
        <v>0</v>
      </c>
      <c r="FR526">
        <v>0</v>
      </c>
      <c r="FS526">
        <v>0</v>
      </c>
      <c r="FU526">
        <v>0</v>
      </c>
    </row>
    <row r="527" spans="1:177" x14ac:dyDescent="0.2">
      <c r="A527" t="s">
        <v>196</v>
      </c>
      <c r="B527" t="s">
        <v>226</v>
      </c>
      <c r="C527" t="s">
        <v>1</v>
      </c>
      <c r="D527" t="s">
        <v>259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0</v>
      </c>
      <c r="BI527">
        <v>0</v>
      </c>
      <c r="BJ527">
        <v>0</v>
      </c>
      <c r="BK527">
        <v>0</v>
      </c>
      <c r="BL527">
        <v>0</v>
      </c>
      <c r="BM527">
        <v>0</v>
      </c>
      <c r="BN527">
        <v>0</v>
      </c>
      <c r="BO527">
        <v>0</v>
      </c>
      <c r="BP527">
        <v>0</v>
      </c>
      <c r="BQ527">
        <v>0</v>
      </c>
      <c r="BR527">
        <v>0</v>
      </c>
      <c r="BS527">
        <v>0</v>
      </c>
      <c r="BT527">
        <v>0</v>
      </c>
      <c r="BU527">
        <v>0</v>
      </c>
      <c r="BV527">
        <v>0</v>
      </c>
      <c r="BW527">
        <v>0</v>
      </c>
      <c r="BX527">
        <v>0</v>
      </c>
      <c r="BY527">
        <v>0</v>
      </c>
      <c r="BZ527">
        <v>0</v>
      </c>
      <c r="CA527">
        <v>0</v>
      </c>
      <c r="CB527">
        <v>0</v>
      </c>
      <c r="CC527">
        <v>0</v>
      </c>
      <c r="CD527">
        <v>0</v>
      </c>
      <c r="CE527">
        <v>0</v>
      </c>
      <c r="CF527">
        <v>0</v>
      </c>
      <c r="CG527">
        <v>0</v>
      </c>
      <c r="CH527">
        <v>0</v>
      </c>
      <c r="CI527">
        <v>0</v>
      </c>
      <c r="CJ527">
        <v>0</v>
      </c>
      <c r="CK527">
        <v>0</v>
      </c>
      <c r="CL527">
        <v>0</v>
      </c>
      <c r="CM527">
        <v>0</v>
      </c>
      <c r="CN527">
        <v>0</v>
      </c>
      <c r="CO527">
        <v>0</v>
      </c>
      <c r="CP527">
        <v>0</v>
      </c>
      <c r="CQ527">
        <v>0</v>
      </c>
      <c r="CR527">
        <v>0</v>
      </c>
      <c r="CS527">
        <v>0</v>
      </c>
      <c r="CT527">
        <v>0</v>
      </c>
      <c r="CU527">
        <v>0</v>
      </c>
      <c r="CV527">
        <v>0</v>
      </c>
      <c r="CW527">
        <v>0</v>
      </c>
      <c r="CX527">
        <v>0</v>
      </c>
      <c r="CY527">
        <v>0</v>
      </c>
      <c r="CZ527">
        <v>0</v>
      </c>
      <c r="DA527">
        <v>0</v>
      </c>
      <c r="DB527">
        <v>0</v>
      </c>
      <c r="DC527">
        <v>0</v>
      </c>
      <c r="DD527">
        <v>0</v>
      </c>
      <c r="DE527">
        <v>0</v>
      </c>
      <c r="DF527">
        <v>0</v>
      </c>
      <c r="DG527">
        <v>0</v>
      </c>
      <c r="DH527">
        <v>0</v>
      </c>
      <c r="DI527">
        <v>0</v>
      </c>
      <c r="DJ527">
        <v>0</v>
      </c>
      <c r="DK527">
        <v>0</v>
      </c>
      <c r="DL527">
        <v>0</v>
      </c>
      <c r="DM527">
        <v>0</v>
      </c>
      <c r="DN527">
        <v>0</v>
      </c>
      <c r="DO527">
        <v>0</v>
      </c>
      <c r="DP527">
        <v>0</v>
      </c>
      <c r="DQ527">
        <v>0</v>
      </c>
      <c r="DR527">
        <v>0</v>
      </c>
      <c r="DS527">
        <v>0</v>
      </c>
      <c r="DT527">
        <v>0</v>
      </c>
      <c r="DU527">
        <v>0</v>
      </c>
      <c r="DV527">
        <v>0</v>
      </c>
      <c r="DW527">
        <v>0</v>
      </c>
      <c r="DX527">
        <v>0</v>
      </c>
      <c r="DY527">
        <v>0</v>
      </c>
      <c r="DZ527">
        <v>0</v>
      </c>
      <c r="EA527">
        <v>0</v>
      </c>
      <c r="EB527">
        <v>0</v>
      </c>
      <c r="EC527">
        <v>0</v>
      </c>
      <c r="ED527">
        <v>0</v>
      </c>
      <c r="EE527">
        <v>0</v>
      </c>
      <c r="EF527">
        <v>0</v>
      </c>
      <c r="EG527">
        <v>0</v>
      </c>
      <c r="EH527">
        <v>0</v>
      </c>
      <c r="EI527">
        <v>0</v>
      </c>
      <c r="EJ527">
        <v>0</v>
      </c>
      <c r="EK527">
        <v>0</v>
      </c>
      <c r="EL527">
        <v>0</v>
      </c>
      <c r="EM527">
        <v>0</v>
      </c>
      <c r="EN527">
        <v>0</v>
      </c>
      <c r="EO527">
        <v>0</v>
      </c>
      <c r="EP527">
        <v>0</v>
      </c>
      <c r="EQ527">
        <v>0</v>
      </c>
      <c r="ER527">
        <v>0</v>
      </c>
      <c r="ES527">
        <v>0</v>
      </c>
      <c r="ET527">
        <v>0</v>
      </c>
      <c r="EU527">
        <v>0</v>
      </c>
      <c r="EV527">
        <v>0</v>
      </c>
      <c r="EW527">
        <v>0</v>
      </c>
      <c r="EX527">
        <v>0</v>
      </c>
      <c r="EY527">
        <v>0</v>
      </c>
      <c r="EZ527">
        <v>0</v>
      </c>
      <c r="FA527">
        <v>0</v>
      </c>
      <c r="FB527">
        <v>0</v>
      </c>
      <c r="FC527">
        <v>0</v>
      </c>
      <c r="FD527">
        <v>0</v>
      </c>
      <c r="FE527">
        <v>0</v>
      </c>
      <c r="FF527">
        <v>0</v>
      </c>
      <c r="FG527">
        <v>0</v>
      </c>
      <c r="FH527">
        <v>0</v>
      </c>
      <c r="FI527">
        <v>0</v>
      </c>
      <c r="FJ527">
        <v>0</v>
      </c>
      <c r="FK527">
        <v>0</v>
      </c>
      <c r="FL527">
        <v>0</v>
      </c>
      <c r="FM527">
        <v>0</v>
      </c>
      <c r="FN527">
        <v>0</v>
      </c>
      <c r="FO527">
        <v>0</v>
      </c>
      <c r="FP527">
        <v>0</v>
      </c>
      <c r="FQ527">
        <v>0</v>
      </c>
      <c r="FR527">
        <v>0</v>
      </c>
      <c r="FS527">
        <v>0</v>
      </c>
      <c r="FU527">
        <v>0</v>
      </c>
    </row>
    <row r="528" spans="1:177" x14ac:dyDescent="0.2">
      <c r="A528" t="s">
        <v>196</v>
      </c>
      <c r="B528" t="s">
        <v>226</v>
      </c>
      <c r="C528" t="s">
        <v>1</v>
      </c>
      <c r="D528" t="s">
        <v>260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M528">
        <v>0</v>
      </c>
      <c r="BN528">
        <v>0</v>
      </c>
      <c r="BO528">
        <v>0</v>
      </c>
      <c r="BP528">
        <v>0</v>
      </c>
      <c r="BQ528">
        <v>0</v>
      </c>
      <c r="BR528">
        <v>0</v>
      </c>
      <c r="BS528">
        <v>0</v>
      </c>
      <c r="BT528">
        <v>0</v>
      </c>
      <c r="BU528">
        <v>0</v>
      </c>
      <c r="BV528">
        <v>0</v>
      </c>
      <c r="BW528">
        <v>0</v>
      </c>
      <c r="BX528">
        <v>0</v>
      </c>
      <c r="BY528">
        <v>0</v>
      </c>
      <c r="BZ528">
        <v>0</v>
      </c>
      <c r="CA528">
        <v>0</v>
      </c>
      <c r="CB528">
        <v>0</v>
      </c>
      <c r="CC528">
        <v>0</v>
      </c>
      <c r="CD528">
        <v>0</v>
      </c>
      <c r="CE528">
        <v>0</v>
      </c>
      <c r="CF528">
        <v>0</v>
      </c>
      <c r="CG528">
        <v>0</v>
      </c>
      <c r="CH528">
        <v>0</v>
      </c>
      <c r="CI528">
        <v>0</v>
      </c>
      <c r="CJ528">
        <v>0</v>
      </c>
      <c r="CK528">
        <v>0</v>
      </c>
      <c r="CL528">
        <v>0</v>
      </c>
      <c r="CM528">
        <v>0</v>
      </c>
      <c r="CN528">
        <v>0</v>
      </c>
      <c r="CO528">
        <v>0</v>
      </c>
      <c r="CP528">
        <v>0</v>
      </c>
      <c r="CQ528">
        <v>0</v>
      </c>
      <c r="CR528">
        <v>0</v>
      </c>
      <c r="CS528">
        <v>0</v>
      </c>
      <c r="CT528">
        <v>0</v>
      </c>
      <c r="CU528">
        <v>0</v>
      </c>
      <c r="CV528">
        <v>0</v>
      </c>
      <c r="CW528">
        <v>0</v>
      </c>
      <c r="CX528">
        <v>0</v>
      </c>
      <c r="CY528">
        <v>0</v>
      </c>
      <c r="CZ528">
        <v>0</v>
      </c>
      <c r="DA528">
        <v>0</v>
      </c>
      <c r="DB528">
        <v>0</v>
      </c>
      <c r="DC528">
        <v>0</v>
      </c>
      <c r="DD528">
        <v>0</v>
      </c>
      <c r="DE528">
        <v>0</v>
      </c>
      <c r="DF528">
        <v>0</v>
      </c>
      <c r="DG528">
        <v>0</v>
      </c>
      <c r="DH528">
        <v>0</v>
      </c>
      <c r="DI528">
        <v>0</v>
      </c>
      <c r="DJ528">
        <v>0</v>
      </c>
      <c r="DK528">
        <v>0</v>
      </c>
      <c r="DL528">
        <v>0</v>
      </c>
      <c r="DM528">
        <v>0</v>
      </c>
      <c r="DN528">
        <v>0</v>
      </c>
      <c r="DO528">
        <v>0</v>
      </c>
      <c r="DP528">
        <v>0</v>
      </c>
      <c r="DQ528">
        <v>0</v>
      </c>
      <c r="DR528">
        <v>0</v>
      </c>
      <c r="DS528">
        <v>0</v>
      </c>
      <c r="DT528">
        <v>0</v>
      </c>
      <c r="DU528">
        <v>0</v>
      </c>
      <c r="DV528">
        <v>0</v>
      </c>
      <c r="DW528">
        <v>0</v>
      </c>
      <c r="DX528">
        <v>0</v>
      </c>
      <c r="DY528">
        <v>0</v>
      </c>
      <c r="DZ528">
        <v>0</v>
      </c>
      <c r="EA528">
        <v>0</v>
      </c>
      <c r="EB528">
        <v>0</v>
      </c>
      <c r="EC528">
        <v>0</v>
      </c>
      <c r="ED528">
        <v>0</v>
      </c>
      <c r="EE528">
        <v>0</v>
      </c>
      <c r="EF528">
        <v>0</v>
      </c>
      <c r="EG528">
        <v>0</v>
      </c>
      <c r="EH528">
        <v>0</v>
      </c>
      <c r="EI528">
        <v>0</v>
      </c>
      <c r="EJ528">
        <v>0</v>
      </c>
      <c r="EK528">
        <v>0</v>
      </c>
      <c r="EL528">
        <v>0</v>
      </c>
      <c r="EM528">
        <v>0</v>
      </c>
      <c r="EN528">
        <v>0</v>
      </c>
      <c r="EO528">
        <v>0</v>
      </c>
      <c r="EP528">
        <v>0</v>
      </c>
      <c r="EQ528">
        <v>0</v>
      </c>
      <c r="ER528">
        <v>0</v>
      </c>
      <c r="ES528">
        <v>0</v>
      </c>
      <c r="ET528">
        <v>0</v>
      </c>
      <c r="EU528">
        <v>0</v>
      </c>
      <c r="EV528">
        <v>0</v>
      </c>
      <c r="EW528">
        <v>0</v>
      </c>
      <c r="EX528">
        <v>0</v>
      </c>
      <c r="EY528">
        <v>0</v>
      </c>
      <c r="EZ528">
        <v>0</v>
      </c>
      <c r="FA528">
        <v>0</v>
      </c>
      <c r="FB528">
        <v>0</v>
      </c>
      <c r="FC528">
        <v>0</v>
      </c>
      <c r="FD528">
        <v>0</v>
      </c>
      <c r="FE528">
        <v>0</v>
      </c>
      <c r="FF528">
        <v>0</v>
      </c>
      <c r="FG528">
        <v>0</v>
      </c>
      <c r="FH528">
        <v>0</v>
      </c>
      <c r="FI528">
        <v>0</v>
      </c>
      <c r="FJ528">
        <v>0</v>
      </c>
      <c r="FK528">
        <v>0</v>
      </c>
      <c r="FL528">
        <v>0</v>
      </c>
      <c r="FM528">
        <v>0</v>
      </c>
      <c r="FN528">
        <v>0</v>
      </c>
      <c r="FO528">
        <v>0</v>
      </c>
      <c r="FP528">
        <v>0</v>
      </c>
      <c r="FQ528">
        <v>0</v>
      </c>
      <c r="FR528">
        <v>0</v>
      </c>
      <c r="FS528">
        <v>0</v>
      </c>
      <c r="FU528">
        <v>0</v>
      </c>
    </row>
    <row r="529" spans="1:177" x14ac:dyDescent="0.2">
      <c r="A529" t="s">
        <v>196</v>
      </c>
      <c r="B529" t="s">
        <v>226</v>
      </c>
      <c r="C529" t="s">
        <v>1</v>
      </c>
      <c r="D529" t="s">
        <v>2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0</v>
      </c>
      <c r="BI529">
        <v>0</v>
      </c>
      <c r="BJ529">
        <v>0</v>
      </c>
      <c r="BK529">
        <v>0</v>
      </c>
      <c r="BL529">
        <v>0</v>
      </c>
      <c r="BM529">
        <v>0</v>
      </c>
      <c r="BN529">
        <v>0</v>
      </c>
      <c r="BO529">
        <v>0</v>
      </c>
      <c r="BP529">
        <v>0</v>
      </c>
      <c r="BQ529">
        <v>0</v>
      </c>
      <c r="BR529">
        <v>0</v>
      </c>
      <c r="BS529">
        <v>0</v>
      </c>
      <c r="BT529">
        <v>0</v>
      </c>
      <c r="BU529">
        <v>0</v>
      </c>
      <c r="BV529">
        <v>0</v>
      </c>
      <c r="BW529">
        <v>0</v>
      </c>
      <c r="BX529">
        <v>0</v>
      </c>
      <c r="BY529">
        <v>0</v>
      </c>
      <c r="BZ529">
        <v>0</v>
      </c>
      <c r="CA529">
        <v>0</v>
      </c>
      <c r="CB529">
        <v>0</v>
      </c>
      <c r="CC529">
        <v>0</v>
      </c>
      <c r="CD529">
        <v>0</v>
      </c>
      <c r="CE529">
        <v>0</v>
      </c>
      <c r="CF529">
        <v>0</v>
      </c>
      <c r="CG529">
        <v>0</v>
      </c>
      <c r="CH529">
        <v>0</v>
      </c>
      <c r="CI529">
        <v>0</v>
      </c>
      <c r="CJ529">
        <v>0</v>
      </c>
      <c r="CK529">
        <v>0</v>
      </c>
      <c r="CL529">
        <v>0</v>
      </c>
      <c r="CM529">
        <v>0</v>
      </c>
      <c r="CN529">
        <v>0</v>
      </c>
      <c r="CO529">
        <v>0</v>
      </c>
      <c r="CP529">
        <v>0</v>
      </c>
      <c r="CQ529">
        <v>0</v>
      </c>
      <c r="CR529">
        <v>0</v>
      </c>
      <c r="CS529">
        <v>0</v>
      </c>
      <c r="CT529">
        <v>0</v>
      </c>
      <c r="CU529">
        <v>0</v>
      </c>
      <c r="CV529">
        <v>0</v>
      </c>
      <c r="CW529">
        <v>0</v>
      </c>
      <c r="CX529">
        <v>0</v>
      </c>
      <c r="CY529">
        <v>0</v>
      </c>
      <c r="CZ529">
        <v>0</v>
      </c>
      <c r="DA529">
        <v>0</v>
      </c>
      <c r="DB529">
        <v>0</v>
      </c>
      <c r="DC529">
        <v>0</v>
      </c>
      <c r="DD529">
        <v>0</v>
      </c>
      <c r="DE529">
        <v>0</v>
      </c>
      <c r="DF529">
        <v>0</v>
      </c>
      <c r="DG529">
        <v>0</v>
      </c>
      <c r="DH529">
        <v>0</v>
      </c>
      <c r="DI529">
        <v>0</v>
      </c>
      <c r="DJ529">
        <v>0</v>
      </c>
      <c r="DK529">
        <v>0</v>
      </c>
      <c r="DL529">
        <v>0</v>
      </c>
      <c r="DM529">
        <v>0</v>
      </c>
      <c r="DN529">
        <v>0</v>
      </c>
      <c r="DO529">
        <v>0</v>
      </c>
      <c r="DP529">
        <v>0</v>
      </c>
      <c r="DQ529">
        <v>0</v>
      </c>
      <c r="DR529">
        <v>0</v>
      </c>
      <c r="DS529">
        <v>0</v>
      </c>
      <c r="DT529">
        <v>0</v>
      </c>
      <c r="DU529">
        <v>0</v>
      </c>
      <c r="DV529">
        <v>0</v>
      </c>
      <c r="DW529">
        <v>0</v>
      </c>
      <c r="DX529">
        <v>0</v>
      </c>
      <c r="DY529">
        <v>0</v>
      </c>
      <c r="DZ529">
        <v>0</v>
      </c>
      <c r="EA529">
        <v>0</v>
      </c>
      <c r="EB529">
        <v>0</v>
      </c>
      <c r="EC529">
        <v>0</v>
      </c>
      <c r="ED529">
        <v>0</v>
      </c>
      <c r="EE529">
        <v>0</v>
      </c>
      <c r="EF529">
        <v>0</v>
      </c>
      <c r="EG529">
        <v>0</v>
      </c>
      <c r="EH529">
        <v>0</v>
      </c>
      <c r="EI529">
        <v>0</v>
      </c>
      <c r="EJ529">
        <v>0</v>
      </c>
      <c r="EK529">
        <v>0</v>
      </c>
      <c r="EL529">
        <v>0</v>
      </c>
      <c r="EM529">
        <v>0</v>
      </c>
      <c r="EN529">
        <v>0</v>
      </c>
      <c r="EO529">
        <v>0</v>
      </c>
      <c r="EP529">
        <v>0</v>
      </c>
      <c r="EQ529">
        <v>0</v>
      </c>
      <c r="ER529">
        <v>0</v>
      </c>
      <c r="ES529">
        <v>0</v>
      </c>
      <c r="ET529">
        <v>0</v>
      </c>
      <c r="EU529">
        <v>0</v>
      </c>
      <c r="EV529">
        <v>0</v>
      </c>
      <c r="EW529">
        <v>0</v>
      </c>
      <c r="EX529">
        <v>0</v>
      </c>
      <c r="EY529">
        <v>0</v>
      </c>
      <c r="EZ529">
        <v>0</v>
      </c>
      <c r="FA529">
        <v>0</v>
      </c>
      <c r="FB529">
        <v>0</v>
      </c>
      <c r="FC529">
        <v>0</v>
      </c>
      <c r="FD529">
        <v>0</v>
      </c>
      <c r="FE529">
        <v>0</v>
      </c>
      <c r="FF529">
        <v>0</v>
      </c>
      <c r="FG529">
        <v>0</v>
      </c>
      <c r="FH529">
        <v>0</v>
      </c>
      <c r="FI529">
        <v>0</v>
      </c>
      <c r="FJ529">
        <v>0</v>
      </c>
      <c r="FK529">
        <v>0</v>
      </c>
      <c r="FL529">
        <v>0</v>
      </c>
      <c r="FM529">
        <v>0</v>
      </c>
      <c r="FN529">
        <v>0</v>
      </c>
      <c r="FO529">
        <v>0</v>
      </c>
      <c r="FP529">
        <v>0</v>
      </c>
      <c r="FQ529">
        <v>0</v>
      </c>
      <c r="FR529">
        <v>0</v>
      </c>
      <c r="FS529">
        <v>6</v>
      </c>
      <c r="FT529">
        <v>0.25504642724990845</v>
      </c>
      <c r="FU529">
        <v>0</v>
      </c>
    </row>
    <row r="530" spans="1:177" x14ac:dyDescent="0.2">
      <c r="A530" t="s">
        <v>197</v>
      </c>
      <c r="B530" t="s">
        <v>224</v>
      </c>
      <c r="C530" t="s">
        <v>1</v>
      </c>
      <c r="D530" t="s">
        <v>246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0</v>
      </c>
      <c r="BL530">
        <v>0</v>
      </c>
      <c r="BM530">
        <v>0</v>
      </c>
      <c r="BN530">
        <v>0</v>
      </c>
      <c r="BO530">
        <v>0</v>
      </c>
      <c r="BP530">
        <v>0</v>
      </c>
      <c r="BQ530">
        <v>0</v>
      </c>
      <c r="BR530">
        <v>0</v>
      </c>
      <c r="BS530">
        <v>0</v>
      </c>
      <c r="BT530">
        <v>0</v>
      </c>
      <c r="BU530">
        <v>0</v>
      </c>
      <c r="BV530">
        <v>0</v>
      </c>
      <c r="BW530">
        <v>0</v>
      </c>
      <c r="BX530">
        <v>0</v>
      </c>
      <c r="BY530">
        <v>0</v>
      </c>
      <c r="BZ530">
        <v>0</v>
      </c>
      <c r="CA530">
        <v>0</v>
      </c>
      <c r="CB530">
        <v>0</v>
      </c>
      <c r="CC530">
        <v>0</v>
      </c>
      <c r="CD530">
        <v>0</v>
      </c>
      <c r="CE530">
        <v>0</v>
      </c>
      <c r="CF530">
        <v>0</v>
      </c>
      <c r="CG530">
        <v>0</v>
      </c>
      <c r="CH530">
        <v>0</v>
      </c>
      <c r="CI530">
        <v>0</v>
      </c>
      <c r="CJ530">
        <v>0</v>
      </c>
      <c r="CK530">
        <v>0</v>
      </c>
      <c r="CL530">
        <v>0</v>
      </c>
      <c r="CM530">
        <v>0</v>
      </c>
      <c r="CN530">
        <v>0</v>
      </c>
      <c r="CO530">
        <v>0</v>
      </c>
      <c r="CP530">
        <v>0</v>
      </c>
      <c r="CQ530">
        <v>0</v>
      </c>
      <c r="CR530">
        <v>0</v>
      </c>
      <c r="CS530">
        <v>0</v>
      </c>
      <c r="CT530">
        <v>0</v>
      </c>
      <c r="CU530">
        <v>0</v>
      </c>
      <c r="CV530">
        <v>0</v>
      </c>
      <c r="CW530">
        <v>0</v>
      </c>
      <c r="CX530">
        <v>0</v>
      </c>
      <c r="CY530">
        <v>0</v>
      </c>
      <c r="CZ530">
        <v>0</v>
      </c>
      <c r="DA530">
        <v>0</v>
      </c>
      <c r="DB530">
        <v>0</v>
      </c>
      <c r="DC530">
        <v>0</v>
      </c>
      <c r="DD530">
        <v>0</v>
      </c>
      <c r="DE530">
        <v>0</v>
      </c>
      <c r="DF530">
        <v>0</v>
      </c>
      <c r="DG530">
        <v>0</v>
      </c>
      <c r="DH530">
        <v>0</v>
      </c>
      <c r="DI530">
        <v>0</v>
      </c>
      <c r="DJ530">
        <v>0</v>
      </c>
      <c r="DK530">
        <v>0</v>
      </c>
      <c r="DL530">
        <v>0</v>
      </c>
      <c r="DM530">
        <v>0</v>
      </c>
      <c r="DN530">
        <v>0</v>
      </c>
      <c r="DO530">
        <v>0</v>
      </c>
      <c r="DP530">
        <v>0</v>
      </c>
      <c r="DQ530">
        <v>0</v>
      </c>
      <c r="DR530">
        <v>0</v>
      </c>
      <c r="DS530">
        <v>0</v>
      </c>
      <c r="DT530">
        <v>0</v>
      </c>
      <c r="DU530">
        <v>0</v>
      </c>
      <c r="DV530">
        <v>0</v>
      </c>
      <c r="DW530">
        <v>0</v>
      </c>
      <c r="DX530">
        <v>0</v>
      </c>
      <c r="DY530">
        <v>0</v>
      </c>
      <c r="DZ530">
        <v>0</v>
      </c>
      <c r="EA530">
        <v>0</v>
      </c>
      <c r="EB530">
        <v>0</v>
      </c>
      <c r="EC530">
        <v>0</v>
      </c>
      <c r="ED530">
        <v>0</v>
      </c>
      <c r="EE530">
        <v>0</v>
      </c>
      <c r="EF530">
        <v>0</v>
      </c>
      <c r="EG530">
        <v>0</v>
      </c>
      <c r="EH530">
        <v>0</v>
      </c>
      <c r="EI530">
        <v>0</v>
      </c>
      <c r="EJ530">
        <v>0</v>
      </c>
      <c r="EK530">
        <v>0</v>
      </c>
      <c r="EL530">
        <v>0</v>
      </c>
      <c r="EM530">
        <v>0</v>
      </c>
      <c r="EN530">
        <v>0</v>
      </c>
      <c r="EO530">
        <v>0</v>
      </c>
      <c r="EP530">
        <v>0</v>
      </c>
      <c r="EQ530">
        <v>0</v>
      </c>
      <c r="ER530">
        <v>0</v>
      </c>
      <c r="ES530">
        <v>0</v>
      </c>
      <c r="ET530">
        <v>0</v>
      </c>
      <c r="EU530">
        <v>0</v>
      </c>
      <c r="EV530">
        <v>0</v>
      </c>
      <c r="EW530">
        <v>0</v>
      </c>
      <c r="EX530">
        <v>0</v>
      </c>
      <c r="EY530">
        <v>0</v>
      </c>
      <c r="EZ530">
        <v>0</v>
      </c>
      <c r="FA530">
        <v>0</v>
      </c>
      <c r="FB530">
        <v>0</v>
      </c>
      <c r="FC530">
        <v>0</v>
      </c>
      <c r="FD530">
        <v>0</v>
      </c>
      <c r="FE530">
        <v>0</v>
      </c>
      <c r="FF530">
        <v>0</v>
      </c>
      <c r="FG530">
        <v>0</v>
      </c>
      <c r="FH530">
        <v>0</v>
      </c>
      <c r="FI530">
        <v>0</v>
      </c>
      <c r="FJ530">
        <v>0</v>
      </c>
      <c r="FK530">
        <v>0</v>
      </c>
      <c r="FL530">
        <v>0</v>
      </c>
      <c r="FM530">
        <v>0</v>
      </c>
      <c r="FN530">
        <v>0</v>
      </c>
      <c r="FO530">
        <v>0</v>
      </c>
      <c r="FP530">
        <v>0</v>
      </c>
      <c r="FQ530">
        <v>0</v>
      </c>
      <c r="FR530">
        <v>0</v>
      </c>
      <c r="FS530">
        <v>0</v>
      </c>
      <c r="FU530">
        <v>0</v>
      </c>
    </row>
    <row r="531" spans="1:177" x14ac:dyDescent="0.2">
      <c r="A531" t="s">
        <v>197</v>
      </c>
      <c r="B531" t="s">
        <v>224</v>
      </c>
      <c r="C531" t="s">
        <v>1</v>
      </c>
      <c r="D531" t="s">
        <v>247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0</v>
      </c>
      <c r="BI531">
        <v>0</v>
      </c>
      <c r="BJ531">
        <v>0</v>
      </c>
      <c r="BK531">
        <v>0</v>
      </c>
      <c r="BL531">
        <v>0</v>
      </c>
      <c r="BM531">
        <v>0</v>
      </c>
      <c r="BN531">
        <v>0</v>
      </c>
      <c r="BO531">
        <v>0</v>
      </c>
      <c r="BP531">
        <v>0</v>
      </c>
      <c r="BQ531">
        <v>0</v>
      </c>
      <c r="BR531">
        <v>0</v>
      </c>
      <c r="BS531">
        <v>0</v>
      </c>
      <c r="BT531">
        <v>0</v>
      </c>
      <c r="BU531">
        <v>0</v>
      </c>
      <c r="BV531">
        <v>0</v>
      </c>
      <c r="BW531">
        <v>0</v>
      </c>
      <c r="BX531">
        <v>0</v>
      </c>
      <c r="BY531">
        <v>0</v>
      </c>
      <c r="BZ531">
        <v>0</v>
      </c>
      <c r="CA531">
        <v>0</v>
      </c>
      <c r="CB531">
        <v>0</v>
      </c>
      <c r="CC531">
        <v>0</v>
      </c>
      <c r="CD531">
        <v>0</v>
      </c>
      <c r="CE531">
        <v>0</v>
      </c>
      <c r="CF531">
        <v>0</v>
      </c>
      <c r="CG531">
        <v>0</v>
      </c>
      <c r="CH531">
        <v>0</v>
      </c>
      <c r="CI531">
        <v>0</v>
      </c>
      <c r="CJ531">
        <v>0</v>
      </c>
      <c r="CK531">
        <v>0</v>
      </c>
      <c r="CL531">
        <v>0</v>
      </c>
      <c r="CM531">
        <v>0</v>
      </c>
      <c r="CN531">
        <v>0</v>
      </c>
      <c r="CO531">
        <v>0</v>
      </c>
      <c r="CP531">
        <v>0</v>
      </c>
      <c r="CQ531">
        <v>0</v>
      </c>
      <c r="CR531">
        <v>0</v>
      </c>
      <c r="CS531">
        <v>0</v>
      </c>
      <c r="CT531">
        <v>0</v>
      </c>
      <c r="CU531">
        <v>0</v>
      </c>
      <c r="CV531">
        <v>0</v>
      </c>
      <c r="CW531">
        <v>0</v>
      </c>
      <c r="CX531">
        <v>0</v>
      </c>
      <c r="CY531">
        <v>0</v>
      </c>
      <c r="CZ531">
        <v>0</v>
      </c>
      <c r="DA531">
        <v>0</v>
      </c>
      <c r="DB531">
        <v>0</v>
      </c>
      <c r="DC531">
        <v>0</v>
      </c>
      <c r="DD531">
        <v>0</v>
      </c>
      <c r="DE531">
        <v>0</v>
      </c>
      <c r="DF531">
        <v>0</v>
      </c>
      <c r="DG531">
        <v>0</v>
      </c>
      <c r="DH531">
        <v>0</v>
      </c>
      <c r="DI531">
        <v>0</v>
      </c>
      <c r="DJ531">
        <v>0</v>
      </c>
      <c r="DK531">
        <v>0</v>
      </c>
      <c r="DL531">
        <v>0</v>
      </c>
      <c r="DM531">
        <v>0</v>
      </c>
      <c r="DN531">
        <v>0</v>
      </c>
      <c r="DO531">
        <v>0</v>
      </c>
      <c r="DP531">
        <v>0</v>
      </c>
      <c r="DQ531">
        <v>0</v>
      </c>
      <c r="DR531">
        <v>0</v>
      </c>
      <c r="DS531">
        <v>0</v>
      </c>
      <c r="DT531">
        <v>0</v>
      </c>
      <c r="DU531">
        <v>0</v>
      </c>
      <c r="DV531">
        <v>0</v>
      </c>
      <c r="DW531">
        <v>0</v>
      </c>
      <c r="DX531">
        <v>0</v>
      </c>
      <c r="DY531">
        <v>0</v>
      </c>
      <c r="DZ531">
        <v>0</v>
      </c>
      <c r="EA531">
        <v>0</v>
      </c>
      <c r="EB531">
        <v>0</v>
      </c>
      <c r="EC531">
        <v>0</v>
      </c>
      <c r="ED531">
        <v>0</v>
      </c>
      <c r="EE531">
        <v>0</v>
      </c>
      <c r="EF531">
        <v>0</v>
      </c>
      <c r="EG531">
        <v>0</v>
      </c>
      <c r="EH531">
        <v>0</v>
      </c>
      <c r="EI531">
        <v>0</v>
      </c>
      <c r="EJ531">
        <v>0</v>
      </c>
      <c r="EK531">
        <v>0</v>
      </c>
      <c r="EL531">
        <v>0</v>
      </c>
      <c r="EM531">
        <v>0</v>
      </c>
      <c r="EN531">
        <v>0</v>
      </c>
      <c r="EO531">
        <v>0</v>
      </c>
      <c r="EP531">
        <v>0</v>
      </c>
      <c r="EQ531">
        <v>0</v>
      </c>
      <c r="ER531">
        <v>0</v>
      </c>
      <c r="ES531">
        <v>0</v>
      </c>
      <c r="ET531">
        <v>0</v>
      </c>
      <c r="EU531">
        <v>0</v>
      </c>
      <c r="EV531">
        <v>0</v>
      </c>
      <c r="EW531">
        <v>0</v>
      </c>
      <c r="EX531">
        <v>0</v>
      </c>
      <c r="EY531">
        <v>0</v>
      </c>
      <c r="EZ531">
        <v>0</v>
      </c>
      <c r="FA531">
        <v>0</v>
      </c>
      <c r="FB531">
        <v>0</v>
      </c>
      <c r="FC531">
        <v>0</v>
      </c>
      <c r="FD531">
        <v>0</v>
      </c>
      <c r="FE531">
        <v>0</v>
      </c>
      <c r="FF531">
        <v>0</v>
      </c>
      <c r="FG531">
        <v>0</v>
      </c>
      <c r="FH531">
        <v>0</v>
      </c>
      <c r="FI531">
        <v>0</v>
      </c>
      <c r="FJ531">
        <v>0</v>
      </c>
      <c r="FK531">
        <v>0</v>
      </c>
      <c r="FL531">
        <v>0</v>
      </c>
      <c r="FM531">
        <v>0</v>
      </c>
      <c r="FN531">
        <v>0</v>
      </c>
      <c r="FO531">
        <v>0</v>
      </c>
      <c r="FP531">
        <v>0</v>
      </c>
      <c r="FQ531">
        <v>0</v>
      </c>
      <c r="FR531">
        <v>0</v>
      </c>
      <c r="FS531">
        <v>1</v>
      </c>
      <c r="FT531">
        <v>1</v>
      </c>
      <c r="FU531">
        <v>0</v>
      </c>
    </row>
    <row r="532" spans="1:177" x14ac:dyDescent="0.2">
      <c r="A532" t="s">
        <v>197</v>
      </c>
      <c r="B532" t="s">
        <v>224</v>
      </c>
      <c r="C532" t="s">
        <v>1</v>
      </c>
      <c r="D532" t="s">
        <v>248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0</v>
      </c>
      <c r="BI532">
        <v>0</v>
      </c>
      <c r="BJ532">
        <v>0</v>
      </c>
      <c r="BK532">
        <v>0</v>
      </c>
      <c r="BL532">
        <v>0</v>
      </c>
      <c r="BM532">
        <v>0</v>
      </c>
      <c r="BN532">
        <v>0</v>
      </c>
      <c r="BO532">
        <v>0</v>
      </c>
      <c r="BP532">
        <v>0</v>
      </c>
      <c r="BQ532">
        <v>0</v>
      </c>
      <c r="BR532">
        <v>0</v>
      </c>
      <c r="BS532">
        <v>0</v>
      </c>
      <c r="BT532">
        <v>0</v>
      </c>
      <c r="BU532">
        <v>0</v>
      </c>
      <c r="BV532">
        <v>0</v>
      </c>
      <c r="BW532">
        <v>0</v>
      </c>
      <c r="BX532">
        <v>0</v>
      </c>
      <c r="BY532">
        <v>0</v>
      </c>
      <c r="BZ532">
        <v>0</v>
      </c>
      <c r="CA532">
        <v>0</v>
      </c>
      <c r="CB532">
        <v>0</v>
      </c>
      <c r="CC532">
        <v>0</v>
      </c>
      <c r="CD532">
        <v>0</v>
      </c>
      <c r="CE532">
        <v>0</v>
      </c>
      <c r="CF532">
        <v>0</v>
      </c>
      <c r="CG532">
        <v>0</v>
      </c>
      <c r="CH532">
        <v>0</v>
      </c>
      <c r="CI532">
        <v>0</v>
      </c>
      <c r="CJ532">
        <v>0</v>
      </c>
      <c r="CK532">
        <v>0</v>
      </c>
      <c r="CL532">
        <v>0</v>
      </c>
      <c r="CM532">
        <v>0</v>
      </c>
      <c r="CN532">
        <v>0</v>
      </c>
      <c r="CO532">
        <v>0</v>
      </c>
      <c r="CP532">
        <v>0</v>
      </c>
      <c r="CQ532">
        <v>0</v>
      </c>
      <c r="CR532">
        <v>0</v>
      </c>
      <c r="CS532">
        <v>0</v>
      </c>
      <c r="CT532">
        <v>0</v>
      </c>
      <c r="CU532">
        <v>0</v>
      </c>
      <c r="CV532">
        <v>0</v>
      </c>
      <c r="CW532">
        <v>0</v>
      </c>
      <c r="CX532">
        <v>0</v>
      </c>
      <c r="CY532">
        <v>0</v>
      </c>
      <c r="CZ532">
        <v>0</v>
      </c>
      <c r="DA532">
        <v>0</v>
      </c>
      <c r="DB532">
        <v>0</v>
      </c>
      <c r="DC532">
        <v>0</v>
      </c>
      <c r="DD532">
        <v>0</v>
      </c>
      <c r="DE532">
        <v>0</v>
      </c>
      <c r="DF532">
        <v>0</v>
      </c>
      <c r="DG532">
        <v>0</v>
      </c>
      <c r="DH532">
        <v>0</v>
      </c>
      <c r="DI532">
        <v>0</v>
      </c>
      <c r="DJ532">
        <v>0</v>
      </c>
      <c r="DK532">
        <v>0</v>
      </c>
      <c r="DL532">
        <v>0</v>
      </c>
      <c r="DM532">
        <v>0</v>
      </c>
      <c r="DN532">
        <v>0</v>
      </c>
      <c r="DO532">
        <v>0</v>
      </c>
      <c r="DP532">
        <v>0</v>
      </c>
      <c r="DQ532">
        <v>0</v>
      </c>
      <c r="DR532">
        <v>0</v>
      </c>
      <c r="DS532">
        <v>0</v>
      </c>
      <c r="DT532">
        <v>0</v>
      </c>
      <c r="DU532">
        <v>0</v>
      </c>
      <c r="DV532">
        <v>0</v>
      </c>
      <c r="DW532">
        <v>0</v>
      </c>
      <c r="DX532">
        <v>0</v>
      </c>
      <c r="DY532">
        <v>0</v>
      </c>
      <c r="DZ532">
        <v>0</v>
      </c>
      <c r="EA532">
        <v>0</v>
      </c>
      <c r="EB532">
        <v>0</v>
      </c>
      <c r="EC532">
        <v>0</v>
      </c>
      <c r="ED532">
        <v>0</v>
      </c>
      <c r="EE532">
        <v>0</v>
      </c>
      <c r="EF532">
        <v>0</v>
      </c>
      <c r="EG532">
        <v>0</v>
      </c>
      <c r="EH532">
        <v>0</v>
      </c>
      <c r="EI532">
        <v>0</v>
      </c>
      <c r="EJ532">
        <v>0</v>
      </c>
      <c r="EK532">
        <v>0</v>
      </c>
      <c r="EL532">
        <v>0</v>
      </c>
      <c r="EM532">
        <v>0</v>
      </c>
      <c r="EN532">
        <v>0</v>
      </c>
      <c r="EO532">
        <v>0</v>
      </c>
      <c r="EP532">
        <v>0</v>
      </c>
      <c r="EQ532">
        <v>0</v>
      </c>
      <c r="ER532">
        <v>0</v>
      </c>
      <c r="ES532">
        <v>0</v>
      </c>
      <c r="ET532">
        <v>0</v>
      </c>
      <c r="EU532">
        <v>0</v>
      </c>
      <c r="EV532">
        <v>0</v>
      </c>
      <c r="EW532">
        <v>0</v>
      </c>
      <c r="EX532">
        <v>0</v>
      </c>
      <c r="EY532">
        <v>0</v>
      </c>
      <c r="EZ532">
        <v>0</v>
      </c>
      <c r="FA532">
        <v>0</v>
      </c>
      <c r="FB532">
        <v>0</v>
      </c>
      <c r="FC532">
        <v>0</v>
      </c>
      <c r="FD532">
        <v>0</v>
      </c>
      <c r="FE532">
        <v>0</v>
      </c>
      <c r="FF532">
        <v>0</v>
      </c>
      <c r="FG532">
        <v>0</v>
      </c>
      <c r="FH532">
        <v>0</v>
      </c>
      <c r="FI532">
        <v>0</v>
      </c>
      <c r="FJ532">
        <v>0</v>
      </c>
      <c r="FK532">
        <v>0</v>
      </c>
      <c r="FL532">
        <v>0</v>
      </c>
      <c r="FM532">
        <v>0</v>
      </c>
      <c r="FN532">
        <v>0</v>
      </c>
      <c r="FO532">
        <v>0</v>
      </c>
      <c r="FP532">
        <v>0</v>
      </c>
      <c r="FQ532">
        <v>0</v>
      </c>
      <c r="FR532">
        <v>0</v>
      </c>
      <c r="FS532">
        <v>0</v>
      </c>
      <c r="FU532">
        <v>0</v>
      </c>
    </row>
    <row r="533" spans="1:177" x14ac:dyDescent="0.2">
      <c r="A533" t="s">
        <v>197</v>
      </c>
      <c r="B533" t="s">
        <v>224</v>
      </c>
      <c r="C533" t="s">
        <v>1</v>
      </c>
      <c r="D533" t="s">
        <v>249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0</v>
      </c>
      <c r="BI533">
        <v>0</v>
      </c>
      <c r="BJ533">
        <v>0</v>
      </c>
      <c r="BK533">
        <v>0</v>
      </c>
      <c r="BL533">
        <v>0</v>
      </c>
      <c r="BM533">
        <v>0</v>
      </c>
      <c r="BN533">
        <v>0</v>
      </c>
      <c r="BO533">
        <v>0</v>
      </c>
      <c r="BP533">
        <v>0</v>
      </c>
      <c r="BQ533">
        <v>0</v>
      </c>
      <c r="BR533">
        <v>0</v>
      </c>
      <c r="BS533">
        <v>0</v>
      </c>
      <c r="BT533">
        <v>0</v>
      </c>
      <c r="BU533">
        <v>0</v>
      </c>
      <c r="BV533">
        <v>0</v>
      </c>
      <c r="BW533">
        <v>0</v>
      </c>
      <c r="BX533">
        <v>0</v>
      </c>
      <c r="BY533">
        <v>0</v>
      </c>
      <c r="BZ533">
        <v>0</v>
      </c>
      <c r="CA533">
        <v>0</v>
      </c>
      <c r="CB533">
        <v>0</v>
      </c>
      <c r="CC533">
        <v>0</v>
      </c>
      <c r="CD533">
        <v>0</v>
      </c>
      <c r="CE533">
        <v>0</v>
      </c>
      <c r="CF533">
        <v>0</v>
      </c>
      <c r="CG533">
        <v>0</v>
      </c>
      <c r="CH533">
        <v>0</v>
      </c>
      <c r="CI533">
        <v>0</v>
      </c>
      <c r="CJ533">
        <v>0</v>
      </c>
      <c r="CK533">
        <v>0</v>
      </c>
      <c r="CL533">
        <v>0</v>
      </c>
      <c r="CM533">
        <v>0</v>
      </c>
      <c r="CN533">
        <v>0</v>
      </c>
      <c r="CO533">
        <v>0</v>
      </c>
      <c r="CP533">
        <v>0</v>
      </c>
      <c r="CQ533">
        <v>0</v>
      </c>
      <c r="CR533">
        <v>0</v>
      </c>
      <c r="CS533">
        <v>0</v>
      </c>
      <c r="CT533">
        <v>0</v>
      </c>
      <c r="CU533">
        <v>0</v>
      </c>
      <c r="CV533">
        <v>0</v>
      </c>
      <c r="CW533">
        <v>0</v>
      </c>
      <c r="CX533">
        <v>0</v>
      </c>
      <c r="CY533">
        <v>0</v>
      </c>
      <c r="CZ533">
        <v>0</v>
      </c>
      <c r="DA533">
        <v>0</v>
      </c>
      <c r="DB533">
        <v>0</v>
      </c>
      <c r="DC533">
        <v>0</v>
      </c>
      <c r="DD533">
        <v>0</v>
      </c>
      <c r="DE533">
        <v>0</v>
      </c>
      <c r="DF533">
        <v>0</v>
      </c>
      <c r="DG533">
        <v>0</v>
      </c>
      <c r="DH533">
        <v>0</v>
      </c>
      <c r="DI533">
        <v>0</v>
      </c>
      <c r="DJ533">
        <v>0</v>
      </c>
      <c r="DK533">
        <v>0</v>
      </c>
      <c r="DL533">
        <v>0</v>
      </c>
      <c r="DM533">
        <v>0</v>
      </c>
      <c r="DN533">
        <v>0</v>
      </c>
      <c r="DO533">
        <v>0</v>
      </c>
      <c r="DP533">
        <v>0</v>
      </c>
      <c r="DQ533">
        <v>0</v>
      </c>
      <c r="DR533">
        <v>0</v>
      </c>
      <c r="DS533">
        <v>0</v>
      </c>
      <c r="DT533">
        <v>0</v>
      </c>
      <c r="DU533">
        <v>0</v>
      </c>
      <c r="DV533">
        <v>0</v>
      </c>
      <c r="DW533">
        <v>0</v>
      </c>
      <c r="DX533">
        <v>0</v>
      </c>
      <c r="DY533">
        <v>0</v>
      </c>
      <c r="DZ533">
        <v>0</v>
      </c>
      <c r="EA533">
        <v>0</v>
      </c>
      <c r="EB533">
        <v>0</v>
      </c>
      <c r="EC533">
        <v>0</v>
      </c>
      <c r="ED533">
        <v>0</v>
      </c>
      <c r="EE533">
        <v>0</v>
      </c>
      <c r="EF533">
        <v>0</v>
      </c>
      <c r="EG533">
        <v>0</v>
      </c>
      <c r="EH533">
        <v>0</v>
      </c>
      <c r="EI533">
        <v>0</v>
      </c>
      <c r="EJ533">
        <v>0</v>
      </c>
      <c r="EK533">
        <v>0</v>
      </c>
      <c r="EL533">
        <v>0</v>
      </c>
      <c r="EM533">
        <v>0</v>
      </c>
      <c r="EN533">
        <v>0</v>
      </c>
      <c r="EO533">
        <v>0</v>
      </c>
      <c r="EP533">
        <v>0</v>
      </c>
      <c r="EQ533">
        <v>0</v>
      </c>
      <c r="ER533">
        <v>0</v>
      </c>
      <c r="ES533">
        <v>0</v>
      </c>
      <c r="ET533">
        <v>0</v>
      </c>
      <c r="EU533">
        <v>0</v>
      </c>
      <c r="EV533">
        <v>0</v>
      </c>
      <c r="EW533">
        <v>0</v>
      </c>
      <c r="EX533">
        <v>0</v>
      </c>
      <c r="EY533">
        <v>0</v>
      </c>
      <c r="EZ533">
        <v>0</v>
      </c>
      <c r="FA533">
        <v>0</v>
      </c>
      <c r="FB533">
        <v>0</v>
      </c>
      <c r="FC533">
        <v>0</v>
      </c>
      <c r="FD533">
        <v>0</v>
      </c>
      <c r="FE533">
        <v>0</v>
      </c>
      <c r="FF533">
        <v>0</v>
      </c>
      <c r="FG533">
        <v>0</v>
      </c>
      <c r="FH533">
        <v>0</v>
      </c>
      <c r="FI533">
        <v>0</v>
      </c>
      <c r="FJ533">
        <v>0</v>
      </c>
      <c r="FK533">
        <v>0</v>
      </c>
      <c r="FL533">
        <v>0</v>
      </c>
      <c r="FM533">
        <v>0</v>
      </c>
      <c r="FN533">
        <v>0</v>
      </c>
      <c r="FO533">
        <v>0</v>
      </c>
      <c r="FP533">
        <v>0</v>
      </c>
      <c r="FQ533">
        <v>0</v>
      </c>
      <c r="FR533">
        <v>0</v>
      </c>
      <c r="FS533">
        <v>0</v>
      </c>
      <c r="FU533">
        <v>0</v>
      </c>
    </row>
    <row r="534" spans="1:177" x14ac:dyDescent="0.2">
      <c r="A534" t="s">
        <v>197</v>
      </c>
      <c r="B534" t="s">
        <v>224</v>
      </c>
      <c r="C534" t="s">
        <v>1</v>
      </c>
      <c r="D534" t="s">
        <v>250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0</v>
      </c>
      <c r="BI534">
        <v>0</v>
      </c>
      <c r="BJ534">
        <v>0</v>
      </c>
      <c r="BK534">
        <v>0</v>
      </c>
      <c r="BL534">
        <v>0</v>
      </c>
      <c r="BM534">
        <v>0</v>
      </c>
      <c r="BN534">
        <v>0</v>
      </c>
      <c r="BO534">
        <v>0</v>
      </c>
      <c r="BP534">
        <v>0</v>
      </c>
      <c r="BQ534">
        <v>0</v>
      </c>
      <c r="BR534">
        <v>0</v>
      </c>
      <c r="BS534">
        <v>0</v>
      </c>
      <c r="BT534">
        <v>0</v>
      </c>
      <c r="BU534">
        <v>0</v>
      </c>
      <c r="BV534">
        <v>0</v>
      </c>
      <c r="BW534">
        <v>0</v>
      </c>
      <c r="BX534">
        <v>0</v>
      </c>
      <c r="BY534">
        <v>0</v>
      </c>
      <c r="BZ534">
        <v>0</v>
      </c>
      <c r="CA534">
        <v>0</v>
      </c>
      <c r="CB534">
        <v>0</v>
      </c>
      <c r="CC534">
        <v>0</v>
      </c>
      <c r="CD534">
        <v>0</v>
      </c>
      <c r="CE534">
        <v>0</v>
      </c>
      <c r="CF534">
        <v>0</v>
      </c>
      <c r="CG534">
        <v>0</v>
      </c>
      <c r="CH534">
        <v>0</v>
      </c>
      <c r="CI534">
        <v>0</v>
      </c>
      <c r="CJ534">
        <v>0</v>
      </c>
      <c r="CK534">
        <v>0</v>
      </c>
      <c r="CL534">
        <v>0</v>
      </c>
      <c r="CM534">
        <v>0</v>
      </c>
      <c r="CN534">
        <v>0</v>
      </c>
      <c r="CO534">
        <v>0</v>
      </c>
      <c r="CP534">
        <v>0</v>
      </c>
      <c r="CQ534">
        <v>0</v>
      </c>
      <c r="CR534">
        <v>0</v>
      </c>
      <c r="CS534">
        <v>0</v>
      </c>
      <c r="CT534">
        <v>0</v>
      </c>
      <c r="CU534">
        <v>0</v>
      </c>
      <c r="CV534">
        <v>0</v>
      </c>
      <c r="CW534">
        <v>0</v>
      </c>
      <c r="CX534">
        <v>0</v>
      </c>
      <c r="CY534">
        <v>0</v>
      </c>
      <c r="CZ534">
        <v>0</v>
      </c>
      <c r="DA534">
        <v>0</v>
      </c>
      <c r="DB534">
        <v>0</v>
      </c>
      <c r="DC534">
        <v>0</v>
      </c>
      <c r="DD534">
        <v>0</v>
      </c>
      <c r="DE534">
        <v>0</v>
      </c>
      <c r="DF534">
        <v>0</v>
      </c>
      <c r="DG534">
        <v>0</v>
      </c>
      <c r="DH534">
        <v>0</v>
      </c>
      <c r="DI534">
        <v>0</v>
      </c>
      <c r="DJ534">
        <v>0</v>
      </c>
      <c r="DK534">
        <v>0</v>
      </c>
      <c r="DL534">
        <v>0</v>
      </c>
      <c r="DM534">
        <v>0</v>
      </c>
      <c r="DN534">
        <v>0</v>
      </c>
      <c r="DO534">
        <v>0</v>
      </c>
      <c r="DP534">
        <v>0</v>
      </c>
      <c r="DQ534">
        <v>0</v>
      </c>
      <c r="DR534">
        <v>0</v>
      </c>
      <c r="DS534">
        <v>0</v>
      </c>
      <c r="DT534">
        <v>0</v>
      </c>
      <c r="DU534">
        <v>0</v>
      </c>
      <c r="DV534">
        <v>0</v>
      </c>
      <c r="DW534">
        <v>0</v>
      </c>
      <c r="DX534">
        <v>0</v>
      </c>
      <c r="DY534">
        <v>0</v>
      </c>
      <c r="DZ534">
        <v>0</v>
      </c>
      <c r="EA534">
        <v>0</v>
      </c>
      <c r="EB534">
        <v>0</v>
      </c>
      <c r="EC534">
        <v>0</v>
      </c>
      <c r="ED534">
        <v>0</v>
      </c>
      <c r="EE534">
        <v>0</v>
      </c>
      <c r="EF534">
        <v>0</v>
      </c>
      <c r="EG534">
        <v>0</v>
      </c>
      <c r="EH534">
        <v>0</v>
      </c>
      <c r="EI534">
        <v>0</v>
      </c>
      <c r="EJ534">
        <v>0</v>
      </c>
      <c r="EK534">
        <v>0</v>
      </c>
      <c r="EL534">
        <v>0</v>
      </c>
      <c r="EM534">
        <v>0</v>
      </c>
      <c r="EN534">
        <v>0</v>
      </c>
      <c r="EO534">
        <v>0</v>
      </c>
      <c r="EP534">
        <v>0</v>
      </c>
      <c r="EQ534">
        <v>0</v>
      </c>
      <c r="ER534">
        <v>0</v>
      </c>
      <c r="ES534">
        <v>0</v>
      </c>
      <c r="ET534">
        <v>0</v>
      </c>
      <c r="EU534">
        <v>0</v>
      </c>
      <c r="EV534">
        <v>0</v>
      </c>
      <c r="EW534">
        <v>0</v>
      </c>
      <c r="EX534">
        <v>0</v>
      </c>
      <c r="EY534">
        <v>0</v>
      </c>
      <c r="EZ534">
        <v>0</v>
      </c>
      <c r="FA534">
        <v>0</v>
      </c>
      <c r="FB534">
        <v>0</v>
      </c>
      <c r="FC534">
        <v>0</v>
      </c>
      <c r="FD534">
        <v>0</v>
      </c>
      <c r="FE534">
        <v>0</v>
      </c>
      <c r="FF534">
        <v>0</v>
      </c>
      <c r="FG534">
        <v>0</v>
      </c>
      <c r="FH534">
        <v>0</v>
      </c>
      <c r="FI534">
        <v>0</v>
      </c>
      <c r="FJ534">
        <v>0</v>
      </c>
      <c r="FK534">
        <v>0</v>
      </c>
      <c r="FL534">
        <v>0</v>
      </c>
      <c r="FM534">
        <v>0</v>
      </c>
      <c r="FN534">
        <v>0</v>
      </c>
      <c r="FO534">
        <v>0</v>
      </c>
      <c r="FP534">
        <v>0</v>
      </c>
      <c r="FQ534">
        <v>0</v>
      </c>
      <c r="FR534">
        <v>0</v>
      </c>
      <c r="FS534">
        <v>1</v>
      </c>
      <c r="FT534">
        <v>1</v>
      </c>
      <c r="FU534">
        <v>0</v>
      </c>
    </row>
    <row r="535" spans="1:177" x14ac:dyDescent="0.2">
      <c r="A535" t="s">
        <v>197</v>
      </c>
      <c r="B535" t="s">
        <v>224</v>
      </c>
      <c r="C535" t="s">
        <v>1</v>
      </c>
      <c r="D535" t="s">
        <v>251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0</v>
      </c>
      <c r="BI535">
        <v>0</v>
      </c>
      <c r="BJ535">
        <v>0</v>
      </c>
      <c r="BK535">
        <v>0</v>
      </c>
      <c r="BL535">
        <v>0</v>
      </c>
      <c r="BM535">
        <v>0</v>
      </c>
      <c r="BN535">
        <v>0</v>
      </c>
      <c r="BO535">
        <v>0</v>
      </c>
      <c r="BP535">
        <v>0</v>
      </c>
      <c r="BQ535">
        <v>0</v>
      </c>
      <c r="BR535">
        <v>0</v>
      </c>
      <c r="BS535">
        <v>0</v>
      </c>
      <c r="BT535">
        <v>0</v>
      </c>
      <c r="BU535">
        <v>0</v>
      </c>
      <c r="BV535">
        <v>0</v>
      </c>
      <c r="BW535">
        <v>0</v>
      </c>
      <c r="BX535">
        <v>0</v>
      </c>
      <c r="BY535">
        <v>0</v>
      </c>
      <c r="BZ535">
        <v>0</v>
      </c>
      <c r="CA535">
        <v>0</v>
      </c>
      <c r="CB535">
        <v>0</v>
      </c>
      <c r="CC535">
        <v>0</v>
      </c>
      <c r="CD535">
        <v>0</v>
      </c>
      <c r="CE535">
        <v>0</v>
      </c>
      <c r="CF535">
        <v>0</v>
      </c>
      <c r="CG535">
        <v>0</v>
      </c>
      <c r="CH535">
        <v>0</v>
      </c>
      <c r="CI535">
        <v>0</v>
      </c>
      <c r="CJ535">
        <v>0</v>
      </c>
      <c r="CK535">
        <v>0</v>
      </c>
      <c r="CL535">
        <v>0</v>
      </c>
      <c r="CM535">
        <v>0</v>
      </c>
      <c r="CN535">
        <v>0</v>
      </c>
      <c r="CO535">
        <v>0</v>
      </c>
      <c r="CP535">
        <v>0</v>
      </c>
      <c r="CQ535">
        <v>0</v>
      </c>
      <c r="CR535">
        <v>0</v>
      </c>
      <c r="CS535">
        <v>0</v>
      </c>
      <c r="CT535">
        <v>0</v>
      </c>
      <c r="CU535">
        <v>0</v>
      </c>
      <c r="CV535">
        <v>0</v>
      </c>
      <c r="CW535">
        <v>0</v>
      </c>
      <c r="CX535">
        <v>0</v>
      </c>
      <c r="CY535">
        <v>0</v>
      </c>
      <c r="CZ535">
        <v>0</v>
      </c>
      <c r="DA535">
        <v>0</v>
      </c>
      <c r="DB535">
        <v>0</v>
      </c>
      <c r="DC535">
        <v>0</v>
      </c>
      <c r="DD535">
        <v>0</v>
      </c>
      <c r="DE535">
        <v>0</v>
      </c>
      <c r="DF535">
        <v>0</v>
      </c>
      <c r="DG535">
        <v>0</v>
      </c>
      <c r="DH535">
        <v>0</v>
      </c>
      <c r="DI535">
        <v>0</v>
      </c>
      <c r="DJ535">
        <v>0</v>
      </c>
      <c r="DK535">
        <v>0</v>
      </c>
      <c r="DL535">
        <v>0</v>
      </c>
      <c r="DM535">
        <v>0</v>
      </c>
      <c r="DN535">
        <v>0</v>
      </c>
      <c r="DO535">
        <v>0</v>
      </c>
      <c r="DP535">
        <v>0</v>
      </c>
      <c r="DQ535">
        <v>0</v>
      </c>
      <c r="DR535">
        <v>0</v>
      </c>
      <c r="DS535">
        <v>0</v>
      </c>
      <c r="DT535">
        <v>0</v>
      </c>
      <c r="DU535">
        <v>0</v>
      </c>
      <c r="DV535">
        <v>0</v>
      </c>
      <c r="DW535">
        <v>0</v>
      </c>
      <c r="DX535">
        <v>0</v>
      </c>
      <c r="DY535">
        <v>0</v>
      </c>
      <c r="DZ535">
        <v>0</v>
      </c>
      <c r="EA535">
        <v>0</v>
      </c>
      <c r="EB535">
        <v>0</v>
      </c>
      <c r="EC535">
        <v>0</v>
      </c>
      <c r="ED535">
        <v>0</v>
      </c>
      <c r="EE535">
        <v>0</v>
      </c>
      <c r="EF535">
        <v>0</v>
      </c>
      <c r="EG535">
        <v>0</v>
      </c>
      <c r="EH535">
        <v>0</v>
      </c>
      <c r="EI535">
        <v>0</v>
      </c>
      <c r="EJ535">
        <v>0</v>
      </c>
      <c r="EK535">
        <v>0</v>
      </c>
      <c r="EL535">
        <v>0</v>
      </c>
      <c r="EM535">
        <v>0</v>
      </c>
      <c r="EN535">
        <v>0</v>
      </c>
      <c r="EO535">
        <v>0</v>
      </c>
      <c r="EP535">
        <v>0</v>
      </c>
      <c r="EQ535">
        <v>0</v>
      </c>
      <c r="ER535">
        <v>0</v>
      </c>
      <c r="ES535">
        <v>0</v>
      </c>
      <c r="ET535">
        <v>0</v>
      </c>
      <c r="EU535">
        <v>0</v>
      </c>
      <c r="EV535">
        <v>0</v>
      </c>
      <c r="EW535">
        <v>0</v>
      </c>
      <c r="EX535">
        <v>0</v>
      </c>
      <c r="EY535">
        <v>0</v>
      </c>
      <c r="EZ535">
        <v>0</v>
      </c>
      <c r="FA535">
        <v>0</v>
      </c>
      <c r="FB535">
        <v>0</v>
      </c>
      <c r="FC535">
        <v>0</v>
      </c>
      <c r="FD535">
        <v>0</v>
      </c>
      <c r="FE535">
        <v>0</v>
      </c>
      <c r="FF535">
        <v>0</v>
      </c>
      <c r="FG535">
        <v>0</v>
      </c>
      <c r="FH535">
        <v>0</v>
      </c>
      <c r="FI535">
        <v>0</v>
      </c>
      <c r="FJ535">
        <v>0</v>
      </c>
      <c r="FK535">
        <v>0</v>
      </c>
      <c r="FL535">
        <v>0</v>
      </c>
      <c r="FM535">
        <v>0</v>
      </c>
      <c r="FN535">
        <v>0</v>
      </c>
      <c r="FO535">
        <v>0</v>
      </c>
      <c r="FP535">
        <v>0</v>
      </c>
      <c r="FQ535">
        <v>0</v>
      </c>
      <c r="FR535">
        <v>0</v>
      </c>
      <c r="FS535">
        <v>1</v>
      </c>
      <c r="FT535">
        <v>1</v>
      </c>
      <c r="FU535">
        <v>0</v>
      </c>
    </row>
    <row r="536" spans="1:177" x14ac:dyDescent="0.2">
      <c r="A536" t="s">
        <v>197</v>
      </c>
      <c r="B536" t="s">
        <v>224</v>
      </c>
      <c r="C536" t="s">
        <v>1</v>
      </c>
      <c r="D536" t="s">
        <v>252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M536">
        <v>0</v>
      </c>
      <c r="BN536">
        <v>0</v>
      </c>
      <c r="BO536">
        <v>0</v>
      </c>
      <c r="BP536">
        <v>0</v>
      </c>
      <c r="BQ536">
        <v>0</v>
      </c>
      <c r="BR536">
        <v>0</v>
      </c>
      <c r="BS536">
        <v>0</v>
      </c>
      <c r="BT536">
        <v>0</v>
      </c>
      <c r="BU536">
        <v>0</v>
      </c>
      <c r="BV536">
        <v>0</v>
      </c>
      <c r="BW536">
        <v>0</v>
      </c>
      <c r="BX536">
        <v>0</v>
      </c>
      <c r="BY536">
        <v>0</v>
      </c>
      <c r="BZ536">
        <v>0</v>
      </c>
      <c r="CA536">
        <v>0</v>
      </c>
      <c r="CB536">
        <v>0</v>
      </c>
      <c r="CC536">
        <v>0</v>
      </c>
      <c r="CD536">
        <v>0</v>
      </c>
      <c r="CE536">
        <v>0</v>
      </c>
      <c r="CF536">
        <v>0</v>
      </c>
      <c r="CG536">
        <v>0</v>
      </c>
      <c r="CH536">
        <v>0</v>
      </c>
      <c r="CI536">
        <v>0</v>
      </c>
      <c r="CJ536">
        <v>0</v>
      </c>
      <c r="CK536">
        <v>0</v>
      </c>
      <c r="CL536">
        <v>0</v>
      </c>
      <c r="CM536">
        <v>0</v>
      </c>
      <c r="CN536">
        <v>0</v>
      </c>
      <c r="CO536">
        <v>0</v>
      </c>
      <c r="CP536">
        <v>0</v>
      </c>
      <c r="CQ536">
        <v>0</v>
      </c>
      <c r="CR536">
        <v>0</v>
      </c>
      <c r="CS536">
        <v>0</v>
      </c>
      <c r="CT536">
        <v>0</v>
      </c>
      <c r="CU536">
        <v>0</v>
      </c>
      <c r="CV536">
        <v>0</v>
      </c>
      <c r="CW536">
        <v>0</v>
      </c>
      <c r="CX536">
        <v>0</v>
      </c>
      <c r="CY536">
        <v>0</v>
      </c>
      <c r="CZ536">
        <v>0</v>
      </c>
      <c r="DA536">
        <v>0</v>
      </c>
      <c r="DB536">
        <v>0</v>
      </c>
      <c r="DC536">
        <v>0</v>
      </c>
      <c r="DD536">
        <v>0</v>
      </c>
      <c r="DE536">
        <v>0</v>
      </c>
      <c r="DF536">
        <v>0</v>
      </c>
      <c r="DG536">
        <v>0</v>
      </c>
      <c r="DH536">
        <v>0</v>
      </c>
      <c r="DI536">
        <v>0</v>
      </c>
      <c r="DJ536">
        <v>0</v>
      </c>
      <c r="DK536">
        <v>0</v>
      </c>
      <c r="DL536">
        <v>0</v>
      </c>
      <c r="DM536">
        <v>0</v>
      </c>
      <c r="DN536">
        <v>0</v>
      </c>
      <c r="DO536">
        <v>0</v>
      </c>
      <c r="DP536">
        <v>0</v>
      </c>
      <c r="DQ536">
        <v>0</v>
      </c>
      <c r="DR536">
        <v>0</v>
      </c>
      <c r="DS536">
        <v>0</v>
      </c>
      <c r="DT536">
        <v>0</v>
      </c>
      <c r="DU536">
        <v>0</v>
      </c>
      <c r="DV536">
        <v>0</v>
      </c>
      <c r="DW536">
        <v>0</v>
      </c>
      <c r="DX536">
        <v>0</v>
      </c>
      <c r="DY536">
        <v>0</v>
      </c>
      <c r="DZ536">
        <v>0</v>
      </c>
      <c r="EA536">
        <v>0</v>
      </c>
      <c r="EB536">
        <v>0</v>
      </c>
      <c r="EC536">
        <v>0</v>
      </c>
      <c r="ED536">
        <v>0</v>
      </c>
      <c r="EE536">
        <v>0</v>
      </c>
      <c r="EF536">
        <v>0</v>
      </c>
      <c r="EG536">
        <v>0</v>
      </c>
      <c r="EH536">
        <v>0</v>
      </c>
      <c r="EI536">
        <v>0</v>
      </c>
      <c r="EJ536">
        <v>0</v>
      </c>
      <c r="EK536">
        <v>0</v>
      </c>
      <c r="EL536">
        <v>0</v>
      </c>
      <c r="EM536">
        <v>0</v>
      </c>
      <c r="EN536">
        <v>0</v>
      </c>
      <c r="EO536">
        <v>0</v>
      </c>
      <c r="EP536">
        <v>0</v>
      </c>
      <c r="EQ536">
        <v>0</v>
      </c>
      <c r="ER536">
        <v>0</v>
      </c>
      <c r="ES536">
        <v>0</v>
      </c>
      <c r="ET536">
        <v>0</v>
      </c>
      <c r="EU536">
        <v>0</v>
      </c>
      <c r="EV536">
        <v>0</v>
      </c>
      <c r="EW536">
        <v>0</v>
      </c>
      <c r="EX536">
        <v>0</v>
      </c>
      <c r="EY536">
        <v>0</v>
      </c>
      <c r="EZ536">
        <v>0</v>
      </c>
      <c r="FA536">
        <v>0</v>
      </c>
      <c r="FB536">
        <v>0</v>
      </c>
      <c r="FC536">
        <v>0</v>
      </c>
      <c r="FD536">
        <v>0</v>
      </c>
      <c r="FE536">
        <v>0</v>
      </c>
      <c r="FF536">
        <v>0</v>
      </c>
      <c r="FG536">
        <v>0</v>
      </c>
      <c r="FH536">
        <v>0</v>
      </c>
      <c r="FI536">
        <v>0</v>
      </c>
      <c r="FJ536">
        <v>0</v>
      </c>
      <c r="FK536">
        <v>0</v>
      </c>
      <c r="FL536">
        <v>0</v>
      </c>
      <c r="FM536">
        <v>0</v>
      </c>
      <c r="FN536">
        <v>0</v>
      </c>
      <c r="FO536">
        <v>0</v>
      </c>
      <c r="FP536">
        <v>0</v>
      </c>
      <c r="FQ536">
        <v>0</v>
      </c>
      <c r="FR536">
        <v>0</v>
      </c>
      <c r="FS536">
        <v>1</v>
      </c>
      <c r="FT536">
        <v>1</v>
      </c>
      <c r="FU536">
        <v>0</v>
      </c>
    </row>
    <row r="537" spans="1:177" x14ac:dyDescent="0.2">
      <c r="A537" t="s">
        <v>197</v>
      </c>
      <c r="B537" t="s">
        <v>224</v>
      </c>
      <c r="C537" t="s">
        <v>1</v>
      </c>
      <c r="D537" t="s">
        <v>253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0</v>
      </c>
      <c r="BI537">
        <v>0</v>
      </c>
      <c r="BJ537">
        <v>0</v>
      </c>
      <c r="BK537">
        <v>0</v>
      </c>
      <c r="BL537">
        <v>0</v>
      </c>
      <c r="BM537">
        <v>0</v>
      </c>
      <c r="BN537">
        <v>0</v>
      </c>
      <c r="BO537">
        <v>0</v>
      </c>
      <c r="BP537">
        <v>0</v>
      </c>
      <c r="BQ537">
        <v>0</v>
      </c>
      <c r="BR537">
        <v>0</v>
      </c>
      <c r="BS537">
        <v>0</v>
      </c>
      <c r="BT537">
        <v>0</v>
      </c>
      <c r="BU537">
        <v>0</v>
      </c>
      <c r="BV537">
        <v>0</v>
      </c>
      <c r="BW537">
        <v>0</v>
      </c>
      <c r="BX537">
        <v>0</v>
      </c>
      <c r="BY537">
        <v>0</v>
      </c>
      <c r="BZ537">
        <v>0</v>
      </c>
      <c r="CA537">
        <v>0</v>
      </c>
      <c r="CB537">
        <v>0</v>
      </c>
      <c r="CC537">
        <v>0</v>
      </c>
      <c r="CD537">
        <v>0</v>
      </c>
      <c r="CE537">
        <v>0</v>
      </c>
      <c r="CF537">
        <v>0</v>
      </c>
      <c r="CG537">
        <v>0</v>
      </c>
      <c r="CH537">
        <v>0</v>
      </c>
      <c r="CI537">
        <v>0</v>
      </c>
      <c r="CJ537">
        <v>0</v>
      </c>
      <c r="CK537">
        <v>0</v>
      </c>
      <c r="CL537">
        <v>0</v>
      </c>
      <c r="CM537">
        <v>0</v>
      </c>
      <c r="CN537">
        <v>0</v>
      </c>
      <c r="CO537">
        <v>0</v>
      </c>
      <c r="CP537">
        <v>0</v>
      </c>
      <c r="CQ537">
        <v>0</v>
      </c>
      <c r="CR537">
        <v>0</v>
      </c>
      <c r="CS537">
        <v>0</v>
      </c>
      <c r="CT537">
        <v>0</v>
      </c>
      <c r="CU537">
        <v>0</v>
      </c>
      <c r="CV537">
        <v>0</v>
      </c>
      <c r="CW537">
        <v>0</v>
      </c>
      <c r="CX537">
        <v>0</v>
      </c>
      <c r="CY537">
        <v>0</v>
      </c>
      <c r="CZ537">
        <v>0</v>
      </c>
      <c r="DA537">
        <v>0</v>
      </c>
      <c r="DB537">
        <v>0</v>
      </c>
      <c r="DC537">
        <v>0</v>
      </c>
      <c r="DD537">
        <v>0</v>
      </c>
      <c r="DE537">
        <v>0</v>
      </c>
      <c r="DF537">
        <v>0</v>
      </c>
      <c r="DG537">
        <v>0</v>
      </c>
      <c r="DH537">
        <v>0</v>
      </c>
      <c r="DI537">
        <v>0</v>
      </c>
      <c r="DJ537">
        <v>0</v>
      </c>
      <c r="DK537">
        <v>0</v>
      </c>
      <c r="DL537">
        <v>0</v>
      </c>
      <c r="DM537">
        <v>0</v>
      </c>
      <c r="DN537">
        <v>0</v>
      </c>
      <c r="DO537">
        <v>0</v>
      </c>
      <c r="DP537">
        <v>0</v>
      </c>
      <c r="DQ537">
        <v>0</v>
      </c>
      <c r="DR537">
        <v>0</v>
      </c>
      <c r="DS537">
        <v>0</v>
      </c>
      <c r="DT537">
        <v>0</v>
      </c>
      <c r="DU537">
        <v>0</v>
      </c>
      <c r="DV537">
        <v>0</v>
      </c>
      <c r="DW537">
        <v>0</v>
      </c>
      <c r="DX537">
        <v>0</v>
      </c>
      <c r="DY537">
        <v>0</v>
      </c>
      <c r="DZ537">
        <v>0</v>
      </c>
      <c r="EA537">
        <v>0</v>
      </c>
      <c r="EB537">
        <v>0</v>
      </c>
      <c r="EC537">
        <v>0</v>
      </c>
      <c r="ED537">
        <v>0</v>
      </c>
      <c r="EE537">
        <v>0</v>
      </c>
      <c r="EF537">
        <v>0</v>
      </c>
      <c r="EG537">
        <v>0</v>
      </c>
      <c r="EH537">
        <v>0</v>
      </c>
      <c r="EI537">
        <v>0</v>
      </c>
      <c r="EJ537">
        <v>0</v>
      </c>
      <c r="EK537">
        <v>0</v>
      </c>
      <c r="EL537">
        <v>0</v>
      </c>
      <c r="EM537">
        <v>0</v>
      </c>
      <c r="EN537">
        <v>0</v>
      </c>
      <c r="EO537">
        <v>0</v>
      </c>
      <c r="EP537">
        <v>0</v>
      </c>
      <c r="EQ537">
        <v>0</v>
      </c>
      <c r="ER537">
        <v>0</v>
      </c>
      <c r="ES537">
        <v>0</v>
      </c>
      <c r="ET537">
        <v>0</v>
      </c>
      <c r="EU537">
        <v>0</v>
      </c>
      <c r="EV537">
        <v>0</v>
      </c>
      <c r="EW537">
        <v>0</v>
      </c>
      <c r="EX537">
        <v>0</v>
      </c>
      <c r="EY537">
        <v>0</v>
      </c>
      <c r="EZ537">
        <v>0</v>
      </c>
      <c r="FA537">
        <v>0</v>
      </c>
      <c r="FB537">
        <v>0</v>
      </c>
      <c r="FC537">
        <v>0</v>
      </c>
      <c r="FD537">
        <v>0</v>
      </c>
      <c r="FE537">
        <v>0</v>
      </c>
      <c r="FF537">
        <v>0</v>
      </c>
      <c r="FG537">
        <v>0</v>
      </c>
      <c r="FH537">
        <v>0</v>
      </c>
      <c r="FI537">
        <v>0</v>
      </c>
      <c r="FJ537">
        <v>0</v>
      </c>
      <c r="FK537">
        <v>0</v>
      </c>
      <c r="FL537">
        <v>0</v>
      </c>
      <c r="FM537">
        <v>0</v>
      </c>
      <c r="FN537">
        <v>0</v>
      </c>
      <c r="FO537">
        <v>0</v>
      </c>
      <c r="FP537">
        <v>0</v>
      </c>
      <c r="FQ537">
        <v>0</v>
      </c>
      <c r="FR537">
        <v>0</v>
      </c>
      <c r="FS537">
        <v>1</v>
      </c>
      <c r="FT537">
        <v>1</v>
      </c>
      <c r="FU537">
        <v>0</v>
      </c>
    </row>
    <row r="538" spans="1:177" x14ac:dyDescent="0.2">
      <c r="A538" t="s">
        <v>197</v>
      </c>
      <c r="B538" t="s">
        <v>224</v>
      </c>
      <c r="C538" t="s">
        <v>1</v>
      </c>
      <c r="D538" t="s">
        <v>254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0</v>
      </c>
      <c r="BI538">
        <v>0</v>
      </c>
      <c r="BJ538">
        <v>0</v>
      </c>
      <c r="BK538">
        <v>0</v>
      </c>
      <c r="BL538">
        <v>0</v>
      </c>
      <c r="BM538">
        <v>0</v>
      </c>
      <c r="BN538">
        <v>0</v>
      </c>
      <c r="BO538">
        <v>0</v>
      </c>
      <c r="BP538">
        <v>0</v>
      </c>
      <c r="BQ538">
        <v>0</v>
      </c>
      <c r="BR538">
        <v>0</v>
      </c>
      <c r="BS538">
        <v>0</v>
      </c>
      <c r="BT538">
        <v>0</v>
      </c>
      <c r="BU538">
        <v>0</v>
      </c>
      <c r="BV538">
        <v>0</v>
      </c>
      <c r="BW538">
        <v>0</v>
      </c>
      <c r="BX538">
        <v>0</v>
      </c>
      <c r="BY538">
        <v>0</v>
      </c>
      <c r="BZ538">
        <v>0</v>
      </c>
      <c r="CA538">
        <v>0</v>
      </c>
      <c r="CB538">
        <v>0</v>
      </c>
      <c r="CC538">
        <v>0</v>
      </c>
      <c r="CD538">
        <v>0</v>
      </c>
      <c r="CE538">
        <v>0</v>
      </c>
      <c r="CF538">
        <v>0</v>
      </c>
      <c r="CG538">
        <v>0</v>
      </c>
      <c r="CH538">
        <v>0</v>
      </c>
      <c r="CI538">
        <v>0</v>
      </c>
      <c r="CJ538">
        <v>0</v>
      </c>
      <c r="CK538">
        <v>0</v>
      </c>
      <c r="CL538">
        <v>0</v>
      </c>
      <c r="CM538">
        <v>0</v>
      </c>
      <c r="CN538">
        <v>0</v>
      </c>
      <c r="CO538">
        <v>0</v>
      </c>
      <c r="CP538">
        <v>0</v>
      </c>
      <c r="CQ538">
        <v>0</v>
      </c>
      <c r="CR538">
        <v>0</v>
      </c>
      <c r="CS538">
        <v>0</v>
      </c>
      <c r="CT538">
        <v>0</v>
      </c>
      <c r="CU538">
        <v>0</v>
      </c>
      <c r="CV538">
        <v>0</v>
      </c>
      <c r="CW538">
        <v>0</v>
      </c>
      <c r="CX538">
        <v>0</v>
      </c>
      <c r="CY538">
        <v>0</v>
      </c>
      <c r="CZ538">
        <v>0</v>
      </c>
      <c r="DA538">
        <v>0</v>
      </c>
      <c r="DB538">
        <v>0</v>
      </c>
      <c r="DC538">
        <v>0</v>
      </c>
      <c r="DD538">
        <v>0</v>
      </c>
      <c r="DE538">
        <v>0</v>
      </c>
      <c r="DF538">
        <v>0</v>
      </c>
      <c r="DG538">
        <v>0</v>
      </c>
      <c r="DH538">
        <v>0</v>
      </c>
      <c r="DI538">
        <v>0</v>
      </c>
      <c r="DJ538">
        <v>0</v>
      </c>
      <c r="DK538">
        <v>0</v>
      </c>
      <c r="DL538">
        <v>0</v>
      </c>
      <c r="DM538">
        <v>0</v>
      </c>
      <c r="DN538">
        <v>0</v>
      </c>
      <c r="DO538">
        <v>0</v>
      </c>
      <c r="DP538">
        <v>0</v>
      </c>
      <c r="DQ538">
        <v>0</v>
      </c>
      <c r="DR538">
        <v>0</v>
      </c>
      <c r="DS538">
        <v>0</v>
      </c>
      <c r="DT538">
        <v>0</v>
      </c>
      <c r="DU538">
        <v>0</v>
      </c>
      <c r="DV538">
        <v>0</v>
      </c>
      <c r="DW538">
        <v>0</v>
      </c>
      <c r="DX538">
        <v>0</v>
      </c>
      <c r="DY538">
        <v>0</v>
      </c>
      <c r="DZ538">
        <v>0</v>
      </c>
      <c r="EA538">
        <v>0</v>
      </c>
      <c r="EB538">
        <v>0</v>
      </c>
      <c r="EC538">
        <v>0</v>
      </c>
      <c r="ED538">
        <v>0</v>
      </c>
      <c r="EE538">
        <v>0</v>
      </c>
      <c r="EF538">
        <v>0</v>
      </c>
      <c r="EG538">
        <v>0</v>
      </c>
      <c r="EH538">
        <v>0</v>
      </c>
      <c r="EI538">
        <v>0</v>
      </c>
      <c r="EJ538">
        <v>0</v>
      </c>
      <c r="EK538">
        <v>0</v>
      </c>
      <c r="EL538">
        <v>0</v>
      </c>
      <c r="EM538">
        <v>0</v>
      </c>
      <c r="EN538">
        <v>0</v>
      </c>
      <c r="EO538">
        <v>0</v>
      </c>
      <c r="EP538">
        <v>0</v>
      </c>
      <c r="EQ538">
        <v>0</v>
      </c>
      <c r="ER538">
        <v>0</v>
      </c>
      <c r="ES538">
        <v>0</v>
      </c>
      <c r="ET538">
        <v>0</v>
      </c>
      <c r="EU538">
        <v>0</v>
      </c>
      <c r="EV538">
        <v>0</v>
      </c>
      <c r="EW538">
        <v>0</v>
      </c>
      <c r="EX538">
        <v>0</v>
      </c>
      <c r="EY538">
        <v>0</v>
      </c>
      <c r="EZ538">
        <v>0</v>
      </c>
      <c r="FA538">
        <v>0</v>
      </c>
      <c r="FB538">
        <v>0</v>
      </c>
      <c r="FC538">
        <v>0</v>
      </c>
      <c r="FD538">
        <v>0</v>
      </c>
      <c r="FE538">
        <v>0</v>
      </c>
      <c r="FF538">
        <v>0</v>
      </c>
      <c r="FG538">
        <v>0</v>
      </c>
      <c r="FH538">
        <v>0</v>
      </c>
      <c r="FI538">
        <v>0</v>
      </c>
      <c r="FJ538">
        <v>0</v>
      </c>
      <c r="FK538">
        <v>0</v>
      </c>
      <c r="FL538">
        <v>0</v>
      </c>
      <c r="FM538">
        <v>0</v>
      </c>
      <c r="FN538">
        <v>0</v>
      </c>
      <c r="FO538">
        <v>0</v>
      </c>
      <c r="FP538">
        <v>0</v>
      </c>
      <c r="FQ538">
        <v>0</v>
      </c>
      <c r="FR538">
        <v>0</v>
      </c>
      <c r="FS538">
        <v>1</v>
      </c>
      <c r="FT538">
        <v>1</v>
      </c>
      <c r="FU538">
        <v>0</v>
      </c>
    </row>
    <row r="539" spans="1:177" x14ac:dyDescent="0.2">
      <c r="A539" t="s">
        <v>197</v>
      </c>
      <c r="B539" t="s">
        <v>224</v>
      </c>
      <c r="C539" t="s">
        <v>1</v>
      </c>
      <c r="D539" t="s">
        <v>255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0</v>
      </c>
      <c r="BI539">
        <v>0</v>
      </c>
      <c r="BJ539">
        <v>0</v>
      </c>
      <c r="BK539">
        <v>0</v>
      </c>
      <c r="BL539">
        <v>0</v>
      </c>
      <c r="BM539">
        <v>0</v>
      </c>
      <c r="BN539">
        <v>0</v>
      </c>
      <c r="BO539">
        <v>0</v>
      </c>
      <c r="BP539">
        <v>0</v>
      </c>
      <c r="BQ539">
        <v>0</v>
      </c>
      <c r="BR539">
        <v>0</v>
      </c>
      <c r="BS539">
        <v>0</v>
      </c>
      <c r="BT539">
        <v>0</v>
      </c>
      <c r="BU539">
        <v>0</v>
      </c>
      <c r="BV539">
        <v>0</v>
      </c>
      <c r="BW539">
        <v>0</v>
      </c>
      <c r="BX539">
        <v>0</v>
      </c>
      <c r="BY539">
        <v>0</v>
      </c>
      <c r="BZ539">
        <v>0</v>
      </c>
      <c r="CA539">
        <v>0</v>
      </c>
      <c r="CB539">
        <v>0</v>
      </c>
      <c r="CC539">
        <v>0</v>
      </c>
      <c r="CD539">
        <v>0</v>
      </c>
      <c r="CE539">
        <v>0</v>
      </c>
      <c r="CF539">
        <v>0</v>
      </c>
      <c r="CG539">
        <v>0</v>
      </c>
      <c r="CH539">
        <v>0</v>
      </c>
      <c r="CI539">
        <v>0</v>
      </c>
      <c r="CJ539">
        <v>0</v>
      </c>
      <c r="CK539">
        <v>0</v>
      </c>
      <c r="CL539">
        <v>0</v>
      </c>
      <c r="CM539">
        <v>0</v>
      </c>
      <c r="CN539">
        <v>0</v>
      </c>
      <c r="CO539">
        <v>0</v>
      </c>
      <c r="CP539">
        <v>0</v>
      </c>
      <c r="CQ539">
        <v>0</v>
      </c>
      <c r="CR539">
        <v>0</v>
      </c>
      <c r="CS539">
        <v>0</v>
      </c>
      <c r="CT539">
        <v>0</v>
      </c>
      <c r="CU539">
        <v>0</v>
      </c>
      <c r="CV539">
        <v>0</v>
      </c>
      <c r="CW539">
        <v>0</v>
      </c>
      <c r="CX539">
        <v>0</v>
      </c>
      <c r="CY539">
        <v>0</v>
      </c>
      <c r="CZ539">
        <v>0</v>
      </c>
      <c r="DA539">
        <v>0</v>
      </c>
      <c r="DB539">
        <v>0</v>
      </c>
      <c r="DC539">
        <v>0</v>
      </c>
      <c r="DD539">
        <v>0</v>
      </c>
      <c r="DE539">
        <v>0</v>
      </c>
      <c r="DF539">
        <v>0</v>
      </c>
      <c r="DG539">
        <v>0</v>
      </c>
      <c r="DH539">
        <v>0</v>
      </c>
      <c r="DI539">
        <v>0</v>
      </c>
      <c r="DJ539">
        <v>0</v>
      </c>
      <c r="DK539">
        <v>0</v>
      </c>
      <c r="DL539">
        <v>0</v>
      </c>
      <c r="DM539">
        <v>0</v>
      </c>
      <c r="DN539">
        <v>0</v>
      </c>
      <c r="DO539">
        <v>0</v>
      </c>
      <c r="DP539">
        <v>0</v>
      </c>
      <c r="DQ539">
        <v>0</v>
      </c>
      <c r="DR539">
        <v>0</v>
      </c>
      <c r="DS539">
        <v>0</v>
      </c>
      <c r="DT539">
        <v>0</v>
      </c>
      <c r="DU539">
        <v>0</v>
      </c>
      <c r="DV539">
        <v>0</v>
      </c>
      <c r="DW539">
        <v>0</v>
      </c>
      <c r="DX539">
        <v>0</v>
      </c>
      <c r="DY539">
        <v>0</v>
      </c>
      <c r="DZ539">
        <v>0</v>
      </c>
      <c r="EA539">
        <v>0</v>
      </c>
      <c r="EB539">
        <v>0</v>
      </c>
      <c r="EC539">
        <v>0</v>
      </c>
      <c r="ED539">
        <v>0</v>
      </c>
      <c r="EE539">
        <v>0</v>
      </c>
      <c r="EF539">
        <v>0</v>
      </c>
      <c r="EG539">
        <v>0</v>
      </c>
      <c r="EH539">
        <v>0</v>
      </c>
      <c r="EI539">
        <v>0</v>
      </c>
      <c r="EJ539">
        <v>0</v>
      </c>
      <c r="EK539">
        <v>0</v>
      </c>
      <c r="EL539">
        <v>0</v>
      </c>
      <c r="EM539">
        <v>0</v>
      </c>
      <c r="EN539">
        <v>0</v>
      </c>
      <c r="EO539">
        <v>0</v>
      </c>
      <c r="EP539">
        <v>0</v>
      </c>
      <c r="EQ539">
        <v>0</v>
      </c>
      <c r="ER539">
        <v>0</v>
      </c>
      <c r="ES539">
        <v>0</v>
      </c>
      <c r="ET539">
        <v>0</v>
      </c>
      <c r="EU539">
        <v>0</v>
      </c>
      <c r="EV539">
        <v>0</v>
      </c>
      <c r="EW539">
        <v>0</v>
      </c>
      <c r="EX539">
        <v>0</v>
      </c>
      <c r="EY539">
        <v>0</v>
      </c>
      <c r="EZ539">
        <v>0</v>
      </c>
      <c r="FA539">
        <v>0</v>
      </c>
      <c r="FB539">
        <v>0</v>
      </c>
      <c r="FC539">
        <v>0</v>
      </c>
      <c r="FD539">
        <v>0</v>
      </c>
      <c r="FE539">
        <v>0</v>
      </c>
      <c r="FF539">
        <v>0</v>
      </c>
      <c r="FG539">
        <v>0</v>
      </c>
      <c r="FH539">
        <v>0</v>
      </c>
      <c r="FI539">
        <v>0</v>
      </c>
      <c r="FJ539">
        <v>0</v>
      </c>
      <c r="FK539">
        <v>0</v>
      </c>
      <c r="FL539">
        <v>0</v>
      </c>
      <c r="FM539">
        <v>0</v>
      </c>
      <c r="FN539">
        <v>0</v>
      </c>
      <c r="FO539">
        <v>0</v>
      </c>
      <c r="FP539">
        <v>0</v>
      </c>
      <c r="FQ539">
        <v>0</v>
      </c>
      <c r="FR539">
        <v>0</v>
      </c>
      <c r="FS539">
        <v>1</v>
      </c>
      <c r="FT539">
        <v>1</v>
      </c>
      <c r="FU539">
        <v>0</v>
      </c>
    </row>
    <row r="540" spans="1:177" x14ac:dyDescent="0.2">
      <c r="A540" t="s">
        <v>197</v>
      </c>
      <c r="B540" t="s">
        <v>224</v>
      </c>
      <c r="C540" t="s">
        <v>1</v>
      </c>
      <c r="D540" t="s">
        <v>256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0</v>
      </c>
      <c r="BI540">
        <v>0</v>
      </c>
      <c r="BJ540">
        <v>0</v>
      </c>
      <c r="BK540">
        <v>0</v>
      </c>
      <c r="BL540">
        <v>0</v>
      </c>
      <c r="BM540">
        <v>0</v>
      </c>
      <c r="BN540">
        <v>0</v>
      </c>
      <c r="BO540">
        <v>0</v>
      </c>
      <c r="BP540">
        <v>0</v>
      </c>
      <c r="BQ540">
        <v>0</v>
      </c>
      <c r="BR540">
        <v>0</v>
      </c>
      <c r="BS540">
        <v>0</v>
      </c>
      <c r="BT540">
        <v>0</v>
      </c>
      <c r="BU540">
        <v>0</v>
      </c>
      <c r="BV540">
        <v>0</v>
      </c>
      <c r="BW540">
        <v>0</v>
      </c>
      <c r="BX540">
        <v>0</v>
      </c>
      <c r="BY540">
        <v>0</v>
      </c>
      <c r="BZ540">
        <v>0</v>
      </c>
      <c r="CA540">
        <v>0</v>
      </c>
      <c r="CB540">
        <v>0</v>
      </c>
      <c r="CC540">
        <v>0</v>
      </c>
      <c r="CD540">
        <v>0</v>
      </c>
      <c r="CE540">
        <v>0</v>
      </c>
      <c r="CF540">
        <v>0</v>
      </c>
      <c r="CG540">
        <v>0</v>
      </c>
      <c r="CH540">
        <v>0</v>
      </c>
      <c r="CI540">
        <v>0</v>
      </c>
      <c r="CJ540">
        <v>0</v>
      </c>
      <c r="CK540">
        <v>0</v>
      </c>
      <c r="CL540">
        <v>0</v>
      </c>
      <c r="CM540">
        <v>0</v>
      </c>
      <c r="CN540">
        <v>0</v>
      </c>
      <c r="CO540">
        <v>0</v>
      </c>
      <c r="CP540">
        <v>0</v>
      </c>
      <c r="CQ540">
        <v>0</v>
      </c>
      <c r="CR540">
        <v>0</v>
      </c>
      <c r="CS540">
        <v>0</v>
      </c>
      <c r="CT540">
        <v>0</v>
      </c>
      <c r="CU540">
        <v>0</v>
      </c>
      <c r="CV540">
        <v>0</v>
      </c>
      <c r="CW540">
        <v>0</v>
      </c>
      <c r="CX540">
        <v>0</v>
      </c>
      <c r="CY540">
        <v>0</v>
      </c>
      <c r="CZ540">
        <v>0</v>
      </c>
      <c r="DA540">
        <v>0</v>
      </c>
      <c r="DB540">
        <v>0</v>
      </c>
      <c r="DC540">
        <v>0</v>
      </c>
      <c r="DD540">
        <v>0</v>
      </c>
      <c r="DE540">
        <v>0</v>
      </c>
      <c r="DF540">
        <v>0</v>
      </c>
      <c r="DG540">
        <v>0</v>
      </c>
      <c r="DH540">
        <v>0</v>
      </c>
      <c r="DI540">
        <v>0</v>
      </c>
      <c r="DJ540">
        <v>0</v>
      </c>
      <c r="DK540">
        <v>0</v>
      </c>
      <c r="DL540">
        <v>0</v>
      </c>
      <c r="DM540">
        <v>0</v>
      </c>
      <c r="DN540">
        <v>0</v>
      </c>
      <c r="DO540">
        <v>0</v>
      </c>
      <c r="DP540">
        <v>0</v>
      </c>
      <c r="DQ540">
        <v>0</v>
      </c>
      <c r="DR540">
        <v>0</v>
      </c>
      <c r="DS540">
        <v>0</v>
      </c>
      <c r="DT540">
        <v>0</v>
      </c>
      <c r="DU540">
        <v>0</v>
      </c>
      <c r="DV540">
        <v>0</v>
      </c>
      <c r="DW540">
        <v>0</v>
      </c>
      <c r="DX540">
        <v>0</v>
      </c>
      <c r="DY540">
        <v>0</v>
      </c>
      <c r="DZ540">
        <v>0</v>
      </c>
      <c r="EA540">
        <v>0</v>
      </c>
      <c r="EB540">
        <v>0</v>
      </c>
      <c r="EC540">
        <v>0</v>
      </c>
      <c r="ED540">
        <v>0</v>
      </c>
      <c r="EE540">
        <v>0</v>
      </c>
      <c r="EF540">
        <v>0</v>
      </c>
      <c r="EG540">
        <v>0</v>
      </c>
      <c r="EH540">
        <v>0</v>
      </c>
      <c r="EI540">
        <v>0</v>
      </c>
      <c r="EJ540">
        <v>0</v>
      </c>
      <c r="EK540">
        <v>0</v>
      </c>
      <c r="EL540">
        <v>0</v>
      </c>
      <c r="EM540">
        <v>0</v>
      </c>
      <c r="EN540">
        <v>0</v>
      </c>
      <c r="EO540">
        <v>0</v>
      </c>
      <c r="EP540">
        <v>0</v>
      </c>
      <c r="EQ540">
        <v>0</v>
      </c>
      <c r="ER540">
        <v>0</v>
      </c>
      <c r="ES540">
        <v>0</v>
      </c>
      <c r="ET540">
        <v>0</v>
      </c>
      <c r="EU540">
        <v>0</v>
      </c>
      <c r="EV540">
        <v>0</v>
      </c>
      <c r="EW540">
        <v>0</v>
      </c>
      <c r="EX540">
        <v>0</v>
      </c>
      <c r="EY540">
        <v>0</v>
      </c>
      <c r="EZ540">
        <v>0</v>
      </c>
      <c r="FA540">
        <v>0</v>
      </c>
      <c r="FB540">
        <v>0</v>
      </c>
      <c r="FC540">
        <v>0</v>
      </c>
      <c r="FD540">
        <v>0</v>
      </c>
      <c r="FE540">
        <v>0</v>
      </c>
      <c r="FF540">
        <v>0</v>
      </c>
      <c r="FG540">
        <v>0</v>
      </c>
      <c r="FH540">
        <v>0</v>
      </c>
      <c r="FI540">
        <v>0</v>
      </c>
      <c r="FJ540">
        <v>0</v>
      </c>
      <c r="FK540">
        <v>0</v>
      </c>
      <c r="FL540">
        <v>0</v>
      </c>
      <c r="FM540">
        <v>0</v>
      </c>
      <c r="FN540">
        <v>0</v>
      </c>
      <c r="FO540">
        <v>0</v>
      </c>
      <c r="FP540">
        <v>0</v>
      </c>
      <c r="FQ540">
        <v>0</v>
      </c>
      <c r="FR540">
        <v>0</v>
      </c>
      <c r="FS540">
        <v>0</v>
      </c>
      <c r="FU540">
        <v>0</v>
      </c>
    </row>
    <row r="541" spans="1:177" x14ac:dyDescent="0.2">
      <c r="A541" t="s">
        <v>197</v>
      </c>
      <c r="B541" t="s">
        <v>224</v>
      </c>
      <c r="C541" t="s">
        <v>1</v>
      </c>
      <c r="D541" t="s">
        <v>257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0</v>
      </c>
      <c r="BI541">
        <v>0</v>
      </c>
      <c r="BJ541">
        <v>0</v>
      </c>
      <c r="BK541">
        <v>0</v>
      </c>
      <c r="BL541">
        <v>0</v>
      </c>
      <c r="BM541">
        <v>0</v>
      </c>
      <c r="BN541">
        <v>0</v>
      </c>
      <c r="BO541">
        <v>0</v>
      </c>
      <c r="BP541">
        <v>0</v>
      </c>
      <c r="BQ541">
        <v>0</v>
      </c>
      <c r="BR541">
        <v>0</v>
      </c>
      <c r="BS541">
        <v>0</v>
      </c>
      <c r="BT541">
        <v>0</v>
      </c>
      <c r="BU541">
        <v>0</v>
      </c>
      <c r="BV541">
        <v>0</v>
      </c>
      <c r="BW541">
        <v>0</v>
      </c>
      <c r="BX541">
        <v>0</v>
      </c>
      <c r="BY541">
        <v>0</v>
      </c>
      <c r="BZ541">
        <v>0</v>
      </c>
      <c r="CA541">
        <v>0</v>
      </c>
      <c r="CB541">
        <v>0</v>
      </c>
      <c r="CC541">
        <v>0</v>
      </c>
      <c r="CD541">
        <v>0</v>
      </c>
      <c r="CE541">
        <v>0</v>
      </c>
      <c r="CF541">
        <v>0</v>
      </c>
      <c r="CG541">
        <v>0</v>
      </c>
      <c r="CH541">
        <v>0</v>
      </c>
      <c r="CI541">
        <v>0</v>
      </c>
      <c r="CJ541">
        <v>0</v>
      </c>
      <c r="CK541">
        <v>0</v>
      </c>
      <c r="CL541">
        <v>0</v>
      </c>
      <c r="CM541">
        <v>0</v>
      </c>
      <c r="CN541">
        <v>0</v>
      </c>
      <c r="CO541">
        <v>0</v>
      </c>
      <c r="CP541">
        <v>0</v>
      </c>
      <c r="CQ541">
        <v>0</v>
      </c>
      <c r="CR541">
        <v>0</v>
      </c>
      <c r="CS541">
        <v>0</v>
      </c>
      <c r="CT541">
        <v>0</v>
      </c>
      <c r="CU541">
        <v>0</v>
      </c>
      <c r="CV541">
        <v>0</v>
      </c>
      <c r="CW541">
        <v>0</v>
      </c>
      <c r="CX541">
        <v>0</v>
      </c>
      <c r="CY541">
        <v>0</v>
      </c>
      <c r="CZ541">
        <v>0</v>
      </c>
      <c r="DA541">
        <v>0</v>
      </c>
      <c r="DB541">
        <v>0</v>
      </c>
      <c r="DC541">
        <v>0</v>
      </c>
      <c r="DD541">
        <v>0</v>
      </c>
      <c r="DE541">
        <v>0</v>
      </c>
      <c r="DF541">
        <v>0</v>
      </c>
      <c r="DG541">
        <v>0</v>
      </c>
      <c r="DH541">
        <v>0</v>
      </c>
      <c r="DI541">
        <v>0</v>
      </c>
      <c r="DJ541">
        <v>0</v>
      </c>
      <c r="DK541">
        <v>0</v>
      </c>
      <c r="DL541">
        <v>0</v>
      </c>
      <c r="DM541">
        <v>0</v>
      </c>
      <c r="DN541">
        <v>0</v>
      </c>
      <c r="DO541">
        <v>0</v>
      </c>
      <c r="DP541">
        <v>0</v>
      </c>
      <c r="DQ541">
        <v>0</v>
      </c>
      <c r="DR541">
        <v>0</v>
      </c>
      <c r="DS541">
        <v>0</v>
      </c>
      <c r="DT541">
        <v>0</v>
      </c>
      <c r="DU541">
        <v>0</v>
      </c>
      <c r="DV541">
        <v>0</v>
      </c>
      <c r="DW541">
        <v>0</v>
      </c>
      <c r="DX541">
        <v>0</v>
      </c>
      <c r="DY541">
        <v>0</v>
      </c>
      <c r="DZ541">
        <v>0</v>
      </c>
      <c r="EA541">
        <v>0</v>
      </c>
      <c r="EB541">
        <v>0</v>
      </c>
      <c r="EC541">
        <v>0</v>
      </c>
      <c r="ED541">
        <v>0</v>
      </c>
      <c r="EE541">
        <v>0</v>
      </c>
      <c r="EF541">
        <v>0</v>
      </c>
      <c r="EG541">
        <v>0</v>
      </c>
      <c r="EH541">
        <v>0</v>
      </c>
      <c r="EI541">
        <v>0</v>
      </c>
      <c r="EJ541">
        <v>0</v>
      </c>
      <c r="EK541">
        <v>0</v>
      </c>
      <c r="EL541">
        <v>0</v>
      </c>
      <c r="EM541">
        <v>0</v>
      </c>
      <c r="EN541">
        <v>0</v>
      </c>
      <c r="EO541">
        <v>0</v>
      </c>
      <c r="EP541">
        <v>0</v>
      </c>
      <c r="EQ541">
        <v>0</v>
      </c>
      <c r="ER541">
        <v>0</v>
      </c>
      <c r="ES541">
        <v>0</v>
      </c>
      <c r="ET541">
        <v>0</v>
      </c>
      <c r="EU541">
        <v>0</v>
      </c>
      <c r="EV541">
        <v>0</v>
      </c>
      <c r="EW541">
        <v>0</v>
      </c>
      <c r="EX541">
        <v>0</v>
      </c>
      <c r="EY541">
        <v>0</v>
      </c>
      <c r="EZ541">
        <v>0</v>
      </c>
      <c r="FA541">
        <v>0</v>
      </c>
      <c r="FB541">
        <v>0</v>
      </c>
      <c r="FC541">
        <v>0</v>
      </c>
      <c r="FD541">
        <v>0</v>
      </c>
      <c r="FE541">
        <v>0</v>
      </c>
      <c r="FF541">
        <v>0</v>
      </c>
      <c r="FG541">
        <v>0</v>
      </c>
      <c r="FH541">
        <v>0</v>
      </c>
      <c r="FI541">
        <v>0</v>
      </c>
      <c r="FJ541">
        <v>0</v>
      </c>
      <c r="FK541">
        <v>0</v>
      </c>
      <c r="FL541">
        <v>0</v>
      </c>
      <c r="FM541">
        <v>0</v>
      </c>
      <c r="FN541">
        <v>0</v>
      </c>
      <c r="FO541">
        <v>0</v>
      </c>
      <c r="FP541">
        <v>0</v>
      </c>
      <c r="FQ541">
        <v>0</v>
      </c>
      <c r="FR541">
        <v>0</v>
      </c>
      <c r="FS541">
        <v>1</v>
      </c>
      <c r="FT541">
        <v>1</v>
      </c>
      <c r="FU541">
        <v>0</v>
      </c>
    </row>
    <row r="542" spans="1:177" x14ac:dyDescent="0.2">
      <c r="A542" t="s">
        <v>197</v>
      </c>
      <c r="B542" t="s">
        <v>224</v>
      </c>
      <c r="C542" t="s">
        <v>1</v>
      </c>
      <c r="D542" t="s">
        <v>258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0</v>
      </c>
      <c r="BI542">
        <v>0</v>
      </c>
      <c r="BJ542">
        <v>0</v>
      </c>
      <c r="BK542">
        <v>0</v>
      </c>
      <c r="BL542">
        <v>0</v>
      </c>
      <c r="BM542">
        <v>0</v>
      </c>
      <c r="BN542">
        <v>0</v>
      </c>
      <c r="BO542">
        <v>0</v>
      </c>
      <c r="BP542">
        <v>0</v>
      </c>
      <c r="BQ542">
        <v>0</v>
      </c>
      <c r="BR542">
        <v>0</v>
      </c>
      <c r="BS542">
        <v>0</v>
      </c>
      <c r="BT542">
        <v>0</v>
      </c>
      <c r="BU542">
        <v>0</v>
      </c>
      <c r="BV542">
        <v>0</v>
      </c>
      <c r="BW542">
        <v>0</v>
      </c>
      <c r="BX542">
        <v>0</v>
      </c>
      <c r="BY542">
        <v>0</v>
      </c>
      <c r="BZ542">
        <v>0</v>
      </c>
      <c r="CA542">
        <v>0</v>
      </c>
      <c r="CB542">
        <v>0</v>
      </c>
      <c r="CC542">
        <v>0</v>
      </c>
      <c r="CD542">
        <v>0</v>
      </c>
      <c r="CE542">
        <v>0</v>
      </c>
      <c r="CF542">
        <v>0</v>
      </c>
      <c r="CG542">
        <v>0</v>
      </c>
      <c r="CH542">
        <v>0</v>
      </c>
      <c r="CI542">
        <v>0</v>
      </c>
      <c r="CJ542">
        <v>0</v>
      </c>
      <c r="CK542">
        <v>0</v>
      </c>
      <c r="CL542">
        <v>0</v>
      </c>
      <c r="CM542">
        <v>0</v>
      </c>
      <c r="CN542">
        <v>0</v>
      </c>
      <c r="CO542">
        <v>0</v>
      </c>
      <c r="CP542">
        <v>0</v>
      </c>
      <c r="CQ542">
        <v>0</v>
      </c>
      <c r="CR542">
        <v>0</v>
      </c>
      <c r="CS542">
        <v>0</v>
      </c>
      <c r="CT542">
        <v>0</v>
      </c>
      <c r="CU542">
        <v>0</v>
      </c>
      <c r="CV542">
        <v>0</v>
      </c>
      <c r="CW542">
        <v>0</v>
      </c>
      <c r="CX542">
        <v>0</v>
      </c>
      <c r="CY542">
        <v>0</v>
      </c>
      <c r="CZ542">
        <v>0</v>
      </c>
      <c r="DA542">
        <v>0</v>
      </c>
      <c r="DB542">
        <v>0</v>
      </c>
      <c r="DC542">
        <v>0</v>
      </c>
      <c r="DD542">
        <v>0</v>
      </c>
      <c r="DE542">
        <v>0</v>
      </c>
      <c r="DF542">
        <v>0</v>
      </c>
      <c r="DG542">
        <v>0</v>
      </c>
      <c r="DH542">
        <v>0</v>
      </c>
      <c r="DI542">
        <v>0</v>
      </c>
      <c r="DJ542">
        <v>0</v>
      </c>
      <c r="DK542">
        <v>0</v>
      </c>
      <c r="DL542">
        <v>0</v>
      </c>
      <c r="DM542">
        <v>0</v>
      </c>
      <c r="DN542">
        <v>0</v>
      </c>
      <c r="DO542">
        <v>0</v>
      </c>
      <c r="DP542">
        <v>0</v>
      </c>
      <c r="DQ542">
        <v>0</v>
      </c>
      <c r="DR542">
        <v>0</v>
      </c>
      <c r="DS542">
        <v>0</v>
      </c>
      <c r="DT542">
        <v>0</v>
      </c>
      <c r="DU542">
        <v>0</v>
      </c>
      <c r="DV542">
        <v>0</v>
      </c>
      <c r="DW542">
        <v>0</v>
      </c>
      <c r="DX542">
        <v>0</v>
      </c>
      <c r="DY542">
        <v>0</v>
      </c>
      <c r="DZ542">
        <v>0</v>
      </c>
      <c r="EA542">
        <v>0</v>
      </c>
      <c r="EB542">
        <v>0</v>
      </c>
      <c r="EC542">
        <v>0</v>
      </c>
      <c r="ED542">
        <v>0</v>
      </c>
      <c r="EE542">
        <v>0</v>
      </c>
      <c r="EF542">
        <v>0</v>
      </c>
      <c r="EG542">
        <v>0</v>
      </c>
      <c r="EH542">
        <v>0</v>
      </c>
      <c r="EI542">
        <v>0</v>
      </c>
      <c r="EJ542">
        <v>0</v>
      </c>
      <c r="EK542">
        <v>0</v>
      </c>
      <c r="EL542">
        <v>0</v>
      </c>
      <c r="EM542">
        <v>0</v>
      </c>
      <c r="EN542">
        <v>0</v>
      </c>
      <c r="EO542">
        <v>0</v>
      </c>
      <c r="EP542">
        <v>0</v>
      </c>
      <c r="EQ542">
        <v>0</v>
      </c>
      <c r="ER542">
        <v>0</v>
      </c>
      <c r="ES542">
        <v>0</v>
      </c>
      <c r="ET542">
        <v>0</v>
      </c>
      <c r="EU542">
        <v>0</v>
      </c>
      <c r="EV542">
        <v>0</v>
      </c>
      <c r="EW542">
        <v>0</v>
      </c>
      <c r="EX542">
        <v>0</v>
      </c>
      <c r="EY542">
        <v>0</v>
      </c>
      <c r="EZ542">
        <v>0</v>
      </c>
      <c r="FA542">
        <v>0</v>
      </c>
      <c r="FB542">
        <v>0</v>
      </c>
      <c r="FC542">
        <v>0</v>
      </c>
      <c r="FD542">
        <v>0</v>
      </c>
      <c r="FE542">
        <v>0</v>
      </c>
      <c r="FF542">
        <v>0</v>
      </c>
      <c r="FG542">
        <v>0</v>
      </c>
      <c r="FH542">
        <v>0</v>
      </c>
      <c r="FI542">
        <v>0</v>
      </c>
      <c r="FJ542">
        <v>0</v>
      </c>
      <c r="FK542">
        <v>0</v>
      </c>
      <c r="FL542">
        <v>0</v>
      </c>
      <c r="FM542">
        <v>0</v>
      </c>
      <c r="FN542">
        <v>0</v>
      </c>
      <c r="FO542">
        <v>0</v>
      </c>
      <c r="FP542">
        <v>0</v>
      </c>
      <c r="FQ542">
        <v>0</v>
      </c>
      <c r="FR542">
        <v>0</v>
      </c>
      <c r="FS542">
        <v>0</v>
      </c>
      <c r="FU542">
        <v>0</v>
      </c>
    </row>
    <row r="543" spans="1:177" x14ac:dyDescent="0.2">
      <c r="A543" t="s">
        <v>197</v>
      </c>
      <c r="B543" t="s">
        <v>224</v>
      </c>
      <c r="C543" t="s">
        <v>1</v>
      </c>
      <c r="D543" t="s">
        <v>259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M543">
        <v>0</v>
      </c>
      <c r="BN543">
        <v>0</v>
      </c>
      <c r="BO543">
        <v>0</v>
      </c>
      <c r="BP543">
        <v>0</v>
      </c>
      <c r="BQ543">
        <v>0</v>
      </c>
      <c r="BR543">
        <v>0</v>
      </c>
      <c r="BS543">
        <v>0</v>
      </c>
      <c r="BT543">
        <v>0</v>
      </c>
      <c r="BU543">
        <v>0</v>
      </c>
      <c r="BV543">
        <v>0</v>
      </c>
      <c r="BW543">
        <v>0</v>
      </c>
      <c r="BX543">
        <v>0</v>
      </c>
      <c r="BY543">
        <v>0</v>
      </c>
      <c r="BZ543">
        <v>0</v>
      </c>
      <c r="CA543">
        <v>0</v>
      </c>
      <c r="CB543">
        <v>0</v>
      </c>
      <c r="CC543">
        <v>0</v>
      </c>
      <c r="CD543">
        <v>0</v>
      </c>
      <c r="CE543">
        <v>0</v>
      </c>
      <c r="CF543">
        <v>0</v>
      </c>
      <c r="CG543">
        <v>0</v>
      </c>
      <c r="CH543">
        <v>0</v>
      </c>
      <c r="CI543">
        <v>0</v>
      </c>
      <c r="CJ543">
        <v>0</v>
      </c>
      <c r="CK543">
        <v>0</v>
      </c>
      <c r="CL543">
        <v>0</v>
      </c>
      <c r="CM543">
        <v>0</v>
      </c>
      <c r="CN543">
        <v>0</v>
      </c>
      <c r="CO543">
        <v>0</v>
      </c>
      <c r="CP543">
        <v>0</v>
      </c>
      <c r="CQ543">
        <v>0</v>
      </c>
      <c r="CR543">
        <v>0</v>
      </c>
      <c r="CS543">
        <v>0</v>
      </c>
      <c r="CT543">
        <v>0</v>
      </c>
      <c r="CU543">
        <v>0</v>
      </c>
      <c r="CV543">
        <v>0</v>
      </c>
      <c r="CW543">
        <v>0</v>
      </c>
      <c r="CX543">
        <v>0</v>
      </c>
      <c r="CY543">
        <v>0</v>
      </c>
      <c r="CZ543">
        <v>0</v>
      </c>
      <c r="DA543">
        <v>0</v>
      </c>
      <c r="DB543">
        <v>0</v>
      </c>
      <c r="DC543">
        <v>0</v>
      </c>
      <c r="DD543">
        <v>0</v>
      </c>
      <c r="DE543">
        <v>0</v>
      </c>
      <c r="DF543">
        <v>0</v>
      </c>
      <c r="DG543">
        <v>0</v>
      </c>
      <c r="DH543">
        <v>0</v>
      </c>
      <c r="DI543">
        <v>0</v>
      </c>
      <c r="DJ543">
        <v>0</v>
      </c>
      <c r="DK543">
        <v>0</v>
      </c>
      <c r="DL543">
        <v>0</v>
      </c>
      <c r="DM543">
        <v>0</v>
      </c>
      <c r="DN543">
        <v>0</v>
      </c>
      <c r="DO543">
        <v>0</v>
      </c>
      <c r="DP543">
        <v>0</v>
      </c>
      <c r="DQ543">
        <v>0</v>
      </c>
      <c r="DR543">
        <v>0</v>
      </c>
      <c r="DS543">
        <v>0</v>
      </c>
      <c r="DT543">
        <v>0</v>
      </c>
      <c r="DU543">
        <v>0</v>
      </c>
      <c r="DV543">
        <v>0</v>
      </c>
      <c r="DW543">
        <v>0</v>
      </c>
      <c r="DX543">
        <v>0</v>
      </c>
      <c r="DY543">
        <v>0</v>
      </c>
      <c r="DZ543">
        <v>0</v>
      </c>
      <c r="EA543">
        <v>0</v>
      </c>
      <c r="EB543">
        <v>0</v>
      </c>
      <c r="EC543">
        <v>0</v>
      </c>
      <c r="ED543">
        <v>0</v>
      </c>
      <c r="EE543">
        <v>0</v>
      </c>
      <c r="EF543">
        <v>0</v>
      </c>
      <c r="EG543">
        <v>0</v>
      </c>
      <c r="EH543">
        <v>0</v>
      </c>
      <c r="EI543">
        <v>0</v>
      </c>
      <c r="EJ543">
        <v>0</v>
      </c>
      <c r="EK543">
        <v>0</v>
      </c>
      <c r="EL543">
        <v>0</v>
      </c>
      <c r="EM543">
        <v>0</v>
      </c>
      <c r="EN543">
        <v>0</v>
      </c>
      <c r="EO543">
        <v>0</v>
      </c>
      <c r="EP543">
        <v>0</v>
      </c>
      <c r="EQ543">
        <v>0</v>
      </c>
      <c r="ER543">
        <v>0</v>
      </c>
      <c r="ES543">
        <v>0</v>
      </c>
      <c r="ET543">
        <v>0</v>
      </c>
      <c r="EU543">
        <v>0</v>
      </c>
      <c r="EV543">
        <v>0</v>
      </c>
      <c r="EW543">
        <v>0</v>
      </c>
      <c r="EX543">
        <v>0</v>
      </c>
      <c r="EY543">
        <v>0</v>
      </c>
      <c r="EZ543">
        <v>0</v>
      </c>
      <c r="FA543">
        <v>0</v>
      </c>
      <c r="FB543">
        <v>0</v>
      </c>
      <c r="FC543">
        <v>0</v>
      </c>
      <c r="FD543">
        <v>0</v>
      </c>
      <c r="FE543">
        <v>0</v>
      </c>
      <c r="FF543">
        <v>0</v>
      </c>
      <c r="FG543">
        <v>0</v>
      </c>
      <c r="FH543">
        <v>0</v>
      </c>
      <c r="FI543">
        <v>0</v>
      </c>
      <c r="FJ543">
        <v>0</v>
      </c>
      <c r="FK543">
        <v>0</v>
      </c>
      <c r="FL543">
        <v>0</v>
      </c>
      <c r="FM543">
        <v>0</v>
      </c>
      <c r="FN543">
        <v>0</v>
      </c>
      <c r="FO543">
        <v>0</v>
      </c>
      <c r="FP543">
        <v>0</v>
      </c>
      <c r="FQ543">
        <v>0</v>
      </c>
      <c r="FR543">
        <v>0</v>
      </c>
      <c r="FS543">
        <v>0</v>
      </c>
      <c r="FU543">
        <v>0</v>
      </c>
    </row>
    <row r="544" spans="1:177" x14ac:dyDescent="0.2">
      <c r="A544" t="s">
        <v>197</v>
      </c>
      <c r="B544" t="s">
        <v>224</v>
      </c>
      <c r="C544" t="s">
        <v>1</v>
      </c>
      <c r="D544" t="s">
        <v>260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0</v>
      </c>
      <c r="BI544">
        <v>0</v>
      </c>
      <c r="BJ544">
        <v>0</v>
      </c>
      <c r="BK544">
        <v>0</v>
      </c>
      <c r="BL544">
        <v>0</v>
      </c>
      <c r="BM544">
        <v>0</v>
      </c>
      <c r="BN544">
        <v>0</v>
      </c>
      <c r="BO544">
        <v>0</v>
      </c>
      <c r="BP544">
        <v>0</v>
      </c>
      <c r="BQ544">
        <v>0</v>
      </c>
      <c r="BR544">
        <v>0</v>
      </c>
      <c r="BS544">
        <v>0</v>
      </c>
      <c r="BT544">
        <v>0</v>
      </c>
      <c r="BU544">
        <v>0</v>
      </c>
      <c r="BV544">
        <v>0</v>
      </c>
      <c r="BW544">
        <v>0</v>
      </c>
      <c r="BX544">
        <v>0</v>
      </c>
      <c r="BY544">
        <v>0</v>
      </c>
      <c r="BZ544">
        <v>0</v>
      </c>
      <c r="CA544">
        <v>0</v>
      </c>
      <c r="CB544">
        <v>0</v>
      </c>
      <c r="CC544">
        <v>0</v>
      </c>
      <c r="CD544">
        <v>0</v>
      </c>
      <c r="CE544">
        <v>0</v>
      </c>
      <c r="CF544">
        <v>0</v>
      </c>
      <c r="CG544">
        <v>0</v>
      </c>
      <c r="CH544">
        <v>0</v>
      </c>
      <c r="CI544">
        <v>0</v>
      </c>
      <c r="CJ544">
        <v>0</v>
      </c>
      <c r="CK544">
        <v>0</v>
      </c>
      <c r="CL544">
        <v>0</v>
      </c>
      <c r="CM544">
        <v>0</v>
      </c>
      <c r="CN544">
        <v>0</v>
      </c>
      <c r="CO544">
        <v>0</v>
      </c>
      <c r="CP544">
        <v>0</v>
      </c>
      <c r="CQ544">
        <v>0</v>
      </c>
      <c r="CR544">
        <v>0</v>
      </c>
      <c r="CS544">
        <v>0</v>
      </c>
      <c r="CT544">
        <v>0</v>
      </c>
      <c r="CU544">
        <v>0</v>
      </c>
      <c r="CV544">
        <v>0</v>
      </c>
      <c r="CW544">
        <v>0</v>
      </c>
      <c r="CX544">
        <v>0</v>
      </c>
      <c r="CY544">
        <v>0</v>
      </c>
      <c r="CZ544">
        <v>0</v>
      </c>
      <c r="DA544">
        <v>0</v>
      </c>
      <c r="DB544">
        <v>0</v>
      </c>
      <c r="DC544">
        <v>0</v>
      </c>
      <c r="DD544">
        <v>0</v>
      </c>
      <c r="DE544">
        <v>0</v>
      </c>
      <c r="DF544">
        <v>0</v>
      </c>
      <c r="DG544">
        <v>0</v>
      </c>
      <c r="DH544">
        <v>0</v>
      </c>
      <c r="DI544">
        <v>0</v>
      </c>
      <c r="DJ544">
        <v>0</v>
      </c>
      <c r="DK544">
        <v>0</v>
      </c>
      <c r="DL544">
        <v>0</v>
      </c>
      <c r="DM544">
        <v>0</v>
      </c>
      <c r="DN544">
        <v>0</v>
      </c>
      <c r="DO544">
        <v>0</v>
      </c>
      <c r="DP544">
        <v>0</v>
      </c>
      <c r="DQ544">
        <v>0</v>
      </c>
      <c r="DR544">
        <v>0</v>
      </c>
      <c r="DS544">
        <v>0</v>
      </c>
      <c r="DT544">
        <v>0</v>
      </c>
      <c r="DU544">
        <v>0</v>
      </c>
      <c r="DV544">
        <v>0</v>
      </c>
      <c r="DW544">
        <v>0</v>
      </c>
      <c r="DX544">
        <v>0</v>
      </c>
      <c r="DY544">
        <v>0</v>
      </c>
      <c r="DZ544">
        <v>0</v>
      </c>
      <c r="EA544">
        <v>0</v>
      </c>
      <c r="EB544">
        <v>0</v>
      </c>
      <c r="EC544">
        <v>0</v>
      </c>
      <c r="ED544">
        <v>0</v>
      </c>
      <c r="EE544">
        <v>0</v>
      </c>
      <c r="EF544">
        <v>0</v>
      </c>
      <c r="EG544">
        <v>0</v>
      </c>
      <c r="EH544">
        <v>0</v>
      </c>
      <c r="EI544">
        <v>0</v>
      </c>
      <c r="EJ544">
        <v>0</v>
      </c>
      <c r="EK544">
        <v>0</v>
      </c>
      <c r="EL544">
        <v>0</v>
      </c>
      <c r="EM544">
        <v>0</v>
      </c>
      <c r="EN544">
        <v>0</v>
      </c>
      <c r="EO544">
        <v>0</v>
      </c>
      <c r="EP544">
        <v>0</v>
      </c>
      <c r="EQ544">
        <v>0</v>
      </c>
      <c r="ER544">
        <v>0</v>
      </c>
      <c r="ES544">
        <v>0</v>
      </c>
      <c r="ET544">
        <v>0</v>
      </c>
      <c r="EU544">
        <v>0</v>
      </c>
      <c r="EV544">
        <v>0</v>
      </c>
      <c r="EW544">
        <v>0</v>
      </c>
      <c r="EX544">
        <v>0</v>
      </c>
      <c r="EY544">
        <v>0</v>
      </c>
      <c r="EZ544">
        <v>0</v>
      </c>
      <c r="FA544">
        <v>0</v>
      </c>
      <c r="FB544">
        <v>0</v>
      </c>
      <c r="FC544">
        <v>0</v>
      </c>
      <c r="FD544">
        <v>0</v>
      </c>
      <c r="FE544">
        <v>0</v>
      </c>
      <c r="FF544">
        <v>0</v>
      </c>
      <c r="FG544">
        <v>0</v>
      </c>
      <c r="FH544">
        <v>0</v>
      </c>
      <c r="FI544">
        <v>0</v>
      </c>
      <c r="FJ544">
        <v>0</v>
      </c>
      <c r="FK544">
        <v>0</v>
      </c>
      <c r="FL544">
        <v>0</v>
      </c>
      <c r="FM544">
        <v>0</v>
      </c>
      <c r="FN544">
        <v>0</v>
      </c>
      <c r="FO544">
        <v>0</v>
      </c>
      <c r="FP544">
        <v>0</v>
      </c>
      <c r="FQ544">
        <v>0</v>
      </c>
      <c r="FR544">
        <v>0</v>
      </c>
      <c r="FS544">
        <v>0</v>
      </c>
      <c r="FU544">
        <v>0</v>
      </c>
    </row>
    <row r="545" spans="1:177" x14ac:dyDescent="0.2">
      <c r="A545" t="s">
        <v>197</v>
      </c>
      <c r="B545" t="s">
        <v>224</v>
      </c>
      <c r="C545" t="s">
        <v>1</v>
      </c>
      <c r="D545" t="s">
        <v>2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0</v>
      </c>
      <c r="BI545">
        <v>0</v>
      </c>
      <c r="BJ545">
        <v>0</v>
      </c>
      <c r="BK545">
        <v>0</v>
      </c>
      <c r="BL545">
        <v>0</v>
      </c>
      <c r="BM545">
        <v>0</v>
      </c>
      <c r="BN545">
        <v>0</v>
      </c>
      <c r="BO545">
        <v>0</v>
      </c>
      <c r="BP545">
        <v>0</v>
      </c>
      <c r="BQ545">
        <v>0</v>
      </c>
      <c r="BR545">
        <v>0</v>
      </c>
      <c r="BS545">
        <v>0</v>
      </c>
      <c r="BT545">
        <v>0</v>
      </c>
      <c r="BU545">
        <v>0</v>
      </c>
      <c r="BV545">
        <v>0</v>
      </c>
      <c r="BW545">
        <v>0</v>
      </c>
      <c r="BX545">
        <v>0</v>
      </c>
      <c r="BY545">
        <v>0</v>
      </c>
      <c r="BZ545">
        <v>0</v>
      </c>
      <c r="CA545">
        <v>0</v>
      </c>
      <c r="CB545">
        <v>0</v>
      </c>
      <c r="CC545">
        <v>0</v>
      </c>
      <c r="CD545">
        <v>0</v>
      </c>
      <c r="CE545">
        <v>0</v>
      </c>
      <c r="CF545">
        <v>0</v>
      </c>
      <c r="CG545">
        <v>0</v>
      </c>
      <c r="CH545">
        <v>0</v>
      </c>
      <c r="CI545">
        <v>0</v>
      </c>
      <c r="CJ545">
        <v>0</v>
      </c>
      <c r="CK545">
        <v>0</v>
      </c>
      <c r="CL545">
        <v>0</v>
      </c>
      <c r="CM545">
        <v>0</v>
      </c>
      <c r="CN545">
        <v>0</v>
      </c>
      <c r="CO545">
        <v>0</v>
      </c>
      <c r="CP545">
        <v>0</v>
      </c>
      <c r="CQ545">
        <v>0</v>
      </c>
      <c r="CR545">
        <v>0</v>
      </c>
      <c r="CS545">
        <v>0</v>
      </c>
      <c r="CT545">
        <v>0</v>
      </c>
      <c r="CU545">
        <v>0</v>
      </c>
      <c r="CV545">
        <v>0</v>
      </c>
      <c r="CW545">
        <v>0</v>
      </c>
      <c r="CX545">
        <v>0</v>
      </c>
      <c r="CY545">
        <v>0</v>
      </c>
      <c r="CZ545">
        <v>0</v>
      </c>
      <c r="DA545">
        <v>0</v>
      </c>
      <c r="DB545">
        <v>0</v>
      </c>
      <c r="DC545">
        <v>0</v>
      </c>
      <c r="DD545">
        <v>0</v>
      </c>
      <c r="DE545">
        <v>0</v>
      </c>
      <c r="DF545">
        <v>0</v>
      </c>
      <c r="DG545">
        <v>0</v>
      </c>
      <c r="DH545">
        <v>0</v>
      </c>
      <c r="DI545">
        <v>0</v>
      </c>
      <c r="DJ545">
        <v>0</v>
      </c>
      <c r="DK545">
        <v>0</v>
      </c>
      <c r="DL545">
        <v>0</v>
      </c>
      <c r="DM545">
        <v>0</v>
      </c>
      <c r="DN545">
        <v>0</v>
      </c>
      <c r="DO545">
        <v>0</v>
      </c>
      <c r="DP545">
        <v>0</v>
      </c>
      <c r="DQ545">
        <v>0</v>
      </c>
      <c r="DR545">
        <v>0</v>
      </c>
      <c r="DS545">
        <v>0</v>
      </c>
      <c r="DT545">
        <v>0</v>
      </c>
      <c r="DU545">
        <v>0</v>
      </c>
      <c r="DV545">
        <v>0</v>
      </c>
      <c r="DW545">
        <v>0</v>
      </c>
      <c r="DX545">
        <v>0</v>
      </c>
      <c r="DY545">
        <v>0</v>
      </c>
      <c r="DZ545">
        <v>0</v>
      </c>
      <c r="EA545">
        <v>0</v>
      </c>
      <c r="EB545">
        <v>0</v>
      </c>
      <c r="EC545">
        <v>0</v>
      </c>
      <c r="ED545">
        <v>0</v>
      </c>
      <c r="EE545">
        <v>0</v>
      </c>
      <c r="EF545">
        <v>0</v>
      </c>
      <c r="EG545">
        <v>0</v>
      </c>
      <c r="EH545">
        <v>0</v>
      </c>
      <c r="EI545">
        <v>0</v>
      </c>
      <c r="EJ545">
        <v>0</v>
      </c>
      <c r="EK545">
        <v>0</v>
      </c>
      <c r="EL545">
        <v>0</v>
      </c>
      <c r="EM545">
        <v>0</v>
      </c>
      <c r="EN545">
        <v>0</v>
      </c>
      <c r="EO545">
        <v>0</v>
      </c>
      <c r="EP545">
        <v>0</v>
      </c>
      <c r="EQ545">
        <v>0</v>
      </c>
      <c r="ER545">
        <v>0</v>
      </c>
      <c r="ES545">
        <v>0</v>
      </c>
      <c r="ET545">
        <v>0</v>
      </c>
      <c r="EU545">
        <v>0</v>
      </c>
      <c r="EV545">
        <v>0</v>
      </c>
      <c r="EW545">
        <v>0</v>
      </c>
      <c r="EX545">
        <v>0</v>
      </c>
      <c r="EY545">
        <v>0</v>
      </c>
      <c r="EZ545">
        <v>0</v>
      </c>
      <c r="FA545">
        <v>0</v>
      </c>
      <c r="FB545">
        <v>0</v>
      </c>
      <c r="FC545">
        <v>0</v>
      </c>
      <c r="FD545">
        <v>0</v>
      </c>
      <c r="FE545">
        <v>0</v>
      </c>
      <c r="FF545">
        <v>0</v>
      </c>
      <c r="FG545">
        <v>0</v>
      </c>
      <c r="FH545">
        <v>0</v>
      </c>
      <c r="FI545">
        <v>0</v>
      </c>
      <c r="FJ545">
        <v>0</v>
      </c>
      <c r="FK545">
        <v>0</v>
      </c>
      <c r="FL545">
        <v>0</v>
      </c>
      <c r="FM545">
        <v>0</v>
      </c>
      <c r="FN545">
        <v>0</v>
      </c>
      <c r="FO545">
        <v>0</v>
      </c>
      <c r="FP545">
        <v>0</v>
      </c>
      <c r="FQ545">
        <v>0</v>
      </c>
      <c r="FR545">
        <v>0</v>
      </c>
      <c r="FS545">
        <v>1</v>
      </c>
      <c r="FT545">
        <v>1</v>
      </c>
      <c r="FU545">
        <v>0</v>
      </c>
    </row>
    <row r="546" spans="1:177" x14ac:dyDescent="0.2">
      <c r="A546" t="s">
        <v>197</v>
      </c>
      <c r="B546" t="s">
        <v>225</v>
      </c>
      <c r="C546" t="s">
        <v>1</v>
      </c>
      <c r="D546" t="s">
        <v>246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0</v>
      </c>
      <c r="BI546">
        <v>0</v>
      </c>
      <c r="BJ546">
        <v>0</v>
      </c>
      <c r="BK546">
        <v>0</v>
      </c>
      <c r="BL546">
        <v>0</v>
      </c>
      <c r="BM546">
        <v>0</v>
      </c>
      <c r="BN546">
        <v>0</v>
      </c>
      <c r="BO546">
        <v>0</v>
      </c>
      <c r="BP546">
        <v>0</v>
      </c>
      <c r="BQ546">
        <v>0</v>
      </c>
      <c r="BR546">
        <v>0</v>
      </c>
      <c r="BS546">
        <v>0</v>
      </c>
      <c r="BT546">
        <v>0</v>
      </c>
      <c r="BU546">
        <v>0</v>
      </c>
      <c r="BV546">
        <v>0</v>
      </c>
      <c r="BW546">
        <v>0</v>
      </c>
      <c r="BX546">
        <v>0</v>
      </c>
      <c r="BY546">
        <v>0</v>
      </c>
      <c r="BZ546">
        <v>0</v>
      </c>
      <c r="CA546">
        <v>0</v>
      </c>
      <c r="CB546">
        <v>0</v>
      </c>
      <c r="CC546">
        <v>0</v>
      </c>
      <c r="CD546">
        <v>0</v>
      </c>
      <c r="CE546">
        <v>0</v>
      </c>
      <c r="CF546">
        <v>0</v>
      </c>
      <c r="CG546">
        <v>0</v>
      </c>
      <c r="CH546">
        <v>0</v>
      </c>
      <c r="CI546">
        <v>0</v>
      </c>
      <c r="CJ546">
        <v>0</v>
      </c>
      <c r="CK546">
        <v>0</v>
      </c>
      <c r="CL546">
        <v>0</v>
      </c>
      <c r="CM546">
        <v>0</v>
      </c>
      <c r="CN546">
        <v>0</v>
      </c>
      <c r="CO546">
        <v>0</v>
      </c>
      <c r="CP546">
        <v>0</v>
      </c>
      <c r="CQ546">
        <v>0</v>
      </c>
      <c r="CR546">
        <v>0</v>
      </c>
      <c r="CS546">
        <v>0</v>
      </c>
      <c r="CT546">
        <v>0</v>
      </c>
      <c r="CU546">
        <v>0</v>
      </c>
      <c r="CV546">
        <v>0</v>
      </c>
      <c r="CW546">
        <v>0</v>
      </c>
      <c r="CX546">
        <v>0</v>
      </c>
      <c r="CY546">
        <v>0</v>
      </c>
      <c r="CZ546">
        <v>0</v>
      </c>
      <c r="DA546">
        <v>0</v>
      </c>
      <c r="DB546">
        <v>0</v>
      </c>
      <c r="DC546">
        <v>0</v>
      </c>
      <c r="DD546">
        <v>0</v>
      </c>
      <c r="DE546">
        <v>0</v>
      </c>
      <c r="DF546">
        <v>0</v>
      </c>
      <c r="DG546">
        <v>0</v>
      </c>
      <c r="DH546">
        <v>0</v>
      </c>
      <c r="DI546">
        <v>0</v>
      </c>
      <c r="DJ546">
        <v>0</v>
      </c>
      <c r="DK546">
        <v>0</v>
      </c>
      <c r="DL546">
        <v>0</v>
      </c>
      <c r="DM546">
        <v>0</v>
      </c>
      <c r="DN546">
        <v>0</v>
      </c>
      <c r="DO546">
        <v>0</v>
      </c>
      <c r="DP546">
        <v>0</v>
      </c>
      <c r="DQ546">
        <v>0</v>
      </c>
      <c r="DR546">
        <v>0</v>
      </c>
      <c r="DS546">
        <v>0</v>
      </c>
      <c r="DT546">
        <v>0</v>
      </c>
      <c r="DU546">
        <v>0</v>
      </c>
      <c r="DV546">
        <v>0</v>
      </c>
      <c r="DW546">
        <v>0</v>
      </c>
      <c r="DX546">
        <v>0</v>
      </c>
      <c r="DY546">
        <v>0</v>
      </c>
      <c r="DZ546">
        <v>0</v>
      </c>
      <c r="EA546">
        <v>0</v>
      </c>
      <c r="EB546">
        <v>0</v>
      </c>
      <c r="EC546">
        <v>0</v>
      </c>
      <c r="ED546">
        <v>0</v>
      </c>
      <c r="EE546">
        <v>0</v>
      </c>
      <c r="EF546">
        <v>0</v>
      </c>
      <c r="EG546">
        <v>0</v>
      </c>
      <c r="EH546">
        <v>0</v>
      </c>
      <c r="EI546">
        <v>0</v>
      </c>
      <c r="EJ546">
        <v>0</v>
      </c>
      <c r="EK546">
        <v>0</v>
      </c>
      <c r="EL546">
        <v>0</v>
      </c>
      <c r="EM546">
        <v>0</v>
      </c>
      <c r="EN546">
        <v>0</v>
      </c>
      <c r="EO546">
        <v>0</v>
      </c>
      <c r="EP546">
        <v>0</v>
      </c>
      <c r="EQ546">
        <v>0</v>
      </c>
      <c r="ER546">
        <v>0</v>
      </c>
      <c r="ES546">
        <v>0</v>
      </c>
      <c r="ET546">
        <v>0</v>
      </c>
      <c r="EU546">
        <v>0</v>
      </c>
      <c r="EV546">
        <v>0</v>
      </c>
      <c r="EW546">
        <v>0</v>
      </c>
      <c r="EX546">
        <v>0</v>
      </c>
      <c r="EY546">
        <v>0</v>
      </c>
      <c r="EZ546">
        <v>0</v>
      </c>
      <c r="FA546">
        <v>0</v>
      </c>
      <c r="FB546">
        <v>0</v>
      </c>
      <c r="FC546">
        <v>0</v>
      </c>
      <c r="FD546">
        <v>0</v>
      </c>
      <c r="FE546">
        <v>0</v>
      </c>
      <c r="FF546">
        <v>0</v>
      </c>
      <c r="FG546">
        <v>0</v>
      </c>
      <c r="FH546">
        <v>0</v>
      </c>
      <c r="FI546">
        <v>0</v>
      </c>
      <c r="FJ546">
        <v>0</v>
      </c>
      <c r="FK546">
        <v>0</v>
      </c>
      <c r="FL546">
        <v>0</v>
      </c>
      <c r="FM546">
        <v>0</v>
      </c>
      <c r="FN546">
        <v>0</v>
      </c>
      <c r="FO546">
        <v>0</v>
      </c>
      <c r="FP546">
        <v>0</v>
      </c>
      <c r="FQ546">
        <v>0</v>
      </c>
      <c r="FR546">
        <v>0</v>
      </c>
      <c r="FS546">
        <v>0</v>
      </c>
      <c r="FU546">
        <v>0</v>
      </c>
    </row>
    <row r="547" spans="1:177" x14ac:dyDescent="0.2">
      <c r="A547" t="s">
        <v>197</v>
      </c>
      <c r="B547" t="s">
        <v>225</v>
      </c>
      <c r="C547" t="s">
        <v>1</v>
      </c>
      <c r="D547" t="s">
        <v>247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0</v>
      </c>
      <c r="BI547">
        <v>0</v>
      </c>
      <c r="BJ547">
        <v>0</v>
      </c>
      <c r="BK547">
        <v>0</v>
      </c>
      <c r="BL547">
        <v>0</v>
      </c>
      <c r="BM547">
        <v>0</v>
      </c>
      <c r="BN547">
        <v>0</v>
      </c>
      <c r="BO547">
        <v>0</v>
      </c>
      <c r="BP547">
        <v>0</v>
      </c>
      <c r="BQ547">
        <v>0</v>
      </c>
      <c r="BR547">
        <v>0</v>
      </c>
      <c r="BS547">
        <v>0</v>
      </c>
      <c r="BT547">
        <v>0</v>
      </c>
      <c r="BU547">
        <v>0</v>
      </c>
      <c r="BV547">
        <v>0</v>
      </c>
      <c r="BW547">
        <v>0</v>
      </c>
      <c r="BX547">
        <v>0</v>
      </c>
      <c r="BY547">
        <v>0</v>
      </c>
      <c r="BZ547">
        <v>0</v>
      </c>
      <c r="CA547">
        <v>0</v>
      </c>
      <c r="CB547">
        <v>0</v>
      </c>
      <c r="CC547">
        <v>0</v>
      </c>
      <c r="CD547">
        <v>0</v>
      </c>
      <c r="CE547">
        <v>0</v>
      </c>
      <c r="CF547">
        <v>0</v>
      </c>
      <c r="CG547">
        <v>0</v>
      </c>
      <c r="CH547">
        <v>0</v>
      </c>
      <c r="CI547">
        <v>0</v>
      </c>
      <c r="CJ547">
        <v>0</v>
      </c>
      <c r="CK547">
        <v>0</v>
      </c>
      <c r="CL547">
        <v>0</v>
      </c>
      <c r="CM547">
        <v>0</v>
      </c>
      <c r="CN547">
        <v>0</v>
      </c>
      <c r="CO547">
        <v>0</v>
      </c>
      <c r="CP547">
        <v>0</v>
      </c>
      <c r="CQ547">
        <v>0</v>
      </c>
      <c r="CR547">
        <v>0</v>
      </c>
      <c r="CS547">
        <v>0</v>
      </c>
      <c r="CT547">
        <v>0</v>
      </c>
      <c r="CU547">
        <v>0</v>
      </c>
      <c r="CV547">
        <v>0</v>
      </c>
      <c r="CW547">
        <v>0</v>
      </c>
      <c r="CX547">
        <v>0</v>
      </c>
      <c r="CY547">
        <v>0</v>
      </c>
      <c r="CZ547">
        <v>0</v>
      </c>
      <c r="DA547">
        <v>0</v>
      </c>
      <c r="DB547">
        <v>0</v>
      </c>
      <c r="DC547">
        <v>0</v>
      </c>
      <c r="DD547">
        <v>0</v>
      </c>
      <c r="DE547">
        <v>0</v>
      </c>
      <c r="DF547">
        <v>0</v>
      </c>
      <c r="DG547">
        <v>0</v>
      </c>
      <c r="DH547">
        <v>0</v>
      </c>
      <c r="DI547">
        <v>0</v>
      </c>
      <c r="DJ547">
        <v>0</v>
      </c>
      <c r="DK547">
        <v>0</v>
      </c>
      <c r="DL547">
        <v>0</v>
      </c>
      <c r="DM547">
        <v>0</v>
      </c>
      <c r="DN547">
        <v>0</v>
      </c>
      <c r="DO547">
        <v>0</v>
      </c>
      <c r="DP547">
        <v>0</v>
      </c>
      <c r="DQ547">
        <v>0</v>
      </c>
      <c r="DR547">
        <v>0</v>
      </c>
      <c r="DS547">
        <v>0</v>
      </c>
      <c r="DT547">
        <v>0</v>
      </c>
      <c r="DU547">
        <v>0</v>
      </c>
      <c r="DV547">
        <v>0</v>
      </c>
      <c r="DW547">
        <v>0</v>
      </c>
      <c r="DX547">
        <v>0</v>
      </c>
      <c r="DY547">
        <v>0</v>
      </c>
      <c r="DZ547">
        <v>0</v>
      </c>
      <c r="EA547">
        <v>0</v>
      </c>
      <c r="EB547">
        <v>0</v>
      </c>
      <c r="EC547">
        <v>0</v>
      </c>
      <c r="ED547">
        <v>0</v>
      </c>
      <c r="EE547">
        <v>0</v>
      </c>
      <c r="EF547">
        <v>0</v>
      </c>
      <c r="EG547">
        <v>0</v>
      </c>
      <c r="EH547">
        <v>0</v>
      </c>
      <c r="EI547">
        <v>0</v>
      </c>
      <c r="EJ547">
        <v>0</v>
      </c>
      <c r="EK547">
        <v>0</v>
      </c>
      <c r="EL547">
        <v>0</v>
      </c>
      <c r="EM547">
        <v>0</v>
      </c>
      <c r="EN547">
        <v>0</v>
      </c>
      <c r="EO547">
        <v>0</v>
      </c>
      <c r="EP547">
        <v>0</v>
      </c>
      <c r="EQ547">
        <v>0</v>
      </c>
      <c r="ER547">
        <v>0</v>
      </c>
      <c r="ES547">
        <v>0</v>
      </c>
      <c r="ET547">
        <v>0</v>
      </c>
      <c r="EU547">
        <v>0</v>
      </c>
      <c r="EV547">
        <v>0</v>
      </c>
      <c r="EW547">
        <v>0</v>
      </c>
      <c r="EX547">
        <v>0</v>
      </c>
      <c r="EY547">
        <v>0</v>
      </c>
      <c r="EZ547">
        <v>0</v>
      </c>
      <c r="FA547">
        <v>0</v>
      </c>
      <c r="FB547">
        <v>0</v>
      </c>
      <c r="FC547">
        <v>0</v>
      </c>
      <c r="FD547">
        <v>0</v>
      </c>
      <c r="FE547">
        <v>0</v>
      </c>
      <c r="FF547">
        <v>0</v>
      </c>
      <c r="FG547">
        <v>0</v>
      </c>
      <c r="FH547">
        <v>0</v>
      </c>
      <c r="FI547">
        <v>0</v>
      </c>
      <c r="FJ547">
        <v>0</v>
      </c>
      <c r="FK547">
        <v>0</v>
      </c>
      <c r="FL547">
        <v>0</v>
      </c>
      <c r="FM547">
        <v>0</v>
      </c>
      <c r="FN547">
        <v>0</v>
      </c>
      <c r="FO547">
        <v>0</v>
      </c>
      <c r="FP547">
        <v>0</v>
      </c>
      <c r="FQ547">
        <v>0</v>
      </c>
      <c r="FR547">
        <v>0</v>
      </c>
      <c r="FS547">
        <v>21</v>
      </c>
      <c r="FT547">
        <v>0.3663162887096405</v>
      </c>
      <c r="FU547">
        <v>0</v>
      </c>
    </row>
    <row r="548" spans="1:177" x14ac:dyDescent="0.2">
      <c r="A548" t="s">
        <v>197</v>
      </c>
      <c r="B548" t="s">
        <v>225</v>
      </c>
      <c r="C548" t="s">
        <v>1</v>
      </c>
      <c r="D548" t="s">
        <v>248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0</v>
      </c>
      <c r="BI548">
        <v>0</v>
      </c>
      <c r="BJ548">
        <v>0</v>
      </c>
      <c r="BK548">
        <v>0</v>
      </c>
      <c r="BL548">
        <v>0</v>
      </c>
      <c r="BM548">
        <v>0</v>
      </c>
      <c r="BN548">
        <v>0</v>
      </c>
      <c r="BO548">
        <v>0</v>
      </c>
      <c r="BP548">
        <v>0</v>
      </c>
      <c r="BQ548">
        <v>0</v>
      </c>
      <c r="BR548">
        <v>0</v>
      </c>
      <c r="BS548">
        <v>0</v>
      </c>
      <c r="BT548">
        <v>0</v>
      </c>
      <c r="BU548">
        <v>0</v>
      </c>
      <c r="BV548">
        <v>0</v>
      </c>
      <c r="BW548">
        <v>0</v>
      </c>
      <c r="BX548">
        <v>0</v>
      </c>
      <c r="BY548">
        <v>0</v>
      </c>
      <c r="BZ548">
        <v>0</v>
      </c>
      <c r="CA548">
        <v>0</v>
      </c>
      <c r="CB548">
        <v>0</v>
      </c>
      <c r="CC548">
        <v>0</v>
      </c>
      <c r="CD548">
        <v>0</v>
      </c>
      <c r="CE548">
        <v>0</v>
      </c>
      <c r="CF548">
        <v>0</v>
      </c>
      <c r="CG548">
        <v>0</v>
      </c>
      <c r="CH548">
        <v>0</v>
      </c>
      <c r="CI548">
        <v>0</v>
      </c>
      <c r="CJ548">
        <v>0</v>
      </c>
      <c r="CK548">
        <v>0</v>
      </c>
      <c r="CL548">
        <v>0</v>
      </c>
      <c r="CM548">
        <v>0</v>
      </c>
      <c r="CN548">
        <v>0</v>
      </c>
      <c r="CO548">
        <v>0</v>
      </c>
      <c r="CP548">
        <v>0</v>
      </c>
      <c r="CQ548">
        <v>0</v>
      </c>
      <c r="CR548">
        <v>0</v>
      </c>
      <c r="CS548">
        <v>0</v>
      </c>
      <c r="CT548">
        <v>0</v>
      </c>
      <c r="CU548">
        <v>0</v>
      </c>
      <c r="CV548">
        <v>0</v>
      </c>
      <c r="CW548">
        <v>0</v>
      </c>
      <c r="CX548">
        <v>0</v>
      </c>
      <c r="CY548">
        <v>0</v>
      </c>
      <c r="CZ548">
        <v>0</v>
      </c>
      <c r="DA548">
        <v>0</v>
      </c>
      <c r="DB548">
        <v>0</v>
      </c>
      <c r="DC548">
        <v>0</v>
      </c>
      <c r="DD548">
        <v>0</v>
      </c>
      <c r="DE548">
        <v>0</v>
      </c>
      <c r="DF548">
        <v>0</v>
      </c>
      <c r="DG548">
        <v>0</v>
      </c>
      <c r="DH548">
        <v>0</v>
      </c>
      <c r="DI548">
        <v>0</v>
      </c>
      <c r="DJ548">
        <v>0</v>
      </c>
      <c r="DK548">
        <v>0</v>
      </c>
      <c r="DL548">
        <v>0</v>
      </c>
      <c r="DM548">
        <v>0</v>
      </c>
      <c r="DN548">
        <v>0</v>
      </c>
      <c r="DO548">
        <v>0</v>
      </c>
      <c r="DP548">
        <v>0</v>
      </c>
      <c r="DQ548">
        <v>0</v>
      </c>
      <c r="DR548">
        <v>0</v>
      </c>
      <c r="DS548">
        <v>0</v>
      </c>
      <c r="DT548">
        <v>0</v>
      </c>
      <c r="DU548">
        <v>0</v>
      </c>
      <c r="DV548">
        <v>0</v>
      </c>
      <c r="DW548">
        <v>0</v>
      </c>
      <c r="DX548">
        <v>0</v>
      </c>
      <c r="DY548">
        <v>0</v>
      </c>
      <c r="DZ548">
        <v>0</v>
      </c>
      <c r="EA548">
        <v>0</v>
      </c>
      <c r="EB548">
        <v>0</v>
      </c>
      <c r="EC548">
        <v>0</v>
      </c>
      <c r="ED548">
        <v>0</v>
      </c>
      <c r="EE548">
        <v>0</v>
      </c>
      <c r="EF548">
        <v>0</v>
      </c>
      <c r="EG548">
        <v>0</v>
      </c>
      <c r="EH548">
        <v>0</v>
      </c>
      <c r="EI548">
        <v>0</v>
      </c>
      <c r="EJ548">
        <v>0</v>
      </c>
      <c r="EK548">
        <v>0</v>
      </c>
      <c r="EL548">
        <v>0</v>
      </c>
      <c r="EM548">
        <v>0</v>
      </c>
      <c r="EN548">
        <v>0</v>
      </c>
      <c r="EO548">
        <v>0</v>
      </c>
      <c r="EP548">
        <v>0</v>
      </c>
      <c r="EQ548">
        <v>0</v>
      </c>
      <c r="ER548">
        <v>0</v>
      </c>
      <c r="ES548">
        <v>0</v>
      </c>
      <c r="ET548">
        <v>0</v>
      </c>
      <c r="EU548">
        <v>0</v>
      </c>
      <c r="EV548">
        <v>0</v>
      </c>
      <c r="EW548">
        <v>0</v>
      </c>
      <c r="EX548">
        <v>0</v>
      </c>
      <c r="EY548">
        <v>0</v>
      </c>
      <c r="EZ548">
        <v>0</v>
      </c>
      <c r="FA548">
        <v>0</v>
      </c>
      <c r="FB548">
        <v>0</v>
      </c>
      <c r="FC548">
        <v>0</v>
      </c>
      <c r="FD548">
        <v>0</v>
      </c>
      <c r="FE548">
        <v>0</v>
      </c>
      <c r="FF548">
        <v>0</v>
      </c>
      <c r="FG548">
        <v>0</v>
      </c>
      <c r="FH548">
        <v>0</v>
      </c>
      <c r="FI548">
        <v>0</v>
      </c>
      <c r="FJ548">
        <v>0</v>
      </c>
      <c r="FK548">
        <v>0</v>
      </c>
      <c r="FL548">
        <v>0</v>
      </c>
      <c r="FM548">
        <v>0</v>
      </c>
      <c r="FN548">
        <v>0</v>
      </c>
      <c r="FO548">
        <v>0</v>
      </c>
      <c r="FP548">
        <v>0</v>
      </c>
      <c r="FQ548">
        <v>0</v>
      </c>
      <c r="FR548">
        <v>0</v>
      </c>
      <c r="FS548">
        <v>25</v>
      </c>
      <c r="FT548">
        <v>0.23539315164089203</v>
      </c>
      <c r="FU548">
        <v>0</v>
      </c>
    </row>
    <row r="549" spans="1:177" x14ac:dyDescent="0.2">
      <c r="A549" t="s">
        <v>197</v>
      </c>
      <c r="B549" t="s">
        <v>225</v>
      </c>
      <c r="C549" t="s">
        <v>1</v>
      </c>
      <c r="D549" t="s">
        <v>249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0</v>
      </c>
      <c r="BI549">
        <v>0</v>
      </c>
      <c r="BJ549">
        <v>0</v>
      </c>
      <c r="BK549">
        <v>0</v>
      </c>
      <c r="BL549">
        <v>0</v>
      </c>
      <c r="BM549">
        <v>0</v>
      </c>
      <c r="BN549">
        <v>0</v>
      </c>
      <c r="BO549">
        <v>0</v>
      </c>
      <c r="BP549">
        <v>0</v>
      </c>
      <c r="BQ549">
        <v>0</v>
      </c>
      <c r="BR549">
        <v>0</v>
      </c>
      <c r="BS549">
        <v>0</v>
      </c>
      <c r="BT549">
        <v>0</v>
      </c>
      <c r="BU549">
        <v>0</v>
      </c>
      <c r="BV549">
        <v>0</v>
      </c>
      <c r="BW549">
        <v>0</v>
      </c>
      <c r="BX549">
        <v>0</v>
      </c>
      <c r="BY549">
        <v>0</v>
      </c>
      <c r="BZ549">
        <v>0</v>
      </c>
      <c r="CA549">
        <v>0</v>
      </c>
      <c r="CB549">
        <v>0</v>
      </c>
      <c r="CC549">
        <v>0</v>
      </c>
      <c r="CD549">
        <v>0</v>
      </c>
      <c r="CE549">
        <v>0</v>
      </c>
      <c r="CF549">
        <v>0</v>
      </c>
      <c r="CG549">
        <v>0</v>
      </c>
      <c r="CH549">
        <v>0</v>
      </c>
      <c r="CI549">
        <v>0</v>
      </c>
      <c r="CJ549">
        <v>0</v>
      </c>
      <c r="CK549">
        <v>0</v>
      </c>
      <c r="CL549">
        <v>0</v>
      </c>
      <c r="CM549">
        <v>0</v>
      </c>
      <c r="CN549">
        <v>0</v>
      </c>
      <c r="CO549">
        <v>0</v>
      </c>
      <c r="CP549">
        <v>0</v>
      </c>
      <c r="CQ549">
        <v>0</v>
      </c>
      <c r="CR549">
        <v>0</v>
      </c>
      <c r="CS549">
        <v>0</v>
      </c>
      <c r="CT549">
        <v>0</v>
      </c>
      <c r="CU549">
        <v>0</v>
      </c>
      <c r="CV549">
        <v>0</v>
      </c>
      <c r="CW549">
        <v>0</v>
      </c>
      <c r="CX549">
        <v>0</v>
      </c>
      <c r="CY549">
        <v>0</v>
      </c>
      <c r="CZ549">
        <v>0</v>
      </c>
      <c r="DA549">
        <v>0</v>
      </c>
      <c r="DB549">
        <v>0</v>
      </c>
      <c r="DC549">
        <v>0</v>
      </c>
      <c r="DD549">
        <v>0</v>
      </c>
      <c r="DE549">
        <v>0</v>
      </c>
      <c r="DF549">
        <v>0</v>
      </c>
      <c r="DG549">
        <v>0</v>
      </c>
      <c r="DH549">
        <v>0</v>
      </c>
      <c r="DI549">
        <v>0</v>
      </c>
      <c r="DJ549">
        <v>0</v>
      </c>
      <c r="DK549">
        <v>0</v>
      </c>
      <c r="DL549">
        <v>0</v>
      </c>
      <c r="DM549">
        <v>0</v>
      </c>
      <c r="DN549">
        <v>0</v>
      </c>
      <c r="DO549">
        <v>0</v>
      </c>
      <c r="DP549">
        <v>0</v>
      </c>
      <c r="DQ549">
        <v>0</v>
      </c>
      <c r="DR549">
        <v>0</v>
      </c>
      <c r="DS549">
        <v>0</v>
      </c>
      <c r="DT549">
        <v>0</v>
      </c>
      <c r="DU549">
        <v>0</v>
      </c>
      <c r="DV549">
        <v>0</v>
      </c>
      <c r="DW549">
        <v>0</v>
      </c>
      <c r="DX549">
        <v>0</v>
      </c>
      <c r="DY549">
        <v>0</v>
      </c>
      <c r="DZ549">
        <v>0</v>
      </c>
      <c r="EA549">
        <v>0</v>
      </c>
      <c r="EB549">
        <v>0</v>
      </c>
      <c r="EC549">
        <v>0</v>
      </c>
      <c r="ED549">
        <v>0</v>
      </c>
      <c r="EE549">
        <v>0</v>
      </c>
      <c r="EF549">
        <v>0</v>
      </c>
      <c r="EG549">
        <v>0</v>
      </c>
      <c r="EH549">
        <v>0</v>
      </c>
      <c r="EI549">
        <v>0</v>
      </c>
      <c r="EJ549">
        <v>0</v>
      </c>
      <c r="EK549">
        <v>0</v>
      </c>
      <c r="EL549">
        <v>0</v>
      </c>
      <c r="EM549">
        <v>0</v>
      </c>
      <c r="EN549">
        <v>0</v>
      </c>
      <c r="EO549">
        <v>0</v>
      </c>
      <c r="EP549">
        <v>0</v>
      </c>
      <c r="EQ549">
        <v>0</v>
      </c>
      <c r="ER549">
        <v>0</v>
      </c>
      <c r="ES549">
        <v>0</v>
      </c>
      <c r="ET549">
        <v>0</v>
      </c>
      <c r="EU549">
        <v>0</v>
      </c>
      <c r="EV549">
        <v>0</v>
      </c>
      <c r="EW549">
        <v>0</v>
      </c>
      <c r="EX549">
        <v>0</v>
      </c>
      <c r="EY549">
        <v>0</v>
      </c>
      <c r="EZ549">
        <v>0</v>
      </c>
      <c r="FA549">
        <v>0</v>
      </c>
      <c r="FB549">
        <v>0</v>
      </c>
      <c r="FC549">
        <v>0</v>
      </c>
      <c r="FD549">
        <v>0</v>
      </c>
      <c r="FE549">
        <v>0</v>
      </c>
      <c r="FF549">
        <v>0</v>
      </c>
      <c r="FG549">
        <v>0</v>
      </c>
      <c r="FH549">
        <v>0</v>
      </c>
      <c r="FI549">
        <v>0</v>
      </c>
      <c r="FJ549">
        <v>0</v>
      </c>
      <c r="FK549">
        <v>0</v>
      </c>
      <c r="FL549">
        <v>0</v>
      </c>
      <c r="FM549">
        <v>0</v>
      </c>
      <c r="FN549">
        <v>0</v>
      </c>
      <c r="FO549">
        <v>0</v>
      </c>
      <c r="FP549">
        <v>0</v>
      </c>
      <c r="FQ549">
        <v>0</v>
      </c>
      <c r="FR549">
        <v>0</v>
      </c>
      <c r="FS549">
        <v>25</v>
      </c>
      <c r="FT549">
        <v>0.32480430603027344</v>
      </c>
      <c r="FU549">
        <v>0</v>
      </c>
    </row>
    <row r="550" spans="1:177" x14ac:dyDescent="0.2">
      <c r="A550" t="s">
        <v>197</v>
      </c>
      <c r="B550" t="s">
        <v>225</v>
      </c>
      <c r="C550" t="s">
        <v>1</v>
      </c>
      <c r="D550" t="s">
        <v>250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M550">
        <v>0</v>
      </c>
      <c r="BN550">
        <v>0</v>
      </c>
      <c r="BO550">
        <v>0</v>
      </c>
      <c r="BP550">
        <v>0</v>
      </c>
      <c r="BQ550">
        <v>0</v>
      </c>
      <c r="BR550">
        <v>0</v>
      </c>
      <c r="BS550">
        <v>0</v>
      </c>
      <c r="BT550">
        <v>0</v>
      </c>
      <c r="BU550">
        <v>0</v>
      </c>
      <c r="BV550">
        <v>0</v>
      </c>
      <c r="BW550">
        <v>0</v>
      </c>
      <c r="BX550">
        <v>0</v>
      </c>
      <c r="BY550">
        <v>0</v>
      </c>
      <c r="BZ550">
        <v>0</v>
      </c>
      <c r="CA550">
        <v>0</v>
      </c>
      <c r="CB550">
        <v>0</v>
      </c>
      <c r="CC550">
        <v>0</v>
      </c>
      <c r="CD550">
        <v>0</v>
      </c>
      <c r="CE550">
        <v>0</v>
      </c>
      <c r="CF550">
        <v>0</v>
      </c>
      <c r="CG550">
        <v>0</v>
      </c>
      <c r="CH550">
        <v>0</v>
      </c>
      <c r="CI550">
        <v>0</v>
      </c>
      <c r="CJ550">
        <v>0</v>
      </c>
      <c r="CK550">
        <v>0</v>
      </c>
      <c r="CL550">
        <v>0</v>
      </c>
      <c r="CM550">
        <v>0</v>
      </c>
      <c r="CN550">
        <v>0</v>
      </c>
      <c r="CO550">
        <v>0</v>
      </c>
      <c r="CP550">
        <v>0</v>
      </c>
      <c r="CQ550">
        <v>0</v>
      </c>
      <c r="CR550">
        <v>0</v>
      </c>
      <c r="CS550">
        <v>0</v>
      </c>
      <c r="CT550">
        <v>0</v>
      </c>
      <c r="CU550">
        <v>0</v>
      </c>
      <c r="CV550">
        <v>0</v>
      </c>
      <c r="CW550">
        <v>0</v>
      </c>
      <c r="CX550">
        <v>0</v>
      </c>
      <c r="CY550">
        <v>0</v>
      </c>
      <c r="CZ550">
        <v>0</v>
      </c>
      <c r="DA550">
        <v>0</v>
      </c>
      <c r="DB550">
        <v>0</v>
      </c>
      <c r="DC550">
        <v>0</v>
      </c>
      <c r="DD550">
        <v>0</v>
      </c>
      <c r="DE550">
        <v>0</v>
      </c>
      <c r="DF550">
        <v>0</v>
      </c>
      <c r="DG550">
        <v>0</v>
      </c>
      <c r="DH550">
        <v>0</v>
      </c>
      <c r="DI550">
        <v>0</v>
      </c>
      <c r="DJ550">
        <v>0</v>
      </c>
      <c r="DK550">
        <v>0</v>
      </c>
      <c r="DL550">
        <v>0</v>
      </c>
      <c r="DM550">
        <v>0</v>
      </c>
      <c r="DN550">
        <v>0</v>
      </c>
      <c r="DO550">
        <v>0</v>
      </c>
      <c r="DP550">
        <v>0</v>
      </c>
      <c r="DQ550">
        <v>0</v>
      </c>
      <c r="DR550">
        <v>0</v>
      </c>
      <c r="DS550">
        <v>0</v>
      </c>
      <c r="DT550">
        <v>0</v>
      </c>
      <c r="DU550">
        <v>0</v>
      </c>
      <c r="DV550">
        <v>0</v>
      </c>
      <c r="DW550">
        <v>0</v>
      </c>
      <c r="DX550">
        <v>0</v>
      </c>
      <c r="DY550">
        <v>0</v>
      </c>
      <c r="DZ550">
        <v>0</v>
      </c>
      <c r="EA550">
        <v>0</v>
      </c>
      <c r="EB550">
        <v>0</v>
      </c>
      <c r="EC550">
        <v>0</v>
      </c>
      <c r="ED550">
        <v>0</v>
      </c>
      <c r="EE550">
        <v>0</v>
      </c>
      <c r="EF550">
        <v>0</v>
      </c>
      <c r="EG550">
        <v>0</v>
      </c>
      <c r="EH550">
        <v>0</v>
      </c>
      <c r="EI550">
        <v>0</v>
      </c>
      <c r="EJ550">
        <v>0</v>
      </c>
      <c r="EK550">
        <v>0</v>
      </c>
      <c r="EL550">
        <v>0</v>
      </c>
      <c r="EM550">
        <v>0</v>
      </c>
      <c r="EN550">
        <v>0</v>
      </c>
      <c r="EO550">
        <v>0</v>
      </c>
      <c r="EP550">
        <v>0</v>
      </c>
      <c r="EQ550">
        <v>0</v>
      </c>
      <c r="ER550">
        <v>0</v>
      </c>
      <c r="ES550">
        <v>0</v>
      </c>
      <c r="ET550">
        <v>0</v>
      </c>
      <c r="EU550">
        <v>0</v>
      </c>
      <c r="EV550">
        <v>0</v>
      </c>
      <c r="EW550">
        <v>0</v>
      </c>
      <c r="EX550">
        <v>0</v>
      </c>
      <c r="EY550">
        <v>0</v>
      </c>
      <c r="EZ550">
        <v>0</v>
      </c>
      <c r="FA550">
        <v>0</v>
      </c>
      <c r="FB550">
        <v>0</v>
      </c>
      <c r="FC550">
        <v>0</v>
      </c>
      <c r="FD550">
        <v>0</v>
      </c>
      <c r="FE550">
        <v>0</v>
      </c>
      <c r="FF550">
        <v>0</v>
      </c>
      <c r="FG550">
        <v>0</v>
      </c>
      <c r="FH550">
        <v>0</v>
      </c>
      <c r="FI550">
        <v>0</v>
      </c>
      <c r="FJ550">
        <v>0</v>
      </c>
      <c r="FK550">
        <v>0</v>
      </c>
      <c r="FL550">
        <v>0</v>
      </c>
      <c r="FM550">
        <v>0</v>
      </c>
      <c r="FN550">
        <v>0</v>
      </c>
      <c r="FO550">
        <v>0</v>
      </c>
      <c r="FP550">
        <v>0</v>
      </c>
      <c r="FQ550">
        <v>0</v>
      </c>
      <c r="FR550">
        <v>0</v>
      </c>
      <c r="FS550">
        <v>0</v>
      </c>
      <c r="FU550">
        <v>0</v>
      </c>
    </row>
    <row r="551" spans="1:177" x14ac:dyDescent="0.2">
      <c r="A551" t="s">
        <v>197</v>
      </c>
      <c r="B551" t="s">
        <v>225</v>
      </c>
      <c r="C551" t="s">
        <v>1</v>
      </c>
      <c r="D551" t="s">
        <v>251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>
        <v>0</v>
      </c>
      <c r="BN551">
        <v>0</v>
      </c>
      <c r="BO551">
        <v>0</v>
      </c>
      <c r="BP551">
        <v>0</v>
      </c>
      <c r="BQ551">
        <v>0</v>
      </c>
      <c r="BR551">
        <v>0</v>
      </c>
      <c r="BS551">
        <v>0</v>
      </c>
      <c r="BT551">
        <v>0</v>
      </c>
      <c r="BU551">
        <v>0</v>
      </c>
      <c r="BV551">
        <v>0</v>
      </c>
      <c r="BW551">
        <v>0</v>
      </c>
      <c r="BX551">
        <v>0</v>
      </c>
      <c r="BY551">
        <v>0</v>
      </c>
      <c r="BZ551">
        <v>0</v>
      </c>
      <c r="CA551">
        <v>0</v>
      </c>
      <c r="CB551">
        <v>0</v>
      </c>
      <c r="CC551">
        <v>0</v>
      </c>
      <c r="CD551">
        <v>0</v>
      </c>
      <c r="CE551">
        <v>0</v>
      </c>
      <c r="CF551">
        <v>0</v>
      </c>
      <c r="CG551">
        <v>0</v>
      </c>
      <c r="CH551">
        <v>0</v>
      </c>
      <c r="CI551">
        <v>0</v>
      </c>
      <c r="CJ551">
        <v>0</v>
      </c>
      <c r="CK551">
        <v>0</v>
      </c>
      <c r="CL551">
        <v>0</v>
      </c>
      <c r="CM551">
        <v>0</v>
      </c>
      <c r="CN551">
        <v>0</v>
      </c>
      <c r="CO551">
        <v>0</v>
      </c>
      <c r="CP551">
        <v>0</v>
      </c>
      <c r="CQ551">
        <v>0</v>
      </c>
      <c r="CR551">
        <v>0</v>
      </c>
      <c r="CS551">
        <v>0</v>
      </c>
      <c r="CT551">
        <v>0</v>
      </c>
      <c r="CU551">
        <v>0</v>
      </c>
      <c r="CV551">
        <v>0</v>
      </c>
      <c r="CW551">
        <v>0</v>
      </c>
      <c r="CX551">
        <v>0</v>
      </c>
      <c r="CY551">
        <v>0</v>
      </c>
      <c r="CZ551">
        <v>0</v>
      </c>
      <c r="DA551">
        <v>0</v>
      </c>
      <c r="DB551">
        <v>0</v>
      </c>
      <c r="DC551">
        <v>0</v>
      </c>
      <c r="DD551">
        <v>0</v>
      </c>
      <c r="DE551">
        <v>0</v>
      </c>
      <c r="DF551">
        <v>0</v>
      </c>
      <c r="DG551">
        <v>0</v>
      </c>
      <c r="DH551">
        <v>0</v>
      </c>
      <c r="DI551">
        <v>0</v>
      </c>
      <c r="DJ551">
        <v>0</v>
      </c>
      <c r="DK551">
        <v>0</v>
      </c>
      <c r="DL551">
        <v>0</v>
      </c>
      <c r="DM551">
        <v>0</v>
      </c>
      <c r="DN551">
        <v>0</v>
      </c>
      <c r="DO551">
        <v>0</v>
      </c>
      <c r="DP551">
        <v>0</v>
      </c>
      <c r="DQ551">
        <v>0</v>
      </c>
      <c r="DR551">
        <v>0</v>
      </c>
      <c r="DS551">
        <v>0</v>
      </c>
      <c r="DT551">
        <v>0</v>
      </c>
      <c r="DU551">
        <v>0</v>
      </c>
      <c r="DV551">
        <v>0</v>
      </c>
      <c r="DW551">
        <v>0</v>
      </c>
      <c r="DX551">
        <v>0</v>
      </c>
      <c r="DY551">
        <v>0</v>
      </c>
      <c r="DZ551">
        <v>0</v>
      </c>
      <c r="EA551">
        <v>0</v>
      </c>
      <c r="EB551">
        <v>0</v>
      </c>
      <c r="EC551">
        <v>0</v>
      </c>
      <c r="ED551">
        <v>0</v>
      </c>
      <c r="EE551">
        <v>0</v>
      </c>
      <c r="EF551">
        <v>0</v>
      </c>
      <c r="EG551">
        <v>0</v>
      </c>
      <c r="EH551">
        <v>0</v>
      </c>
      <c r="EI551">
        <v>0</v>
      </c>
      <c r="EJ551">
        <v>0</v>
      </c>
      <c r="EK551">
        <v>0</v>
      </c>
      <c r="EL551">
        <v>0</v>
      </c>
      <c r="EM551">
        <v>0</v>
      </c>
      <c r="EN551">
        <v>0</v>
      </c>
      <c r="EO551">
        <v>0</v>
      </c>
      <c r="EP551">
        <v>0</v>
      </c>
      <c r="EQ551">
        <v>0</v>
      </c>
      <c r="ER551">
        <v>0</v>
      </c>
      <c r="ES551">
        <v>0</v>
      </c>
      <c r="ET551">
        <v>0</v>
      </c>
      <c r="EU551">
        <v>0</v>
      </c>
      <c r="EV551">
        <v>0</v>
      </c>
      <c r="EW551">
        <v>0</v>
      </c>
      <c r="EX551">
        <v>0</v>
      </c>
      <c r="EY551">
        <v>0</v>
      </c>
      <c r="EZ551">
        <v>0</v>
      </c>
      <c r="FA551">
        <v>0</v>
      </c>
      <c r="FB551">
        <v>0</v>
      </c>
      <c r="FC551">
        <v>0</v>
      </c>
      <c r="FD551">
        <v>0</v>
      </c>
      <c r="FE551">
        <v>0</v>
      </c>
      <c r="FF551">
        <v>0</v>
      </c>
      <c r="FG551">
        <v>0</v>
      </c>
      <c r="FH551">
        <v>0</v>
      </c>
      <c r="FI551">
        <v>0</v>
      </c>
      <c r="FJ551">
        <v>0</v>
      </c>
      <c r="FK551">
        <v>0</v>
      </c>
      <c r="FL551">
        <v>0</v>
      </c>
      <c r="FM551">
        <v>0</v>
      </c>
      <c r="FN551">
        <v>0</v>
      </c>
      <c r="FO551">
        <v>0</v>
      </c>
      <c r="FP551">
        <v>0</v>
      </c>
      <c r="FQ551">
        <v>0</v>
      </c>
      <c r="FR551">
        <v>0</v>
      </c>
      <c r="FS551">
        <v>25</v>
      </c>
      <c r="FT551">
        <v>0.28154191374778748</v>
      </c>
      <c r="FU551">
        <v>0</v>
      </c>
    </row>
    <row r="552" spans="1:177" x14ac:dyDescent="0.2">
      <c r="A552" t="s">
        <v>197</v>
      </c>
      <c r="B552" t="s">
        <v>225</v>
      </c>
      <c r="C552" t="s">
        <v>1</v>
      </c>
      <c r="D552" t="s">
        <v>252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M552">
        <v>0</v>
      </c>
      <c r="BN552">
        <v>0</v>
      </c>
      <c r="BO552">
        <v>0</v>
      </c>
      <c r="BP552">
        <v>0</v>
      </c>
      <c r="BQ552">
        <v>0</v>
      </c>
      <c r="BR552">
        <v>0</v>
      </c>
      <c r="BS552">
        <v>0</v>
      </c>
      <c r="BT552">
        <v>0</v>
      </c>
      <c r="BU552">
        <v>0</v>
      </c>
      <c r="BV552">
        <v>0</v>
      </c>
      <c r="BW552">
        <v>0</v>
      </c>
      <c r="BX552">
        <v>0</v>
      </c>
      <c r="BY552">
        <v>0</v>
      </c>
      <c r="BZ552">
        <v>0</v>
      </c>
      <c r="CA552">
        <v>0</v>
      </c>
      <c r="CB552">
        <v>0</v>
      </c>
      <c r="CC552">
        <v>0</v>
      </c>
      <c r="CD552">
        <v>0</v>
      </c>
      <c r="CE552">
        <v>0</v>
      </c>
      <c r="CF552">
        <v>0</v>
      </c>
      <c r="CG552">
        <v>0</v>
      </c>
      <c r="CH552">
        <v>0</v>
      </c>
      <c r="CI552">
        <v>0</v>
      </c>
      <c r="CJ552">
        <v>0</v>
      </c>
      <c r="CK552">
        <v>0</v>
      </c>
      <c r="CL552">
        <v>0</v>
      </c>
      <c r="CM552">
        <v>0</v>
      </c>
      <c r="CN552">
        <v>0</v>
      </c>
      <c r="CO552">
        <v>0</v>
      </c>
      <c r="CP552">
        <v>0</v>
      </c>
      <c r="CQ552">
        <v>0</v>
      </c>
      <c r="CR552">
        <v>0</v>
      </c>
      <c r="CS552">
        <v>0</v>
      </c>
      <c r="CT552">
        <v>0</v>
      </c>
      <c r="CU552">
        <v>0</v>
      </c>
      <c r="CV552">
        <v>0</v>
      </c>
      <c r="CW552">
        <v>0</v>
      </c>
      <c r="CX552">
        <v>0</v>
      </c>
      <c r="CY552">
        <v>0</v>
      </c>
      <c r="CZ552">
        <v>0</v>
      </c>
      <c r="DA552">
        <v>0</v>
      </c>
      <c r="DB552">
        <v>0</v>
      </c>
      <c r="DC552">
        <v>0</v>
      </c>
      <c r="DD552">
        <v>0</v>
      </c>
      <c r="DE552">
        <v>0</v>
      </c>
      <c r="DF552">
        <v>0</v>
      </c>
      <c r="DG552">
        <v>0</v>
      </c>
      <c r="DH552">
        <v>0</v>
      </c>
      <c r="DI552">
        <v>0</v>
      </c>
      <c r="DJ552">
        <v>0</v>
      </c>
      <c r="DK552">
        <v>0</v>
      </c>
      <c r="DL552">
        <v>0</v>
      </c>
      <c r="DM552">
        <v>0</v>
      </c>
      <c r="DN552">
        <v>0</v>
      </c>
      <c r="DO552">
        <v>0</v>
      </c>
      <c r="DP552">
        <v>0</v>
      </c>
      <c r="DQ552">
        <v>0</v>
      </c>
      <c r="DR552">
        <v>0</v>
      </c>
      <c r="DS552">
        <v>0</v>
      </c>
      <c r="DT552">
        <v>0</v>
      </c>
      <c r="DU552">
        <v>0</v>
      </c>
      <c r="DV552">
        <v>0</v>
      </c>
      <c r="DW552">
        <v>0</v>
      </c>
      <c r="DX552">
        <v>0</v>
      </c>
      <c r="DY552">
        <v>0</v>
      </c>
      <c r="DZ552">
        <v>0</v>
      </c>
      <c r="EA552">
        <v>0</v>
      </c>
      <c r="EB552">
        <v>0</v>
      </c>
      <c r="EC552">
        <v>0</v>
      </c>
      <c r="ED552">
        <v>0</v>
      </c>
      <c r="EE552">
        <v>0</v>
      </c>
      <c r="EF552">
        <v>0</v>
      </c>
      <c r="EG552">
        <v>0</v>
      </c>
      <c r="EH552">
        <v>0</v>
      </c>
      <c r="EI552">
        <v>0</v>
      </c>
      <c r="EJ552">
        <v>0</v>
      </c>
      <c r="EK552">
        <v>0</v>
      </c>
      <c r="EL552">
        <v>0</v>
      </c>
      <c r="EM552">
        <v>0</v>
      </c>
      <c r="EN552">
        <v>0</v>
      </c>
      <c r="EO552">
        <v>0</v>
      </c>
      <c r="EP552">
        <v>0</v>
      </c>
      <c r="EQ552">
        <v>0</v>
      </c>
      <c r="ER552">
        <v>0</v>
      </c>
      <c r="ES552">
        <v>0</v>
      </c>
      <c r="ET552">
        <v>0</v>
      </c>
      <c r="EU552">
        <v>0</v>
      </c>
      <c r="EV552">
        <v>0</v>
      </c>
      <c r="EW552">
        <v>0</v>
      </c>
      <c r="EX552">
        <v>0</v>
      </c>
      <c r="EY552">
        <v>0</v>
      </c>
      <c r="EZ552">
        <v>0</v>
      </c>
      <c r="FA552">
        <v>0</v>
      </c>
      <c r="FB552">
        <v>0</v>
      </c>
      <c r="FC552">
        <v>0</v>
      </c>
      <c r="FD552">
        <v>0</v>
      </c>
      <c r="FE552">
        <v>0</v>
      </c>
      <c r="FF552">
        <v>0</v>
      </c>
      <c r="FG552">
        <v>0</v>
      </c>
      <c r="FH552">
        <v>0</v>
      </c>
      <c r="FI552">
        <v>0</v>
      </c>
      <c r="FJ552">
        <v>0</v>
      </c>
      <c r="FK552">
        <v>0</v>
      </c>
      <c r="FL552">
        <v>0</v>
      </c>
      <c r="FM552">
        <v>0</v>
      </c>
      <c r="FN552">
        <v>0</v>
      </c>
      <c r="FO552">
        <v>0</v>
      </c>
      <c r="FP552">
        <v>0</v>
      </c>
      <c r="FQ552">
        <v>0</v>
      </c>
      <c r="FR552">
        <v>0</v>
      </c>
      <c r="FS552">
        <v>0</v>
      </c>
      <c r="FU552">
        <v>0</v>
      </c>
    </row>
    <row r="553" spans="1:177" x14ac:dyDescent="0.2">
      <c r="A553" t="s">
        <v>197</v>
      </c>
      <c r="B553" t="s">
        <v>225</v>
      </c>
      <c r="C553" t="s">
        <v>1</v>
      </c>
      <c r="D553" t="s">
        <v>253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0</v>
      </c>
      <c r="BI553">
        <v>0</v>
      </c>
      <c r="BJ553">
        <v>0</v>
      </c>
      <c r="BK553">
        <v>0</v>
      </c>
      <c r="BL553">
        <v>0</v>
      </c>
      <c r="BM553">
        <v>0</v>
      </c>
      <c r="BN553">
        <v>0</v>
      </c>
      <c r="BO553">
        <v>0</v>
      </c>
      <c r="BP553">
        <v>0</v>
      </c>
      <c r="BQ553">
        <v>0</v>
      </c>
      <c r="BR553">
        <v>0</v>
      </c>
      <c r="BS553">
        <v>0</v>
      </c>
      <c r="BT553">
        <v>0</v>
      </c>
      <c r="BU553">
        <v>0</v>
      </c>
      <c r="BV553">
        <v>0</v>
      </c>
      <c r="BW553">
        <v>0</v>
      </c>
      <c r="BX553">
        <v>0</v>
      </c>
      <c r="BY553">
        <v>0</v>
      </c>
      <c r="BZ553">
        <v>0</v>
      </c>
      <c r="CA553">
        <v>0</v>
      </c>
      <c r="CB553">
        <v>0</v>
      </c>
      <c r="CC553">
        <v>0</v>
      </c>
      <c r="CD553">
        <v>0</v>
      </c>
      <c r="CE553">
        <v>0</v>
      </c>
      <c r="CF553">
        <v>0</v>
      </c>
      <c r="CG553">
        <v>0</v>
      </c>
      <c r="CH553">
        <v>0</v>
      </c>
      <c r="CI553">
        <v>0</v>
      </c>
      <c r="CJ553">
        <v>0</v>
      </c>
      <c r="CK553">
        <v>0</v>
      </c>
      <c r="CL553">
        <v>0</v>
      </c>
      <c r="CM553">
        <v>0</v>
      </c>
      <c r="CN553">
        <v>0</v>
      </c>
      <c r="CO553">
        <v>0</v>
      </c>
      <c r="CP553">
        <v>0</v>
      </c>
      <c r="CQ553">
        <v>0</v>
      </c>
      <c r="CR553">
        <v>0</v>
      </c>
      <c r="CS553">
        <v>0</v>
      </c>
      <c r="CT553">
        <v>0</v>
      </c>
      <c r="CU553">
        <v>0</v>
      </c>
      <c r="CV553">
        <v>0</v>
      </c>
      <c r="CW553">
        <v>0</v>
      </c>
      <c r="CX553">
        <v>0</v>
      </c>
      <c r="CY553">
        <v>0</v>
      </c>
      <c r="CZ553">
        <v>0</v>
      </c>
      <c r="DA553">
        <v>0</v>
      </c>
      <c r="DB553">
        <v>0</v>
      </c>
      <c r="DC553">
        <v>0</v>
      </c>
      <c r="DD553">
        <v>0</v>
      </c>
      <c r="DE553">
        <v>0</v>
      </c>
      <c r="DF553">
        <v>0</v>
      </c>
      <c r="DG553">
        <v>0</v>
      </c>
      <c r="DH553">
        <v>0</v>
      </c>
      <c r="DI553">
        <v>0</v>
      </c>
      <c r="DJ553">
        <v>0</v>
      </c>
      <c r="DK553">
        <v>0</v>
      </c>
      <c r="DL553">
        <v>0</v>
      </c>
      <c r="DM553">
        <v>0</v>
      </c>
      <c r="DN553">
        <v>0</v>
      </c>
      <c r="DO553">
        <v>0</v>
      </c>
      <c r="DP553">
        <v>0</v>
      </c>
      <c r="DQ553">
        <v>0</v>
      </c>
      <c r="DR553">
        <v>0</v>
      </c>
      <c r="DS553">
        <v>0</v>
      </c>
      <c r="DT553">
        <v>0</v>
      </c>
      <c r="DU553">
        <v>0</v>
      </c>
      <c r="DV553">
        <v>0</v>
      </c>
      <c r="DW553">
        <v>0</v>
      </c>
      <c r="DX553">
        <v>0</v>
      </c>
      <c r="DY553">
        <v>0</v>
      </c>
      <c r="DZ553">
        <v>0</v>
      </c>
      <c r="EA553">
        <v>0</v>
      </c>
      <c r="EB553">
        <v>0</v>
      </c>
      <c r="EC553">
        <v>0</v>
      </c>
      <c r="ED553">
        <v>0</v>
      </c>
      <c r="EE553">
        <v>0</v>
      </c>
      <c r="EF553">
        <v>0</v>
      </c>
      <c r="EG553">
        <v>0</v>
      </c>
      <c r="EH553">
        <v>0</v>
      </c>
      <c r="EI553">
        <v>0</v>
      </c>
      <c r="EJ553">
        <v>0</v>
      </c>
      <c r="EK553">
        <v>0</v>
      </c>
      <c r="EL553">
        <v>0</v>
      </c>
      <c r="EM553">
        <v>0</v>
      </c>
      <c r="EN553">
        <v>0</v>
      </c>
      <c r="EO553">
        <v>0</v>
      </c>
      <c r="EP553">
        <v>0</v>
      </c>
      <c r="EQ553">
        <v>0</v>
      </c>
      <c r="ER553">
        <v>0</v>
      </c>
      <c r="ES553">
        <v>0</v>
      </c>
      <c r="ET553">
        <v>0</v>
      </c>
      <c r="EU553">
        <v>0</v>
      </c>
      <c r="EV553">
        <v>0</v>
      </c>
      <c r="EW553">
        <v>0</v>
      </c>
      <c r="EX553">
        <v>0</v>
      </c>
      <c r="EY553">
        <v>0</v>
      </c>
      <c r="EZ553">
        <v>0</v>
      </c>
      <c r="FA553">
        <v>0</v>
      </c>
      <c r="FB553">
        <v>0</v>
      </c>
      <c r="FC553">
        <v>0</v>
      </c>
      <c r="FD553">
        <v>0</v>
      </c>
      <c r="FE553">
        <v>0</v>
      </c>
      <c r="FF553">
        <v>0</v>
      </c>
      <c r="FG553">
        <v>0</v>
      </c>
      <c r="FH553">
        <v>0</v>
      </c>
      <c r="FI553">
        <v>0</v>
      </c>
      <c r="FJ553">
        <v>0</v>
      </c>
      <c r="FK553">
        <v>0</v>
      </c>
      <c r="FL553">
        <v>0</v>
      </c>
      <c r="FM553">
        <v>0</v>
      </c>
      <c r="FN553">
        <v>0</v>
      </c>
      <c r="FO553">
        <v>0</v>
      </c>
      <c r="FP553">
        <v>0</v>
      </c>
      <c r="FQ553">
        <v>0</v>
      </c>
      <c r="FR553">
        <v>0</v>
      </c>
      <c r="FS553">
        <v>25</v>
      </c>
      <c r="FT553">
        <v>0.21350474655628204</v>
      </c>
      <c r="FU553">
        <v>0</v>
      </c>
    </row>
    <row r="554" spans="1:177" x14ac:dyDescent="0.2">
      <c r="A554" t="s">
        <v>197</v>
      </c>
      <c r="B554" t="s">
        <v>225</v>
      </c>
      <c r="C554" t="s">
        <v>1</v>
      </c>
      <c r="D554" t="s">
        <v>254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0</v>
      </c>
      <c r="BI554">
        <v>0</v>
      </c>
      <c r="BJ554">
        <v>0</v>
      </c>
      <c r="BK554">
        <v>0</v>
      </c>
      <c r="BL554">
        <v>0</v>
      </c>
      <c r="BM554">
        <v>0</v>
      </c>
      <c r="BN554">
        <v>0</v>
      </c>
      <c r="BO554">
        <v>0</v>
      </c>
      <c r="BP554">
        <v>0</v>
      </c>
      <c r="BQ554">
        <v>0</v>
      </c>
      <c r="BR554">
        <v>0</v>
      </c>
      <c r="BS554">
        <v>0</v>
      </c>
      <c r="BT554">
        <v>0</v>
      </c>
      <c r="BU554">
        <v>0</v>
      </c>
      <c r="BV554">
        <v>0</v>
      </c>
      <c r="BW554">
        <v>0</v>
      </c>
      <c r="BX554">
        <v>0</v>
      </c>
      <c r="BY554">
        <v>0</v>
      </c>
      <c r="BZ554">
        <v>0</v>
      </c>
      <c r="CA554">
        <v>0</v>
      </c>
      <c r="CB554">
        <v>0</v>
      </c>
      <c r="CC554">
        <v>0</v>
      </c>
      <c r="CD554">
        <v>0</v>
      </c>
      <c r="CE554">
        <v>0</v>
      </c>
      <c r="CF554">
        <v>0</v>
      </c>
      <c r="CG554">
        <v>0</v>
      </c>
      <c r="CH554">
        <v>0</v>
      </c>
      <c r="CI554">
        <v>0</v>
      </c>
      <c r="CJ554">
        <v>0</v>
      </c>
      <c r="CK554">
        <v>0</v>
      </c>
      <c r="CL554">
        <v>0</v>
      </c>
      <c r="CM554">
        <v>0</v>
      </c>
      <c r="CN554">
        <v>0</v>
      </c>
      <c r="CO554">
        <v>0</v>
      </c>
      <c r="CP554">
        <v>0</v>
      </c>
      <c r="CQ554">
        <v>0</v>
      </c>
      <c r="CR554">
        <v>0</v>
      </c>
      <c r="CS554">
        <v>0</v>
      </c>
      <c r="CT554">
        <v>0</v>
      </c>
      <c r="CU554">
        <v>0</v>
      </c>
      <c r="CV554">
        <v>0</v>
      </c>
      <c r="CW554">
        <v>0</v>
      </c>
      <c r="CX554">
        <v>0</v>
      </c>
      <c r="CY554">
        <v>0</v>
      </c>
      <c r="CZ554">
        <v>0</v>
      </c>
      <c r="DA554">
        <v>0</v>
      </c>
      <c r="DB554">
        <v>0</v>
      </c>
      <c r="DC554">
        <v>0</v>
      </c>
      <c r="DD554">
        <v>0</v>
      </c>
      <c r="DE554">
        <v>0</v>
      </c>
      <c r="DF554">
        <v>0</v>
      </c>
      <c r="DG554">
        <v>0</v>
      </c>
      <c r="DH554">
        <v>0</v>
      </c>
      <c r="DI554">
        <v>0</v>
      </c>
      <c r="DJ554">
        <v>0</v>
      </c>
      <c r="DK554">
        <v>0</v>
      </c>
      <c r="DL554">
        <v>0</v>
      </c>
      <c r="DM554">
        <v>0</v>
      </c>
      <c r="DN554">
        <v>0</v>
      </c>
      <c r="DO554">
        <v>0</v>
      </c>
      <c r="DP554">
        <v>0</v>
      </c>
      <c r="DQ554">
        <v>0</v>
      </c>
      <c r="DR554">
        <v>0</v>
      </c>
      <c r="DS554">
        <v>0</v>
      </c>
      <c r="DT554">
        <v>0</v>
      </c>
      <c r="DU554">
        <v>0</v>
      </c>
      <c r="DV554">
        <v>0</v>
      </c>
      <c r="DW554">
        <v>0</v>
      </c>
      <c r="DX554">
        <v>0</v>
      </c>
      <c r="DY554">
        <v>0</v>
      </c>
      <c r="DZ554">
        <v>0</v>
      </c>
      <c r="EA554">
        <v>0</v>
      </c>
      <c r="EB554">
        <v>0</v>
      </c>
      <c r="EC554">
        <v>0</v>
      </c>
      <c r="ED554">
        <v>0</v>
      </c>
      <c r="EE554">
        <v>0</v>
      </c>
      <c r="EF554">
        <v>0</v>
      </c>
      <c r="EG554">
        <v>0</v>
      </c>
      <c r="EH554">
        <v>0</v>
      </c>
      <c r="EI554">
        <v>0</v>
      </c>
      <c r="EJ554">
        <v>0</v>
      </c>
      <c r="EK554">
        <v>0</v>
      </c>
      <c r="EL554">
        <v>0</v>
      </c>
      <c r="EM554">
        <v>0</v>
      </c>
      <c r="EN554">
        <v>0</v>
      </c>
      <c r="EO554">
        <v>0</v>
      </c>
      <c r="EP554">
        <v>0</v>
      </c>
      <c r="EQ554">
        <v>0</v>
      </c>
      <c r="ER554">
        <v>0</v>
      </c>
      <c r="ES554">
        <v>0</v>
      </c>
      <c r="ET554">
        <v>0</v>
      </c>
      <c r="EU554">
        <v>0</v>
      </c>
      <c r="EV554">
        <v>0</v>
      </c>
      <c r="EW554">
        <v>0</v>
      </c>
      <c r="EX554">
        <v>0</v>
      </c>
      <c r="EY554">
        <v>0</v>
      </c>
      <c r="EZ554">
        <v>0</v>
      </c>
      <c r="FA554">
        <v>0</v>
      </c>
      <c r="FB554">
        <v>0</v>
      </c>
      <c r="FC554">
        <v>0</v>
      </c>
      <c r="FD554">
        <v>0</v>
      </c>
      <c r="FE554">
        <v>0</v>
      </c>
      <c r="FF554">
        <v>0</v>
      </c>
      <c r="FG554">
        <v>0</v>
      </c>
      <c r="FH554">
        <v>0</v>
      </c>
      <c r="FI554">
        <v>0</v>
      </c>
      <c r="FJ554">
        <v>0</v>
      </c>
      <c r="FK554">
        <v>0</v>
      </c>
      <c r="FL554">
        <v>0</v>
      </c>
      <c r="FM554">
        <v>0</v>
      </c>
      <c r="FN554">
        <v>0</v>
      </c>
      <c r="FO554">
        <v>0</v>
      </c>
      <c r="FP554">
        <v>0</v>
      </c>
      <c r="FQ554">
        <v>0</v>
      </c>
      <c r="FR554">
        <v>0</v>
      </c>
      <c r="FS554">
        <v>25</v>
      </c>
      <c r="FT554">
        <v>0.31603968143463135</v>
      </c>
      <c r="FU554">
        <v>0</v>
      </c>
    </row>
    <row r="555" spans="1:177" x14ac:dyDescent="0.2">
      <c r="A555" t="s">
        <v>197</v>
      </c>
      <c r="B555" t="s">
        <v>225</v>
      </c>
      <c r="C555" t="s">
        <v>1</v>
      </c>
      <c r="D555" t="s">
        <v>255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0</v>
      </c>
      <c r="BI555">
        <v>0</v>
      </c>
      <c r="BJ555">
        <v>0</v>
      </c>
      <c r="BK555">
        <v>0</v>
      </c>
      <c r="BL555">
        <v>0</v>
      </c>
      <c r="BM555">
        <v>0</v>
      </c>
      <c r="BN555">
        <v>0</v>
      </c>
      <c r="BO555">
        <v>0</v>
      </c>
      <c r="BP555">
        <v>0</v>
      </c>
      <c r="BQ555">
        <v>0</v>
      </c>
      <c r="BR555">
        <v>0</v>
      </c>
      <c r="BS555">
        <v>0</v>
      </c>
      <c r="BT555">
        <v>0</v>
      </c>
      <c r="BU555">
        <v>0</v>
      </c>
      <c r="BV555">
        <v>0</v>
      </c>
      <c r="BW555">
        <v>0</v>
      </c>
      <c r="BX555">
        <v>0</v>
      </c>
      <c r="BY555">
        <v>0</v>
      </c>
      <c r="BZ555">
        <v>0</v>
      </c>
      <c r="CA555">
        <v>0</v>
      </c>
      <c r="CB555">
        <v>0</v>
      </c>
      <c r="CC555">
        <v>0</v>
      </c>
      <c r="CD555">
        <v>0</v>
      </c>
      <c r="CE555">
        <v>0</v>
      </c>
      <c r="CF555">
        <v>0</v>
      </c>
      <c r="CG555">
        <v>0</v>
      </c>
      <c r="CH555">
        <v>0</v>
      </c>
      <c r="CI555">
        <v>0</v>
      </c>
      <c r="CJ555">
        <v>0</v>
      </c>
      <c r="CK555">
        <v>0</v>
      </c>
      <c r="CL555">
        <v>0</v>
      </c>
      <c r="CM555">
        <v>0</v>
      </c>
      <c r="CN555">
        <v>0</v>
      </c>
      <c r="CO555">
        <v>0</v>
      </c>
      <c r="CP555">
        <v>0</v>
      </c>
      <c r="CQ555">
        <v>0</v>
      </c>
      <c r="CR555">
        <v>0</v>
      </c>
      <c r="CS555">
        <v>0</v>
      </c>
      <c r="CT555">
        <v>0</v>
      </c>
      <c r="CU555">
        <v>0</v>
      </c>
      <c r="CV555">
        <v>0</v>
      </c>
      <c r="CW555">
        <v>0</v>
      </c>
      <c r="CX555">
        <v>0</v>
      </c>
      <c r="CY555">
        <v>0</v>
      </c>
      <c r="CZ555">
        <v>0</v>
      </c>
      <c r="DA555">
        <v>0</v>
      </c>
      <c r="DB555">
        <v>0</v>
      </c>
      <c r="DC555">
        <v>0</v>
      </c>
      <c r="DD555">
        <v>0</v>
      </c>
      <c r="DE555">
        <v>0</v>
      </c>
      <c r="DF555">
        <v>0</v>
      </c>
      <c r="DG555">
        <v>0</v>
      </c>
      <c r="DH555">
        <v>0</v>
      </c>
      <c r="DI555">
        <v>0</v>
      </c>
      <c r="DJ555">
        <v>0</v>
      </c>
      <c r="DK555">
        <v>0</v>
      </c>
      <c r="DL555">
        <v>0</v>
      </c>
      <c r="DM555">
        <v>0</v>
      </c>
      <c r="DN555">
        <v>0</v>
      </c>
      <c r="DO555">
        <v>0</v>
      </c>
      <c r="DP555">
        <v>0</v>
      </c>
      <c r="DQ555">
        <v>0</v>
      </c>
      <c r="DR555">
        <v>0</v>
      </c>
      <c r="DS555">
        <v>0</v>
      </c>
      <c r="DT555">
        <v>0</v>
      </c>
      <c r="DU555">
        <v>0</v>
      </c>
      <c r="DV555">
        <v>0</v>
      </c>
      <c r="DW555">
        <v>0</v>
      </c>
      <c r="DX555">
        <v>0</v>
      </c>
      <c r="DY555">
        <v>0</v>
      </c>
      <c r="DZ555">
        <v>0</v>
      </c>
      <c r="EA555">
        <v>0</v>
      </c>
      <c r="EB555">
        <v>0</v>
      </c>
      <c r="EC555">
        <v>0</v>
      </c>
      <c r="ED555">
        <v>0</v>
      </c>
      <c r="EE555">
        <v>0</v>
      </c>
      <c r="EF555">
        <v>0</v>
      </c>
      <c r="EG555">
        <v>0</v>
      </c>
      <c r="EH555">
        <v>0</v>
      </c>
      <c r="EI555">
        <v>0</v>
      </c>
      <c r="EJ555">
        <v>0</v>
      </c>
      <c r="EK555">
        <v>0</v>
      </c>
      <c r="EL555">
        <v>0</v>
      </c>
      <c r="EM555">
        <v>0</v>
      </c>
      <c r="EN555">
        <v>0</v>
      </c>
      <c r="EO555">
        <v>0</v>
      </c>
      <c r="EP555">
        <v>0</v>
      </c>
      <c r="EQ555">
        <v>0</v>
      </c>
      <c r="ER555">
        <v>0</v>
      </c>
      <c r="ES555">
        <v>0</v>
      </c>
      <c r="ET555">
        <v>0</v>
      </c>
      <c r="EU555">
        <v>0</v>
      </c>
      <c r="EV555">
        <v>0</v>
      </c>
      <c r="EW555">
        <v>0</v>
      </c>
      <c r="EX555">
        <v>0</v>
      </c>
      <c r="EY555">
        <v>0</v>
      </c>
      <c r="EZ555">
        <v>0</v>
      </c>
      <c r="FA555">
        <v>0</v>
      </c>
      <c r="FB555">
        <v>0</v>
      </c>
      <c r="FC555">
        <v>0</v>
      </c>
      <c r="FD555">
        <v>0</v>
      </c>
      <c r="FE555">
        <v>0</v>
      </c>
      <c r="FF555">
        <v>0</v>
      </c>
      <c r="FG555">
        <v>0</v>
      </c>
      <c r="FH555">
        <v>0</v>
      </c>
      <c r="FI555">
        <v>0</v>
      </c>
      <c r="FJ555">
        <v>0</v>
      </c>
      <c r="FK555">
        <v>0</v>
      </c>
      <c r="FL555">
        <v>0</v>
      </c>
      <c r="FM555">
        <v>0</v>
      </c>
      <c r="FN555">
        <v>0</v>
      </c>
      <c r="FO555">
        <v>0</v>
      </c>
      <c r="FP555">
        <v>0</v>
      </c>
      <c r="FQ555">
        <v>0</v>
      </c>
      <c r="FR555">
        <v>0</v>
      </c>
      <c r="FS555">
        <v>25</v>
      </c>
      <c r="FT555">
        <v>0.29887822270393372</v>
      </c>
      <c r="FU555">
        <v>0</v>
      </c>
    </row>
    <row r="556" spans="1:177" x14ac:dyDescent="0.2">
      <c r="A556" t="s">
        <v>197</v>
      </c>
      <c r="B556" t="s">
        <v>225</v>
      </c>
      <c r="C556" t="s">
        <v>1</v>
      </c>
      <c r="D556" t="s">
        <v>256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0</v>
      </c>
      <c r="BI556">
        <v>0</v>
      </c>
      <c r="BJ556">
        <v>0</v>
      </c>
      <c r="BK556">
        <v>0</v>
      </c>
      <c r="BL556">
        <v>0</v>
      </c>
      <c r="BM556">
        <v>0</v>
      </c>
      <c r="BN556">
        <v>0</v>
      </c>
      <c r="BO556">
        <v>0</v>
      </c>
      <c r="BP556">
        <v>0</v>
      </c>
      <c r="BQ556">
        <v>0</v>
      </c>
      <c r="BR556">
        <v>0</v>
      </c>
      <c r="BS556">
        <v>0</v>
      </c>
      <c r="BT556">
        <v>0</v>
      </c>
      <c r="BU556">
        <v>0</v>
      </c>
      <c r="BV556">
        <v>0</v>
      </c>
      <c r="BW556">
        <v>0</v>
      </c>
      <c r="BX556">
        <v>0</v>
      </c>
      <c r="BY556">
        <v>0</v>
      </c>
      <c r="BZ556">
        <v>0</v>
      </c>
      <c r="CA556">
        <v>0</v>
      </c>
      <c r="CB556">
        <v>0</v>
      </c>
      <c r="CC556">
        <v>0</v>
      </c>
      <c r="CD556">
        <v>0</v>
      </c>
      <c r="CE556">
        <v>0</v>
      </c>
      <c r="CF556">
        <v>0</v>
      </c>
      <c r="CG556">
        <v>0</v>
      </c>
      <c r="CH556">
        <v>0</v>
      </c>
      <c r="CI556">
        <v>0</v>
      </c>
      <c r="CJ556">
        <v>0</v>
      </c>
      <c r="CK556">
        <v>0</v>
      </c>
      <c r="CL556">
        <v>0</v>
      </c>
      <c r="CM556">
        <v>0</v>
      </c>
      <c r="CN556">
        <v>0</v>
      </c>
      <c r="CO556">
        <v>0</v>
      </c>
      <c r="CP556">
        <v>0</v>
      </c>
      <c r="CQ556">
        <v>0</v>
      </c>
      <c r="CR556">
        <v>0</v>
      </c>
      <c r="CS556">
        <v>0</v>
      </c>
      <c r="CT556">
        <v>0</v>
      </c>
      <c r="CU556">
        <v>0</v>
      </c>
      <c r="CV556">
        <v>0</v>
      </c>
      <c r="CW556">
        <v>0</v>
      </c>
      <c r="CX556">
        <v>0</v>
      </c>
      <c r="CY556">
        <v>0</v>
      </c>
      <c r="CZ556">
        <v>0</v>
      </c>
      <c r="DA556">
        <v>0</v>
      </c>
      <c r="DB556">
        <v>0</v>
      </c>
      <c r="DC556">
        <v>0</v>
      </c>
      <c r="DD556">
        <v>0</v>
      </c>
      <c r="DE556">
        <v>0</v>
      </c>
      <c r="DF556">
        <v>0</v>
      </c>
      <c r="DG556">
        <v>0</v>
      </c>
      <c r="DH556">
        <v>0</v>
      </c>
      <c r="DI556">
        <v>0</v>
      </c>
      <c r="DJ556">
        <v>0</v>
      </c>
      <c r="DK556">
        <v>0</v>
      </c>
      <c r="DL556">
        <v>0</v>
      </c>
      <c r="DM556">
        <v>0</v>
      </c>
      <c r="DN556">
        <v>0</v>
      </c>
      <c r="DO556">
        <v>0</v>
      </c>
      <c r="DP556">
        <v>0</v>
      </c>
      <c r="DQ556">
        <v>0</v>
      </c>
      <c r="DR556">
        <v>0</v>
      </c>
      <c r="DS556">
        <v>0</v>
      </c>
      <c r="DT556">
        <v>0</v>
      </c>
      <c r="DU556">
        <v>0</v>
      </c>
      <c r="DV556">
        <v>0</v>
      </c>
      <c r="DW556">
        <v>0</v>
      </c>
      <c r="DX556">
        <v>0</v>
      </c>
      <c r="DY556">
        <v>0</v>
      </c>
      <c r="DZ556">
        <v>0</v>
      </c>
      <c r="EA556">
        <v>0</v>
      </c>
      <c r="EB556">
        <v>0</v>
      </c>
      <c r="EC556">
        <v>0</v>
      </c>
      <c r="ED556">
        <v>0</v>
      </c>
      <c r="EE556">
        <v>0</v>
      </c>
      <c r="EF556">
        <v>0</v>
      </c>
      <c r="EG556">
        <v>0</v>
      </c>
      <c r="EH556">
        <v>0</v>
      </c>
      <c r="EI556">
        <v>0</v>
      </c>
      <c r="EJ556">
        <v>0</v>
      </c>
      <c r="EK556">
        <v>0</v>
      </c>
      <c r="EL556">
        <v>0</v>
      </c>
      <c r="EM556">
        <v>0</v>
      </c>
      <c r="EN556">
        <v>0</v>
      </c>
      <c r="EO556">
        <v>0</v>
      </c>
      <c r="EP556">
        <v>0</v>
      </c>
      <c r="EQ556">
        <v>0</v>
      </c>
      <c r="ER556">
        <v>0</v>
      </c>
      <c r="ES556">
        <v>0</v>
      </c>
      <c r="ET556">
        <v>0</v>
      </c>
      <c r="EU556">
        <v>0</v>
      </c>
      <c r="EV556">
        <v>0</v>
      </c>
      <c r="EW556">
        <v>0</v>
      </c>
      <c r="EX556">
        <v>0</v>
      </c>
      <c r="EY556">
        <v>0</v>
      </c>
      <c r="EZ556">
        <v>0</v>
      </c>
      <c r="FA556">
        <v>0</v>
      </c>
      <c r="FB556">
        <v>0</v>
      </c>
      <c r="FC556">
        <v>0</v>
      </c>
      <c r="FD556">
        <v>0</v>
      </c>
      <c r="FE556">
        <v>0</v>
      </c>
      <c r="FF556">
        <v>0</v>
      </c>
      <c r="FG556">
        <v>0</v>
      </c>
      <c r="FH556">
        <v>0</v>
      </c>
      <c r="FI556">
        <v>0</v>
      </c>
      <c r="FJ556">
        <v>0</v>
      </c>
      <c r="FK556">
        <v>0</v>
      </c>
      <c r="FL556">
        <v>0</v>
      </c>
      <c r="FM556">
        <v>0</v>
      </c>
      <c r="FN556">
        <v>0</v>
      </c>
      <c r="FO556">
        <v>0</v>
      </c>
      <c r="FP556">
        <v>0</v>
      </c>
      <c r="FQ556">
        <v>0</v>
      </c>
      <c r="FR556">
        <v>0</v>
      </c>
      <c r="FS556">
        <v>0</v>
      </c>
      <c r="FU556">
        <v>0</v>
      </c>
    </row>
    <row r="557" spans="1:177" x14ac:dyDescent="0.2">
      <c r="A557" t="s">
        <v>197</v>
      </c>
      <c r="B557" t="s">
        <v>225</v>
      </c>
      <c r="C557" t="s">
        <v>1</v>
      </c>
      <c r="D557" t="s">
        <v>257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0</v>
      </c>
      <c r="BI557">
        <v>0</v>
      </c>
      <c r="BJ557">
        <v>0</v>
      </c>
      <c r="BK557">
        <v>0</v>
      </c>
      <c r="BL557">
        <v>0</v>
      </c>
      <c r="BM557">
        <v>0</v>
      </c>
      <c r="BN557">
        <v>0</v>
      </c>
      <c r="BO557">
        <v>0</v>
      </c>
      <c r="BP557">
        <v>0</v>
      </c>
      <c r="BQ557">
        <v>0</v>
      </c>
      <c r="BR557">
        <v>0</v>
      </c>
      <c r="BS557">
        <v>0</v>
      </c>
      <c r="BT557">
        <v>0</v>
      </c>
      <c r="BU557">
        <v>0</v>
      </c>
      <c r="BV557">
        <v>0</v>
      </c>
      <c r="BW557">
        <v>0</v>
      </c>
      <c r="BX557">
        <v>0</v>
      </c>
      <c r="BY557">
        <v>0</v>
      </c>
      <c r="BZ557">
        <v>0</v>
      </c>
      <c r="CA557">
        <v>0</v>
      </c>
      <c r="CB557">
        <v>0</v>
      </c>
      <c r="CC557">
        <v>0</v>
      </c>
      <c r="CD557">
        <v>0</v>
      </c>
      <c r="CE557">
        <v>0</v>
      </c>
      <c r="CF557">
        <v>0</v>
      </c>
      <c r="CG557">
        <v>0</v>
      </c>
      <c r="CH557">
        <v>0</v>
      </c>
      <c r="CI557">
        <v>0</v>
      </c>
      <c r="CJ557">
        <v>0</v>
      </c>
      <c r="CK557">
        <v>0</v>
      </c>
      <c r="CL557">
        <v>0</v>
      </c>
      <c r="CM557">
        <v>0</v>
      </c>
      <c r="CN557">
        <v>0</v>
      </c>
      <c r="CO557">
        <v>0</v>
      </c>
      <c r="CP557">
        <v>0</v>
      </c>
      <c r="CQ557">
        <v>0</v>
      </c>
      <c r="CR557">
        <v>0</v>
      </c>
      <c r="CS557">
        <v>0</v>
      </c>
      <c r="CT557">
        <v>0</v>
      </c>
      <c r="CU557">
        <v>0</v>
      </c>
      <c r="CV557">
        <v>0</v>
      </c>
      <c r="CW557">
        <v>0</v>
      </c>
      <c r="CX557">
        <v>0</v>
      </c>
      <c r="CY557">
        <v>0</v>
      </c>
      <c r="CZ557">
        <v>0</v>
      </c>
      <c r="DA557">
        <v>0</v>
      </c>
      <c r="DB557">
        <v>0</v>
      </c>
      <c r="DC557">
        <v>0</v>
      </c>
      <c r="DD557">
        <v>0</v>
      </c>
      <c r="DE557">
        <v>0</v>
      </c>
      <c r="DF557">
        <v>0</v>
      </c>
      <c r="DG557">
        <v>0</v>
      </c>
      <c r="DH557">
        <v>0</v>
      </c>
      <c r="DI557">
        <v>0</v>
      </c>
      <c r="DJ557">
        <v>0</v>
      </c>
      <c r="DK557">
        <v>0</v>
      </c>
      <c r="DL557">
        <v>0</v>
      </c>
      <c r="DM557">
        <v>0</v>
      </c>
      <c r="DN557">
        <v>0</v>
      </c>
      <c r="DO557">
        <v>0</v>
      </c>
      <c r="DP557">
        <v>0</v>
      </c>
      <c r="DQ557">
        <v>0</v>
      </c>
      <c r="DR557">
        <v>0</v>
      </c>
      <c r="DS557">
        <v>0</v>
      </c>
      <c r="DT557">
        <v>0</v>
      </c>
      <c r="DU557">
        <v>0</v>
      </c>
      <c r="DV557">
        <v>0</v>
      </c>
      <c r="DW557">
        <v>0</v>
      </c>
      <c r="DX557">
        <v>0</v>
      </c>
      <c r="DY557">
        <v>0</v>
      </c>
      <c r="DZ557">
        <v>0</v>
      </c>
      <c r="EA557">
        <v>0</v>
      </c>
      <c r="EB557">
        <v>0</v>
      </c>
      <c r="EC557">
        <v>0</v>
      </c>
      <c r="ED557">
        <v>0</v>
      </c>
      <c r="EE557">
        <v>0</v>
      </c>
      <c r="EF557">
        <v>0</v>
      </c>
      <c r="EG557">
        <v>0</v>
      </c>
      <c r="EH557">
        <v>0</v>
      </c>
      <c r="EI557">
        <v>0</v>
      </c>
      <c r="EJ557">
        <v>0</v>
      </c>
      <c r="EK557">
        <v>0</v>
      </c>
      <c r="EL557">
        <v>0</v>
      </c>
      <c r="EM557">
        <v>0</v>
      </c>
      <c r="EN557">
        <v>0</v>
      </c>
      <c r="EO557">
        <v>0</v>
      </c>
      <c r="EP557">
        <v>0</v>
      </c>
      <c r="EQ557">
        <v>0</v>
      </c>
      <c r="ER557">
        <v>0</v>
      </c>
      <c r="ES557">
        <v>0</v>
      </c>
      <c r="ET557">
        <v>0</v>
      </c>
      <c r="EU557">
        <v>0</v>
      </c>
      <c r="EV557">
        <v>0</v>
      </c>
      <c r="EW557">
        <v>0</v>
      </c>
      <c r="EX557">
        <v>0</v>
      </c>
      <c r="EY557">
        <v>0</v>
      </c>
      <c r="EZ557">
        <v>0</v>
      </c>
      <c r="FA557">
        <v>0</v>
      </c>
      <c r="FB557">
        <v>0</v>
      </c>
      <c r="FC557">
        <v>0</v>
      </c>
      <c r="FD557">
        <v>0</v>
      </c>
      <c r="FE557">
        <v>0</v>
      </c>
      <c r="FF557">
        <v>0</v>
      </c>
      <c r="FG557">
        <v>0</v>
      </c>
      <c r="FH557">
        <v>0</v>
      </c>
      <c r="FI557">
        <v>0</v>
      </c>
      <c r="FJ557">
        <v>0</v>
      </c>
      <c r="FK557">
        <v>0</v>
      </c>
      <c r="FL557">
        <v>0</v>
      </c>
      <c r="FM557">
        <v>0</v>
      </c>
      <c r="FN557">
        <v>0</v>
      </c>
      <c r="FO557">
        <v>0</v>
      </c>
      <c r="FP557">
        <v>0</v>
      </c>
      <c r="FQ557">
        <v>0</v>
      </c>
      <c r="FR557">
        <v>0</v>
      </c>
      <c r="FS557">
        <v>25</v>
      </c>
      <c r="FT557">
        <v>0.30970919132232666</v>
      </c>
      <c r="FU557">
        <v>0</v>
      </c>
    </row>
    <row r="558" spans="1:177" x14ac:dyDescent="0.2">
      <c r="A558" t="s">
        <v>197</v>
      </c>
      <c r="B558" t="s">
        <v>225</v>
      </c>
      <c r="C558" t="s">
        <v>1</v>
      </c>
      <c r="D558" t="s">
        <v>258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0</v>
      </c>
      <c r="BI558">
        <v>0</v>
      </c>
      <c r="BJ558">
        <v>0</v>
      </c>
      <c r="BK558">
        <v>0</v>
      </c>
      <c r="BL558">
        <v>0</v>
      </c>
      <c r="BM558">
        <v>0</v>
      </c>
      <c r="BN558">
        <v>0</v>
      </c>
      <c r="BO558">
        <v>0</v>
      </c>
      <c r="BP558">
        <v>0</v>
      </c>
      <c r="BQ558">
        <v>0</v>
      </c>
      <c r="BR558">
        <v>0</v>
      </c>
      <c r="BS558">
        <v>0</v>
      </c>
      <c r="BT558">
        <v>0</v>
      </c>
      <c r="BU558">
        <v>0</v>
      </c>
      <c r="BV558">
        <v>0</v>
      </c>
      <c r="BW558">
        <v>0</v>
      </c>
      <c r="BX558">
        <v>0</v>
      </c>
      <c r="BY558">
        <v>0</v>
      </c>
      <c r="BZ558">
        <v>0</v>
      </c>
      <c r="CA558">
        <v>0</v>
      </c>
      <c r="CB558">
        <v>0</v>
      </c>
      <c r="CC558">
        <v>0</v>
      </c>
      <c r="CD558">
        <v>0</v>
      </c>
      <c r="CE558">
        <v>0</v>
      </c>
      <c r="CF558">
        <v>0</v>
      </c>
      <c r="CG558">
        <v>0</v>
      </c>
      <c r="CH558">
        <v>0</v>
      </c>
      <c r="CI558">
        <v>0</v>
      </c>
      <c r="CJ558">
        <v>0</v>
      </c>
      <c r="CK558">
        <v>0</v>
      </c>
      <c r="CL558">
        <v>0</v>
      </c>
      <c r="CM558">
        <v>0</v>
      </c>
      <c r="CN558">
        <v>0</v>
      </c>
      <c r="CO558">
        <v>0</v>
      </c>
      <c r="CP558">
        <v>0</v>
      </c>
      <c r="CQ558">
        <v>0</v>
      </c>
      <c r="CR558">
        <v>0</v>
      </c>
      <c r="CS558">
        <v>0</v>
      </c>
      <c r="CT558">
        <v>0</v>
      </c>
      <c r="CU558">
        <v>0</v>
      </c>
      <c r="CV558">
        <v>0</v>
      </c>
      <c r="CW558">
        <v>0</v>
      </c>
      <c r="CX558">
        <v>0</v>
      </c>
      <c r="CY558">
        <v>0</v>
      </c>
      <c r="CZ558">
        <v>0</v>
      </c>
      <c r="DA558">
        <v>0</v>
      </c>
      <c r="DB558">
        <v>0</v>
      </c>
      <c r="DC558">
        <v>0</v>
      </c>
      <c r="DD558">
        <v>0</v>
      </c>
      <c r="DE558">
        <v>0</v>
      </c>
      <c r="DF558">
        <v>0</v>
      </c>
      <c r="DG558">
        <v>0</v>
      </c>
      <c r="DH558">
        <v>0</v>
      </c>
      <c r="DI558">
        <v>0</v>
      </c>
      <c r="DJ558">
        <v>0</v>
      </c>
      <c r="DK558">
        <v>0</v>
      </c>
      <c r="DL558">
        <v>0</v>
      </c>
      <c r="DM558">
        <v>0</v>
      </c>
      <c r="DN558">
        <v>0</v>
      </c>
      <c r="DO558">
        <v>0</v>
      </c>
      <c r="DP558">
        <v>0</v>
      </c>
      <c r="DQ558">
        <v>0</v>
      </c>
      <c r="DR558">
        <v>0</v>
      </c>
      <c r="DS558">
        <v>0</v>
      </c>
      <c r="DT558">
        <v>0</v>
      </c>
      <c r="DU558">
        <v>0</v>
      </c>
      <c r="DV558">
        <v>0</v>
      </c>
      <c r="DW558">
        <v>0</v>
      </c>
      <c r="DX558">
        <v>0</v>
      </c>
      <c r="DY558">
        <v>0</v>
      </c>
      <c r="DZ558">
        <v>0</v>
      </c>
      <c r="EA558">
        <v>0</v>
      </c>
      <c r="EB558">
        <v>0</v>
      </c>
      <c r="EC558">
        <v>0</v>
      </c>
      <c r="ED558">
        <v>0</v>
      </c>
      <c r="EE558">
        <v>0</v>
      </c>
      <c r="EF558">
        <v>0</v>
      </c>
      <c r="EG558">
        <v>0</v>
      </c>
      <c r="EH558">
        <v>0</v>
      </c>
      <c r="EI558">
        <v>0</v>
      </c>
      <c r="EJ558">
        <v>0</v>
      </c>
      <c r="EK558">
        <v>0</v>
      </c>
      <c r="EL558">
        <v>0</v>
      </c>
      <c r="EM558">
        <v>0</v>
      </c>
      <c r="EN558">
        <v>0</v>
      </c>
      <c r="EO558">
        <v>0</v>
      </c>
      <c r="EP558">
        <v>0</v>
      </c>
      <c r="EQ558">
        <v>0</v>
      </c>
      <c r="ER558">
        <v>0</v>
      </c>
      <c r="ES558">
        <v>0</v>
      </c>
      <c r="ET558">
        <v>0</v>
      </c>
      <c r="EU558">
        <v>0</v>
      </c>
      <c r="EV558">
        <v>0</v>
      </c>
      <c r="EW558">
        <v>0</v>
      </c>
      <c r="EX558">
        <v>0</v>
      </c>
      <c r="EY558">
        <v>0</v>
      </c>
      <c r="EZ558">
        <v>0</v>
      </c>
      <c r="FA558">
        <v>0</v>
      </c>
      <c r="FB558">
        <v>0</v>
      </c>
      <c r="FC558">
        <v>0</v>
      </c>
      <c r="FD558">
        <v>0</v>
      </c>
      <c r="FE558">
        <v>0</v>
      </c>
      <c r="FF558">
        <v>0</v>
      </c>
      <c r="FG558">
        <v>0</v>
      </c>
      <c r="FH558">
        <v>0</v>
      </c>
      <c r="FI558">
        <v>0</v>
      </c>
      <c r="FJ558">
        <v>0</v>
      </c>
      <c r="FK558">
        <v>0</v>
      </c>
      <c r="FL558">
        <v>0</v>
      </c>
      <c r="FM558">
        <v>0</v>
      </c>
      <c r="FN558">
        <v>0</v>
      </c>
      <c r="FO558">
        <v>0</v>
      </c>
      <c r="FP558">
        <v>0</v>
      </c>
      <c r="FQ558">
        <v>0</v>
      </c>
      <c r="FR558">
        <v>0</v>
      </c>
      <c r="FS558">
        <v>0</v>
      </c>
      <c r="FU558">
        <v>0</v>
      </c>
    </row>
    <row r="559" spans="1:177" x14ac:dyDescent="0.2">
      <c r="A559" t="s">
        <v>197</v>
      </c>
      <c r="B559" t="s">
        <v>225</v>
      </c>
      <c r="C559" t="s">
        <v>1</v>
      </c>
      <c r="D559" t="s">
        <v>259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0</v>
      </c>
      <c r="BI559">
        <v>0</v>
      </c>
      <c r="BJ559">
        <v>0</v>
      </c>
      <c r="BK559">
        <v>0</v>
      </c>
      <c r="BL559">
        <v>0</v>
      </c>
      <c r="BM559">
        <v>0</v>
      </c>
      <c r="BN559">
        <v>0</v>
      </c>
      <c r="BO559">
        <v>0</v>
      </c>
      <c r="BP559">
        <v>0</v>
      </c>
      <c r="BQ559">
        <v>0</v>
      </c>
      <c r="BR559">
        <v>0</v>
      </c>
      <c r="BS559">
        <v>0</v>
      </c>
      <c r="BT559">
        <v>0</v>
      </c>
      <c r="BU559">
        <v>0</v>
      </c>
      <c r="BV559">
        <v>0</v>
      </c>
      <c r="BW559">
        <v>0</v>
      </c>
      <c r="BX559">
        <v>0</v>
      </c>
      <c r="BY559">
        <v>0</v>
      </c>
      <c r="BZ559">
        <v>0</v>
      </c>
      <c r="CA559">
        <v>0</v>
      </c>
      <c r="CB559">
        <v>0</v>
      </c>
      <c r="CC559">
        <v>0</v>
      </c>
      <c r="CD559">
        <v>0</v>
      </c>
      <c r="CE559">
        <v>0</v>
      </c>
      <c r="CF559">
        <v>0</v>
      </c>
      <c r="CG559">
        <v>0</v>
      </c>
      <c r="CH559">
        <v>0</v>
      </c>
      <c r="CI559">
        <v>0</v>
      </c>
      <c r="CJ559">
        <v>0</v>
      </c>
      <c r="CK559">
        <v>0</v>
      </c>
      <c r="CL559">
        <v>0</v>
      </c>
      <c r="CM559">
        <v>0</v>
      </c>
      <c r="CN559">
        <v>0</v>
      </c>
      <c r="CO559">
        <v>0</v>
      </c>
      <c r="CP559">
        <v>0</v>
      </c>
      <c r="CQ559">
        <v>0</v>
      </c>
      <c r="CR559">
        <v>0</v>
      </c>
      <c r="CS559">
        <v>0</v>
      </c>
      <c r="CT559">
        <v>0</v>
      </c>
      <c r="CU559">
        <v>0</v>
      </c>
      <c r="CV559">
        <v>0</v>
      </c>
      <c r="CW559">
        <v>0</v>
      </c>
      <c r="CX559">
        <v>0</v>
      </c>
      <c r="CY559">
        <v>0</v>
      </c>
      <c r="CZ559">
        <v>0</v>
      </c>
      <c r="DA559">
        <v>0</v>
      </c>
      <c r="DB559">
        <v>0</v>
      </c>
      <c r="DC559">
        <v>0</v>
      </c>
      <c r="DD559">
        <v>0</v>
      </c>
      <c r="DE559">
        <v>0</v>
      </c>
      <c r="DF559">
        <v>0</v>
      </c>
      <c r="DG559">
        <v>0</v>
      </c>
      <c r="DH559">
        <v>0</v>
      </c>
      <c r="DI559">
        <v>0</v>
      </c>
      <c r="DJ559">
        <v>0</v>
      </c>
      <c r="DK559">
        <v>0</v>
      </c>
      <c r="DL559">
        <v>0</v>
      </c>
      <c r="DM559">
        <v>0</v>
      </c>
      <c r="DN559">
        <v>0</v>
      </c>
      <c r="DO559">
        <v>0</v>
      </c>
      <c r="DP559">
        <v>0</v>
      </c>
      <c r="DQ559">
        <v>0</v>
      </c>
      <c r="DR559">
        <v>0</v>
      </c>
      <c r="DS559">
        <v>0</v>
      </c>
      <c r="DT559">
        <v>0</v>
      </c>
      <c r="DU559">
        <v>0</v>
      </c>
      <c r="DV559">
        <v>0</v>
      </c>
      <c r="DW559">
        <v>0</v>
      </c>
      <c r="DX559">
        <v>0</v>
      </c>
      <c r="DY559">
        <v>0</v>
      </c>
      <c r="DZ559">
        <v>0</v>
      </c>
      <c r="EA559">
        <v>0</v>
      </c>
      <c r="EB559">
        <v>0</v>
      </c>
      <c r="EC559">
        <v>0</v>
      </c>
      <c r="ED559">
        <v>0</v>
      </c>
      <c r="EE559">
        <v>0</v>
      </c>
      <c r="EF559">
        <v>0</v>
      </c>
      <c r="EG559">
        <v>0</v>
      </c>
      <c r="EH559">
        <v>0</v>
      </c>
      <c r="EI559">
        <v>0</v>
      </c>
      <c r="EJ559">
        <v>0</v>
      </c>
      <c r="EK559">
        <v>0</v>
      </c>
      <c r="EL559">
        <v>0</v>
      </c>
      <c r="EM559">
        <v>0</v>
      </c>
      <c r="EN559">
        <v>0</v>
      </c>
      <c r="EO559">
        <v>0</v>
      </c>
      <c r="EP559">
        <v>0</v>
      </c>
      <c r="EQ559">
        <v>0</v>
      </c>
      <c r="ER559">
        <v>0</v>
      </c>
      <c r="ES559">
        <v>0</v>
      </c>
      <c r="ET559">
        <v>0</v>
      </c>
      <c r="EU559">
        <v>0</v>
      </c>
      <c r="EV559">
        <v>0</v>
      </c>
      <c r="EW559">
        <v>0</v>
      </c>
      <c r="EX559">
        <v>0</v>
      </c>
      <c r="EY559">
        <v>0</v>
      </c>
      <c r="EZ559">
        <v>0</v>
      </c>
      <c r="FA559">
        <v>0</v>
      </c>
      <c r="FB559">
        <v>0</v>
      </c>
      <c r="FC559">
        <v>0</v>
      </c>
      <c r="FD559">
        <v>0</v>
      </c>
      <c r="FE559">
        <v>0</v>
      </c>
      <c r="FF559">
        <v>0</v>
      </c>
      <c r="FG559">
        <v>0</v>
      </c>
      <c r="FH559">
        <v>0</v>
      </c>
      <c r="FI559">
        <v>0</v>
      </c>
      <c r="FJ559">
        <v>0</v>
      </c>
      <c r="FK559">
        <v>0</v>
      </c>
      <c r="FL559">
        <v>0</v>
      </c>
      <c r="FM559">
        <v>0</v>
      </c>
      <c r="FN559">
        <v>0</v>
      </c>
      <c r="FO559">
        <v>0</v>
      </c>
      <c r="FP559">
        <v>0</v>
      </c>
      <c r="FQ559">
        <v>0</v>
      </c>
      <c r="FR559">
        <v>0</v>
      </c>
      <c r="FS559">
        <v>0</v>
      </c>
      <c r="FU559">
        <v>0</v>
      </c>
    </row>
    <row r="560" spans="1:177" x14ac:dyDescent="0.2">
      <c r="A560" t="s">
        <v>197</v>
      </c>
      <c r="B560" t="s">
        <v>225</v>
      </c>
      <c r="C560" t="s">
        <v>1</v>
      </c>
      <c r="D560" t="s">
        <v>260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0</v>
      </c>
      <c r="BI560">
        <v>0</v>
      </c>
      <c r="BJ560">
        <v>0</v>
      </c>
      <c r="BK560">
        <v>0</v>
      </c>
      <c r="BL560">
        <v>0</v>
      </c>
      <c r="BM560">
        <v>0</v>
      </c>
      <c r="BN560">
        <v>0</v>
      </c>
      <c r="BO560">
        <v>0</v>
      </c>
      <c r="BP560">
        <v>0</v>
      </c>
      <c r="BQ560">
        <v>0</v>
      </c>
      <c r="BR560">
        <v>0</v>
      </c>
      <c r="BS560">
        <v>0</v>
      </c>
      <c r="BT560">
        <v>0</v>
      </c>
      <c r="BU560">
        <v>0</v>
      </c>
      <c r="BV560">
        <v>0</v>
      </c>
      <c r="BW560">
        <v>0</v>
      </c>
      <c r="BX560">
        <v>0</v>
      </c>
      <c r="BY560">
        <v>0</v>
      </c>
      <c r="BZ560">
        <v>0</v>
      </c>
      <c r="CA560">
        <v>0</v>
      </c>
      <c r="CB560">
        <v>0</v>
      </c>
      <c r="CC560">
        <v>0</v>
      </c>
      <c r="CD560">
        <v>0</v>
      </c>
      <c r="CE560">
        <v>0</v>
      </c>
      <c r="CF560">
        <v>0</v>
      </c>
      <c r="CG560">
        <v>0</v>
      </c>
      <c r="CH560">
        <v>0</v>
      </c>
      <c r="CI560">
        <v>0</v>
      </c>
      <c r="CJ560">
        <v>0</v>
      </c>
      <c r="CK560">
        <v>0</v>
      </c>
      <c r="CL560">
        <v>0</v>
      </c>
      <c r="CM560">
        <v>0</v>
      </c>
      <c r="CN560">
        <v>0</v>
      </c>
      <c r="CO560">
        <v>0</v>
      </c>
      <c r="CP560">
        <v>0</v>
      </c>
      <c r="CQ560">
        <v>0</v>
      </c>
      <c r="CR560">
        <v>0</v>
      </c>
      <c r="CS560">
        <v>0</v>
      </c>
      <c r="CT560">
        <v>0</v>
      </c>
      <c r="CU560">
        <v>0</v>
      </c>
      <c r="CV560">
        <v>0</v>
      </c>
      <c r="CW560">
        <v>0</v>
      </c>
      <c r="CX560">
        <v>0</v>
      </c>
      <c r="CY560">
        <v>0</v>
      </c>
      <c r="CZ560">
        <v>0</v>
      </c>
      <c r="DA560">
        <v>0</v>
      </c>
      <c r="DB560">
        <v>0</v>
      </c>
      <c r="DC560">
        <v>0</v>
      </c>
      <c r="DD560">
        <v>0</v>
      </c>
      <c r="DE560">
        <v>0</v>
      </c>
      <c r="DF560">
        <v>0</v>
      </c>
      <c r="DG560">
        <v>0</v>
      </c>
      <c r="DH560">
        <v>0</v>
      </c>
      <c r="DI560">
        <v>0</v>
      </c>
      <c r="DJ560">
        <v>0</v>
      </c>
      <c r="DK560">
        <v>0</v>
      </c>
      <c r="DL560">
        <v>0</v>
      </c>
      <c r="DM560">
        <v>0</v>
      </c>
      <c r="DN560">
        <v>0</v>
      </c>
      <c r="DO560">
        <v>0</v>
      </c>
      <c r="DP560">
        <v>0</v>
      </c>
      <c r="DQ560">
        <v>0</v>
      </c>
      <c r="DR560">
        <v>0</v>
      </c>
      <c r="DS560">
        <v>0</v>
      </c>
      <c r="DT560">
        <v>0</v>
      </c>
      <c r="DU560">
        <v>0</v>
      </c>
      <c r="DV560">
        <v>0</v>
      </c>
      <c r="DW560">
        <v>0</v>
      </c>
      <c r="DX560">
        <v>0</v>
      </c>
      <c r="DY560">
        <v>0</v>
      </c>
      <c r="DZ560">
        <v>0</v>
      </c>
      <c r="EA560">
        <v>0</v>
      </c>
      <c r="EB560">
        <v>0</v>
      </c>
      <c r="EC560">
        <v>0</v>
      </c>
      <c r="ED560">
        <v>0</v>
      </c>
      <c r="EE560">
        <v>0</v>
      </c>
      <c r="EF560">
        <v>0</v>
      </c>
      <c r="EG560">
        <v>0</v>
      </c>
      <c r="EH560">
        <v>0</v>
      </c>
      <c r="EI560">
        <v>0</v>
      </c>
      <c r="EJ560">
        <v>0</v>
      </c>
      <c r="EK560">
        <v>0</v>
      </c>
      <c r="EL560">
        <v>0</v>
      </c>
      <c r="EM560">
        <v>0</v>
      </c>
      <c r="EN560">
        <v>0</v>
      </c>
      <c r="EO560">
        <v>0</v>
      </c>
      <c r="EP560">
        <v>0</v>
      </c>
      <c r="EQ560">
        <v>0</v>
      </c>
      <c r="ER560">
        <v>0</v>
      </c>
      <c r="ES560">
        <v>0</v>
      </c>
      <c r="ET560">
        <v>0</v>
      </c>
      <c r="EU560">
        <v>0</v>
      </c>
      <c r="EV560">
        <v>0</v>
      </c>
      <c r="EW560">
        <v>0</v>
      </c>
      <c r="EX560">
        <v>0</v>
      </c>
      <c r="EY560">
        <v>0</v>
      </c>
      <c r="EZ560">
        <v>0</v>
      </c>
      <c r="FA560">
        <v>0</v>
      </c>
      <c r="FB560">
        <v>0</v>
      </c>
      <c r="FC560">
        <v>0</v>
      </c>
      <c r="FD560">
        <v>0</v>
      </c>
      <c r="FE560">
        <v>0</v>
      </c>
      <c r="FF560">
        <v>0</v>
      </c>
      <c r="FG560">
        <v>0</v>
      </c>
      <c r="FH560">
        <v>0</v>
      </c>
      <c r="FI560">
        <v>0</v>
      </c>
      <c r="FJ560">
        <v>0</v>
      </c>
      <c r="FK560">
        <v>0</v>
      </c>
      <c r="FL560">
        <v>0</v>
      </c>
      <c r="FM560">
        <v>0</v>
      </c>
      <c r="FN560">
        <v>0</v>
      </c>
      <c r="FO560">
        <v>0</v>
      </c>
      <c r="FP560">
        <v>0</v>
      </c>
      <c r="FQ560">
        <v>0</v>
      </c>
      <c r="FR560">
        <v>0</v>
      </c>
      <c r="FS560">
        <v>23</v>
      </c>
      <c r="FT560">
        <v>0.33151131868362427</v>
      </c>
      <c r="FU560">
        <v>0</v>
      </c>
    </row>
    <row r="561" spans="1:177" x14ac:dyDescent="0.2">
      <c r="A561" t="s">
        <v>197</v>
      </c>
      <c r="B561" t="s">
        <v>225</v>
      </c>
      <c r="C561" t="s">
        <v>1</v>
      </c>
      <c r="D561" t="s">
        <v>2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0</v>
      </c>
      <c r="BI561">
        <v>0</v>
      </c>
      <c r="BJ561">
        <v>0</v>
      </c>
      <c r="BK561">
        <v>0</v>
      </c>
      <c r="BL561">
        <v>0</v>
      </c>
      <c r="BM561">
        <v>0</v>
      </c>
      <c r="BN561">
        <v>0</v>
      </c>
      <c r="BO561">
        <v>0</v>
      </c>
      <c r="BP561">
        <v>0</v>
      </c>
      <c r="BQ561">
        <v>0</v>
      </c>
      <c r="BR561">
        <v>0</v>
      </c>
      <c r="BS561">
        <v>0</v>
      </c>
      <c r="BT561">
        <v>0</v>
      </c>
      <c r="BU561">
        <v>0</v>
      </c>
      <c r="BV561">
        <v>0</v>
      </c>
      <c r="BW561">
        <v>0</v>
      </c>
      <c r="BX561">
        <v>0</v>
      </c>
      <c r="BY561">
        <v>0</v>
      </c>
      <c r="BZ561">
        <v>0</v>
      </c>
      <c r="CA561">
        <v>0</v>
      </c>
      <c r="CB561">
        <v>0</v>
      </c>
      <c r="CC561">
        <v>0</v>
      </c>
      <c r="CD561">
        <v>0</v>
      </c>
      <c r="CE561">
        <v>0</v>
      </c>
      <c r="CF561">
        <v>0</v>
      </c>
      <c r="CG561">
        <v>0</v>
      </c>
      <c r="CH561">
        <v>0</v>
      </c>
      <c r="CI561">
        <v>0</v>
      </c>
      <c r="CJ561">
        <v>0</v>
      </c>
      <c r="CK561">
        <v>0</v>
      </c>
      <c r="CL561">
        <v>0</v>
      </c>
      <c r="CM561">
        <v>0</v>
      </c>
      <c r="CN561">
        <v>0</v>
      </c>
      <c r="CO561">
        <v>0</v>
      </c>
      <c r="CP561">
        <v>0</v>
      </c>
      <c r="CQ561">
        <v>0</v>
      </c>
      <c r="CR561">
        <v>0</v>
      </c>
      <c r="CS561">
        <v>0</v>
      </c>
      <c r="CT561">
        <v>0</v>
      </c>
      <c r="CU561">
        <v>0</v>
      </c>
      <c r="CV561">
        <v>0</v>
      </c>
      <c r="CW561">
        <v>0</v>
      </c>
      <c r="CX561">
        <v>0</v>
      </c>
      <c r="CY561">
        <v>0</v>
      </c>
      <c r="CZ561">
        <v>0</v>
      </c>
      <c r="DA561">
        <v>0</v>
      </c>
      <c r="DB561">
        <v>0</v>
      </c>
      <c r="DC561">
        <v>0</v>
      </c>
      <c r="DD561">
        <v>0</v>
      </c>
      <c r="DE561">
        <v>0</v>
      </c>
      <c r="DF561">
        <v>0</v>
      </c>
      <c r="DG561">
        <v>0</v>
      </c>
      <c r="DH561">
        <v>0</v>
      </c>
      <c r="DI561">
        <v>0</v>
      </c>
      <c r="DJ561">
        <v>0</v>
      </c>
      <c r="DK561">
        <v>0</v>
      </c>
      <c r="DL561">
        <v>0</v>
      </c>
      <c r="DM561">
        <v>0</v>
      </c>
      <c r="DN561">
        <v>0</v>
      </c>
      <c r="DO561">
        <v>0</v>
      </c>
      <c r="DP561">
        <v>0</v>
      </c>
      <c r="DQ561">
        <v>0</v>
      </c>
      <c r="DR561">
        <v>0</v>
      </c>
      <c r="DS561">
        <v>0</v>
      </c>
      <c r="DT561">
        <v>0</v>
      </c>
      <c r="DU561">
        <v>0</v>
      </c>
      <c r="DV561">
        <v>0</v>
      </c>
      <c r="DW561">
        <v>0</v>
      </c>
      <c r="DX561">
        <v>0</v>
      </c>
      <c r="DY561">
        <v>0</v>
      </c>
      <c r="DZ561">
        <v>0</v>
      </c>
      <c r="EA561">
        <v>0</v>
      </c>
      <c r="EB561">
        <v>0</v>
      </c>
      <c r="EC561">
        <v>0</v>
      </c>
      <c r="ED561">
        <v>0</v>
      </c>
      <c r="EE561">
        <v>0</v>
      </c>
      <c r="EF561">
        <v>0</v>
      </c>
      <c r="EG561">
        <v>0</v>
      </c>
      <c r="EH561">
        <v>0</v>
      </c>
      <c r="EI561">
        <v>0</v>
      </c>
      <c r="EJ561">
        <v>0</v>
      </c>
      <c r="EK561">
        <v>0</v>
      </c>
      <c r="EL561">
        <v>0</v>
      </c>
      <c r="EM561">
        <v>0</v>
      </c>
      <c r="EN561">
        <v>0</v>
      </c>
      <c r="EO561">
        <v>0</v>
      </c>
      <c r="EP561">
        <v>0</v>
      </c>
      <c r="EQ561">
        <v>0</v>
      </c>
      <c r="ER561">
        <v>0</v>
      </c>
      <c r="ES561">
        <v>0</v>
      </c>
      <c r="ET561">
        <v>0</v>
      </c>
      <c r="EU561">
        <v>0</v>
      </c>
      <c r="EV561">
        <v>0</v>
      </c>
      <c r="EW561">
        <v>0</v>
      </c>
      <c r="EX561">
        <v>0</v>
      </c>
      <c r="EY561">
        <v>0</v>
      </c>
      <c r="EZ561">
        <v>0</v>
      </c>
      <c r="FA561">
        <v>0</v>
      </c>
      <c r="FB561">
        <v>0</v>
      </c>
      <c r="FC561">
        <v>0</v>
      </c>
      <c r="FD561">
        <v>0</v>
      </c>
      <c r="FE561">
        <v>0</v>
      </c>
      <c r="FF561">
        <v>0</v>
      </c>
      <c r="FG561">
        <v>0</v>
      </c>
      <c r="FH561">
        <v>0</v>
      </c>
      <c r="FI561">
        <v>0</v>
      </c>
      <c r="FJ561">
        <v>0</v>
      </c>
      <c r="FK561">
        <v>0</v>
      </c>
      <c r="FL561">
        <v>0</v>
      </c>
      <c r="FM561">
        <v>0</v>
      </c>
      <c r="FN561">
        <v>0</v>
      </c>
      <c r="FO561">
        <v>0</v>
      </c>
      <c r="FP561">
        <v>0</v>
      </c>
      <c r="FQ561">
        <v>0</v>
      </c>
      <c r="FR561">
        <v>0</v>
      </c>
      <c r="FS561">
        <v>23.666666666666668</v>
      </c>
      <c r="FT561">
        <v>0.29651007056236267</v>
      </c>
      <c r="FU561">
        <v>0</v>
      </c>
    </row>
    <row r="562" spans="1:177" x14ac:dyDescent="0.2">
      <c r="A562" t="s">
        <v>197</v>
      </c>
      <c r="B562" t="s">
        <v>226</v>
      </c>
      <c r="C562" t="s">
        <v>1</v>
      </c>
      <c r="D562" t="s">
        <v>246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0</v>
      </c>
      <c r="BI562">
        <v>0</v>
      </c>
      <c r="BJ562">
        <v>0</v>
      </c>
      <c r="BK562">
        <v>0</v>
      </c>
      <c r="BL562">
        <v>0</v>
      </c>
      <c r="BM562">
        <v>0</v>
      </c>
      <c r="BN562">
        <v>0</v>
      </c>
      <c r="BO562">
        <v>0</v>
      </c>
      <c r="BP562">
        <v>0</v>
      </c>
      <c r="BQ562">
        <v>0</v>
      </c>
      <c r="BR562">
        <v>0</v>
      </c>
      <c r="BS562">
        <v>0</v>
      </c>
      <c r="BT562">
        <v>0</v>
      </c>
      <c r="BU562">
        <v>0</v>
      </c>
      <c r="BV562">
        <v>0</v>
      </c>
      <c r="BW562">
        <v>0</v>
      </c>
      <c r="BX562">
        <v>0</v>
      </c>
      <c r="BY562">
        <v>0</v>
      </c>
      <c r="BZ562">
        <v>0</v>
      </c>
      <c r="CA562">
        <v>0</v>
      </c>
      <c r="CB562">
        <v>0</v>
      </c>
      <c r="CC562">
        <v>0</v>
      </c>
      <c r="CD562">
        <v>0</v>
      </c>
      <c r="CE562">
        <v>0</v>
      </c>
      <c r="CF562">
        <v>0</v>
      </c>
      <c r="CG562">
        <v>0</v>
      </c>
      <c r="CH562">
        <v>0</v>
      </c>
      <c r="CI562">
        <v>0</v>
      </c>
      <c r="CJ562">
        <v>0</v>
      </c>
      <c r="CK562">
        <v>0</v>
      </c>
      <c r="CL562">
        <v>0</v>
      </c>
      <c r="CM562">
        <v>0</v>
      </c>
      <c r="CN562">
        <v>0</v>
      </c>
      <c r="CO562">
        <v>0</v>
      </c>
      <c r="CP562">
        <v>0</v>
      </c>
      <c r="CQ562">
        <v>0</v>
      </c>
      <c r="CR562">
        <v>0</v>
      </c>
      <c r="CS562">
        <v>0</v>
      </c>
      <c r="CT562">
        <v>0</v>
      </c>
      <c r="CU562">
        <v>0</v>
      </c>
      <c r="CV562">
        <v>0</v>
      </c>
      <c r="CW562">
        <v>0</v>
      </c>
      <c r="CX562">
        <v>0</v>
      </c>
      <c r="CY562">
        <v>0</v>
      </c>
      <c r="CZ562">
        <v>0</v>
      </c>
      <c r="DA562">
        <v>0</v>
      </c>
      <c r="DB562">
        <v>0</v>
      </c>
      <c r="DC562">
        <v>0</v>
      </c>
      <c r="DD562">
        <v>0</v>
      </c>
      <c r="DE562">
        <v>0</v>
      </c>
      <c r="DF562">
        <v>0</v>
      </c>
      <c r="DG562">
        <v>0</v>
      </c>
      <c r="DH562">
        <v>0</v>
      </c>
      <c r="DI562">
        <v>0</v>
      </c>
      <c r="DJ562">
        <v>0</v>
      </c>
      <c r="DK562">
        <v>0</v>
      </c>
      <c r="DL562">
        <v>0</v>
      </c>
      <c r="DM562">
        <v>0</v>
      </c>
      <c r="DN562">
        <v>0</v>
      </c>
      <c r="DO562">
        <v>0</v>
      </c>
      <c r="DP562">
        <v>0</v>
      </c>
      <c r="DQ562">
        <v>0</v>
      </c>
      <c r="DR562">
        <v>0</v>
      </c>
      <c r="DS562">
        <v>0</v>
      </c>
      <c r="DT562">
        <v>0</v>
      </c>
      <c r="DU562">
        <v>0</v>
      </c>
      <c r="DV562">
        <v>0</v>
      </c>
      <c r="DW562">
        <v>0</v>
      </c>
      <c r="DX562">
        <v>0</v>
      </c>
      <c r="DY562">
        <v>0</v>
      </c>
      <c r="DZ562">
        <v>0</v>
      </c>
      <c r="EA562">
        <v>0</v>
      </c>
      <c r="EB562">
        <v>0</v>
      </c>
      <c r="EC562">
        <v>0</v>
      </c>
      <c r="ED562">
        <v>0</v>
      </c>
      <c r="EE562">
        <v>0</v>
      </c>
      <c r="EF562">
        <v>0</v>
      </c>
      <c r="EG562">
        <v>0</v>
      </c>
      <c r="EH562">
        <v>0</v>
      </c>
      <c r="EI562">
        <v>0</v>
      </c>
      <c r="EJ562">
        <v>0</v>
      </c>
      <c r="EK562">
        <v>0</v>
      </c>
      <c r="EL562">
        <v>0</v>
      </c>
      <c r="EM562">
        <v>0</v>
      </c>
      <c r="EN562">
        <v>0</v>
      </c>
      <c r="EO562">
        <v>0</v>
      </c>
      <c r="EP562">
        <v>0</v>
      </c>
      <c r="EQ562">
        <v>0</v>
      </c>
      <c r="ER562">
        <v>0</v>
      </c>
      <c r="ES562">
        <v>0</v>
      </c>
      <c r="ET562">
        <v>0</v>
      </c>
      <c r="EU562">
        <v>0</v>
      </c>
      <c r="EV562">
        <v>0</v>
      </c>
      <c r="EW562">
        <v>0</v>
      </c>
      <c r="EX562">
        <v>0</v>
      </c>
      <c r="EY562">
        <v>0</v>
      </c>
      <c r="EZ562">
        <v>0</v>
      </c>
      <c r="FA562">
        <v>0</v>
      </c>
      <c r="FB562">
        <v>0</v>
      </c>
      <c r="FC562">
        <v>0</v>
      </c>
      <c r="FD562">
        <v>0</v>
      </c>
      <c r="FE562">
        <v>0</v>
      </c>
      <c r="FF562">
        <v>0</v>
      </c>
      <c r="FG562">
        <v>0</v>
      </c>
      <c r="FH562">
        <v>0</v>
      </c>
      <c r="FI562">
        <v>0</v>
      </c>
      <c r="FJ562">
        <v>0</v>
      </c>
      <c r="FK562">
        <v>0</v>
      </c>
      <c r="FL562">
        <v>0</v>
      </c>
      <c r="FM562">
        <v>0</v>
      </c>
      <c r="FN562">
        <v>0</v>
      </c>
      <c r="FO562">
        <v>0</v>
      </c>
      <c r="FP562">
        <v>0</v>
      </c>
      <c r="FQ562">
        <v>0</v>
      </c>
      <c r="FR562">
        <v>0</v>
      </c>
      <c r="FS562">
        <v>0</v>
      </c>
      <c r="FU562">
        <v>0</v>
      </c>
    </row>
    <row r="563" spans="1:177" x14ac:dyDescent="0.2">
      <c r="A563" t="s">
        <v>197</v>
      </c>
      <c r="B563" t="s">
        <v>226</v>
      </c>
      <c r="C563" t="s">
        <v>1</v>
      </c>
      <c r="D563" t="s">
        <v>247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0</v>
      </c>
      <c r="BI563">
        <v>0</v>
      </c>
      <c r="BJ563">
        <v>0</v>
      </c>
      <c r="BK563">
        <v>0</v>
      </c>
      <c r="BL563">
        <v>0</v>
      </c>
      <c r="BM563">
        <v>0</v>
      </c>
      <c r="BN563">
        <v>0</v>
      </c>
      <c r="BO563">
        <v>0</v>
      </c>
      <c r="BP563">
        <v>0</v>
      </c>
      <c r="BQ563">
        <v>0</v>
      </c>
      <c r="BR563">
        <v>0</v>
      </c>
      <c r="BS563">
        <v>0</v>
      </c>
      <c r="BT563">
        <v>0</v>
      </c>
      <c r="BU563">
        <v>0</v>
      </c>
      <c r="BV563">
        <v>0</v>
      </c>
      <c r="BW563">
        <v>0</v>
      </c>
      <c r="BX563">
        <v>0</v>
      </c>
      <c r="BY563">
        <v>0</v>
      </c>
      <c r="BZ563">
        <v>0</v>
      </c>
      <c r="CA563">
        <v>0</v>
      </c>
      <c r="CB563">
        <v>0</v>
      </c>
      <c r="CC563">
        <v>0</v>
      </c>
      <c r="CD563">
        <v>0</v>
      </c>
      <c r="CE563">
        <v>0</v>
      </c>
      <c r="CF563">
        <v>0</v>
      </c>
      <c r="CG563">
        <v>0</v>
      </c>
      <c r="CH563">
        <v>0</v>
      </c>
      <c r="CI563">
        <v>0</v>
      </c>
      <c r="CJ563">
        <v>0</v>
      </c>
      <c r="CK563">
        <v>0</v>
      </c>
      <c r="CL563">
        <v>0</v>
      </c>
      <c r="CM563">
        <v>0</v>
      </c>
      <c r="CN563">
        <v>0</v>
      </c>
      <c r="CO563">
        <v>0</v>
      </c>
      <c r="CP563">
        <v>0</v>
      </c>
      <c r="CQ563">
        <v>0</v>
      </c>
      <c r="CR563">
        <v>0</v>
      </c>
      <c r="CS563">
        <v>0</v>
      </c>
      <c r="CT563">
        <v>0</v>
      </c>
      <c r="CU563">
        <v>0</v>
      </c>
      <c r="CV563">
        <v>0</v>
      </c>
      <c r="CW563">
        <v>0</v>
      </c>
      <c r="CX563">
        <v>0</v>
      </c>
      <c r="CY563">
        <v>0</v>
      </c>
      <c r="CZ563">
        <v>0</v>
      </c>
      <c r="DA563">
        <v>0</v>
      </c>
      <c r="DB563">
        <v>0</v>
      </c>
      <c r="DC563">
        <v>0</v>
      </c>
      <c r="DD563">
        <v>0</v>
      </c>
      <c r="DE563">
        <v>0</v>
      </c>
      <c r="DF563">
        <v>0</v>
      </c>
      <c r="DG563">
        <v>0</v>
      </c>
      <c r="DH563">
        <v>0</v>
      </c>
      <c r="DI563">
        <v>0</v>
      </c>
      <c r="DJ563">
        <v>0</v>
      </c>
      <c r="DK563">
        <v>0</v>
      </c>
      <c r="DL563">
        <v>0</v>
      </c>
      <c r="DM563">
        <v>0</v>
      </c>
      <c r="DN563">
        <v>0</v>
      </c>
      <c r="DO563">
        <v>0</v>
      </c>
      <c r="DP563">
        <v>0</v>
      </c>
      <c r="DQ563">
        <v>0</v>
      </c>
      <c r="DR563">
        <v>0</v>
      </c>
      <c r="DS563">
        <v>0</v>
      </c>
      <c r="DT563">
        <v>0</v>
      </c>
      <c r="DU563">
        <v>0</v>
      </c>
      <c r="DV563">
        <v>0</v>
      </c>
      <c r="DW563">
        <v>0</v>
      </c>
      <c r="DX563">
        <v>0</v>
      </c>
      <c r="DY563">
        <v>0</v>
      </c>
      <c r="DZ563">
        <v>0</v>
      </c>
      <c r="EA563">
        <v>0</v>
      </c>
      <c r="EB563">
        <v>0</v>
      </c>
      <c r="EC563">
        <v>0</v>
      </c>
      <c r="ED563">
        <v>0</v>
      </c>
      <c r="EE563">
        <v>0</v>
      </c>
      <c r="EF563">
        <v>0</v>
      </c>
      <c r="EG563">
        <v>0</v>
      </c>
      <c r="EH563">
        <v>0</v>
      </c>
      <c r="EI563">
        <v>0</v>
      </c>
      <c r="EJ563">
        <v>0</v>
      </c>
      <c r="EK563">
        <v>0</v>
      </c>
      <c r="EL563">
        <v>0</v>
      </c>
      <c r="EM563">
        <v>0</v>
      </c>
      <c r="EN563">
        <v>0</v>
      </c>
      <c r="EO563">
        <v>0</v>
      </c>
      <c r="EP563">
        <v>0</v>
      </c>
      <c r="EQ563">
        <v>0</v>
      </c>
      <c r="ER563">
        <v>0</v>
      </c>
      <c r="ES563">
        <v>0</v>
      </c>
      <c r="ET563">
        <v>0</v>
      </c>
      <c r="EU563">
        <v>0</v>
      </c>
      <c r="EV563">
        <v>0</v>
      </c>
      <c r="EW563">
        <v>0</v>
      </c>
      <c r="EX563">
        <v>0</v>
      </c>
      <c r="EY563">
        <v>0</v>
      </c>
      <c r="EZ563">
        <v>0</v>
      </c>
      <c r="FA563">
        <v>0</v>
      </c>
      <c r="FB563">
        <v>0</v>
      </c>
      <c r="FC563">
        <v>0</v>
      </c>
      <c r="FD563">
        <v>0</v>
      </c>
      <c r="FE563">
        <v>0</v>
      </c>
      <c r="FF563">
        <v>0</v>
      </c>
      <c r="FG563">
        <v>0</v>
      </c>
      <c r="FH563">
        <v>0</v>
      </c>
      <c r="FI563">
        <v>0</v>
      </c>
      <c r="FJ563">
        <v>0</v>
      </c>
      <c r="FK563">
        <v>0</v>
      </c>
      <c r="FL563">
        <v>0</v>
      </c>
      <c r="FM563">
        <v>0</v>
      </c>
      <c r="FN563">
        <v>0</v>
      </c>
      <c r="FO563">
        <v>0</v>
      </c>
      <c r="FP563">
        <v>0</v>
      </c>
      <c r="FQ563">
        <v>0</v>
      </c>
      <c r="FR563">
        <v>0</v>
      </c>
      <c r="FS563">
        <v>5</v>
      </c>
      <c r="FT563">
        <v>0.35588529706001282</v>
      </c>
      <c r="FU563">
        <v>0</v>
      </c>
    </row>
    <row r="564" spans="1:177" x14ac:dyDescent="0.2">
      <c r="A564" t="s">
        <v>197</v>
      </c>
      <c r="B564" t="s">
        <v>226</v>
      </c>
      <c r="C564" t="s">
        <v>1</v>
      </c>
      <c r="D564" t="s">
        <v>248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0</v>
      </c>
      <c r="BI564">
        <v>0</v>
      </c>
      <c r="BJ564">
        <v>0</v>
      </c>
      <c r="BK564">
        <v>0</v>
      </c>
      <c r="BL564">
        <v>0</v>
      </c>
      <c r="BM564">
        <v>0</v>
      </c>
      <c r="BN564">
        <v>0</v>
      </c>
      <c r="BO564">
        <v>0</v>
      </c>
      <c r="BP564">
        <v>0</v>
      </c>
      <c r="BQ564">
        <v>0</v>
      </c>
      <c r="BR564">
        <v>0</v>
      </c>
      <c r="BS564">
        <v>0</v>
      </c>
      <c r="BT564">
        <v>0</v>
      </c>
      <c r="BU564">
        <v>0</v>
      </c>
      <c r="BV564">
        <v>0</v>
      </c>
      <c r="BW564">
        <v>0</v>
      </c>
      <c r="BX564">
        <v>0</v>
      </c>
      <c r="BY564">
        <v>0</v>
      </c>
      <c r="BZ564">
        <v>0</v>
      </c>
      <c r="CA564">
        <v>0</v>
      </c>
      <c r="CB564">
        <v>0</v>
      </c>
      <c r="CC564">
        <v>0</v>
      </c>
      <c r="CD564">
        <v>0</v>
      </c>
      <c r="CE564">
        <v>0</v>
      </c>
      <c r="CF564">
        <v>0</v>
      </c>
      <c r="CG564">
        <v>0</v>
      </c>
      <c r="CH564">
        <v>0</v>
      </c>
      <c r="CI564">
        <v>0</v>
      </c>
      <c r="CJ564">
        <v>0</v>
      </c>
      <c r="CK564">
        <v>0</v>
      </c>
      <c r="CL564">
        <v>0</v>
      </c>
      <c r="CM564">
        <v>0</v>
      </c>
      <c r="CN564">
        <v>0</v>
      </c>
      <c r="CO564">
        <v>0</v>
      </c>
      <c r="CP564">
        <v>0</v>
      </c>
      <c r="CQ564">
        <v>0</v>
      </c>
      <c r="CR564">
        <v>0</v>
      </c>
      <c r="CS564">
        <v>0</v>
      </c>
      <c r="CT564">
        <v>0</v>
      </c>
      <c r="CU564">
        <v>0</v>
      </c>
      <c r="CV564">
        <v>0</v>
      </c>
      <c r="CW564">
        <v>0</v>
      </c>
      <c r="CX564">
        <v>0</v>
      </c>
      <c r="CY564">
        <v>0</v>
      </c>
      <c r="CZ564">
        <v>0</v>
      </c>
      <c r="DA564">
        <v>0</v>
      </c>
      <c r="DB564">
        <v>0</v>
      </c>
      <c r="DC564">
        <v>0</v>
      </c>
      <c r="DD564">
        <v>0</v>
      </c>
      <c r="DE564">
        <v>0</v>
      </c>
      <c r="DF564">
        <v>0</v>
      </c>
      <c r="DG564">
        <v>0</v>
      </c>
      <c r="DH564">
        <v>0</v>
      </c>
      <c r="DI564">
        <v>0</v>
      </c>
      <c r="DJ564">
        <v>0</v>
      </c>
      <c r="DK564">
        <v>0</v>
      </c>
      <c r="DL564">
        <v>0</v>
      </c>
      <c r="DM564">
        <v>0</v>
      </c>
      <c r="DN564">
        <v>0</v>
      </c>
      <c r="DO564">
        <v>0</v>
      </c>
      <c r="DP564">
        <v>0</v>
      </c>
      <c r="DQ564">
        <v>0</v>
      </c>
      <c r="DR564">
        <v>0</v>
      </c>
      <c r="DS564">
        <v>0</v>
      </c>
      <c r="DT564">
        <v>0</v>
      </c>
      <c r="DU564">
        <v>0</v>
      </c>
      <c r="DV564">
        <v>0</v>
      </c>
      <c r="DW564">
        <v>0</v>
      </c>
      <c r="DX564">
        <v>0</v>
      </c>
      <c r="DY564">
        <v>0</v>
      </c>
      <c r="DZ564">
        <v>0</v>
      </c>
      <c r="EA564">
        <v>0</v>
      </c>
      <c r="EB564">
        <v>0</v>
      </c>
      <c r="EC564">
        <v>0</v>
      </c>
      <c r="ED564">
        <v>0</v>
      </c>
      <c r="EE564">
        <v>0</v>
      </c>
      <c r="EF564">
        <v>0</v>
      </c>
      <c r="EG564">
        <v>0</v>
      </c>
      <c r="EH564">
        <v>0</v>
      </c>
      <c r="EI564">
        <v>0</v>
      </c>
      <c r="EJ564">
        <v>0</v>
      </c>
      <c r="EK564">
        <v>0</v>
      </c>
      <c r="EL564">
        <v>0</v>
      </c>
      <c r="EM564">
        <v>0</v>
      </c>
      <c r="EN564">
        <v>0</v>
      </c>
      <c r="EO564">
        <v>0</v>
      </c>
      <c r="EP564">
        <v>0</v>
      </c>
      <c r="EQ564">
        <v>0</v>
      </c>
      <c r="ER564">
        <v>0</v>
      </c>
      <c r="ES564">
        <v>0</v>
      </c>
      <c r="ET564">
        <v>0</v>
      </c>
      <c r="EU564">
        <v>0</v>
      </c>
      <c r="EV564">
        <v>0</v>
      </c>
      <c r="EW564">
        <v>0</v>
      </c>
      <c r="EX564">
        <v>0</v>
      </c>
      <c r="EY564">
        <v>0</v>
      </c>
      <c r="EZ564">
        <v>0</v>
      </c>
      <c r="FA564">
        <v>0</v>
      </c>
      <c r="FB564">
        <v>0</v>
      </c>
      <c r="FC564">
        <v>0</v>
      </c>
      <c r="FD564">
        <v>0</v>
      </c>
      <c r="FE564">
        <v>0</v>
      </c>
      <c r="FF564">
        <v>0</v>
      </c>
      <c r="FG564">
        <v>0</v>
      </c>
      <c r="FH564">
        <v>0</v>
      </c>
      <c r="FI564">
        <v>0</v>
      </c>
      <c r="FJ564">
        <v>0</v>
      </c>
      <c r="FK564">
        <v>0</v>
      </c>
      <c r="FL564">
        <v>0</v>
      </c>
      <c r="FM564">
        <v>0</v>
      </c>
      <c r="FN564">
        <v>0</v>
      </c>
      <c r="FO564">
        <v>0</v>
      </c>
      <c r="FP564">
        <v>0</v>
      </c>
      <c r="FQ564">
        <v>0</v>
      </c>
      <c r="FR564">
        <v>0</v>
      </c>
      <c r="FS564">
        <v>5</v>
      </c>
      <c r="FT564">
        <v>0.38031411170959473</v>
      </c>
      <c r="FU564">
        <v>0</v>
      </c>
    </row>
    <row r="565" spans="1:177" x14ac:dyDescent="0.2">
      <c r="A565" t="s">
        <v>197</v>
      </c>
      <c r="B565" t="s">
        <v>226</v>
      </c>
      <c r="C565" t="s">
        <v>1</v>
      </c>
      <c r="D565" t="s">
        <v>249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0</v>
      </c>
      <c r="BI565">
        <v>0</v>
      </c>
      <c r="BJ565">
        <v>0</v>
      </c>
      <c r="BK565">
        <v>0</v>
      </c>
      <c r="BL565">
        <v>0</v>
      </c>
      <c r="BM565">
        <v>0</v>
      </c>
      <c r="BN565">
        <v>0</v>
      </c>
      <c r="BO565">
        <v>0</v>
      </c>
      <c r="BP565">
        <v>0</v>
      </c>
      <c r="BQ565">
        <v>0</v>
      </c>
      <c r="BR565">
        <v>0</v>
      </c>
      <c r="BS565">
        <v>0</v>
      </c>
      <c r="BT565">
        <v>0</v>
      </c>
      <c r="BU565">
        <v>0</v>
      </c>
      <c r="BV565">
        <v>0</v>
      </c>
      <c r="BW565">
        <v>0</v>
      </c>
      <c r="BX565">
        <v>0</v>
      </c>
      <c r="BY565">
        <v>0</v>
      </c>
      <c r="BZ565">
        <v>0</v>
      </c>
      <c r="CA565">
        <v>0</v>
      </c>
      <c r="CB565">
        <v>0</v>
      </c>
      <c r="CC565">
        <v>0</v>
      </c>
      <c r="CD565">
        <v>0</v>
      </c>
      <c r="CE565">
        <v>0</v>
      </c>
      <c r="CF565">
        <v>0</v>
      </c>
      <c r="CG565">
        <v>0</v>
      </c>
      <c r="CH565">
        <v>0</v>
      </c>
      <c r="CI565">
        <v>0</v>
      </c>
      <c r="CJ565">
        <v>0</v>
      </c>
      <c r="CK565">
        <v>0</v>
      </c>
      <c r="CL565">
        <v>0</v>
      </c>
      <c r="CM565">
        <v>0</v>
      </c>
      <c r="CN565">
        <v>0</v>
      </c>
      <c r="CO565">
        <v>0</v>
      </c>
      <c r="CP565">
        <v>0</v>
      </c>
      <c r="CQ565">
        <v>0</v>
      </c>
      <c r="CR565">
        <v>0</v>
      </c>
      <c r="CS565">
        <v>0</v>
      </c>
      <c r="CT565">
        <v>0</v>
      </c>
      <c r="CU565">
        <v>0</v>
      </c>
      <c r="CV565">
        <v>0</v>
      </c>
      <c r="CW565">
        <v>0</v>
      </c>
      <c r="CX565">
        <v>0</v>
      </c>
      <c r="CY565">
        <v>0</v>
      </c>
      <c r="CZ565">
        <v>0</v>
      </c>
      <c r="DA565">
        <v>0</v>
      </c>
      <c r="DB565">
        <v>0</v>
      </c>
      <c r="DC565">
        <v>0</v>
      </c>
      <c r="DD565">
        <v>0</v>
      </c>
      <c r="DE565">
        <v>0</v>
      </c>
      <c r="DF565">
        <v>0</v>
      </c>
      <c r="DG565">
        <v>0</v>
      </c>
      <c r="DH565">
        <v>0</v>
      </c>
      <c r="DI565">
        <v>0</v>
      </c>
      <c r="DJ565">
        <v>0</v>
      </c>
      <c r="DK565">
        <v>0</v>
      </c>
      <c r="DL565">
        <v>0</v>
      </c>
      <c r="DM565">
        <v>0</v>
      </c>
      <c r="DN565">
        <v>0</v>
      </c>
      <c r="DO565">
        <v>0</v>
      </c>
      <c r="DP565">
        <v>0</v>
      </c>
      <c r="DQ565">
        <v>0</v>
      </c>
      <c r="DR565">
        <v>0</v>
      </c>
      <c r="DS565">
        <v>0</v>
      </c>
      <c r="DT565">
        <v>0</v>
      </c>
      <c r="DU565">
        <v>0</v>
      </c>
      <c r="DV565">
        <v>0</v>
      </c>
      <c r="DW565">
        <v>0</v>
      </c>
      <c r="DX565">
        <v>0</v>
      </c>
      <c r="DY565">
        <v>0</v>
      </c>
      <c r="DZ565">
        <v>0</v>
      </c>
      <c r="EA565">
        <v>0</v>
      </c>
      <c r="EB565">
        <v>0</v>
      </c>
      <c r="EC565">
        <v>0</v>
      </c>
      <c r="ED565">
        <v>0</v>
      </c>
      <c r="EE565">
        <v>0</v>
      </c>
      <c r="EF565">
        <v>0</v>
      </c>
      <c r="EG565">
        <v>0</v>
      </c>
      <c r="EH565">
        <v>0</v>
      </c>
      <c r="EI565">
        <v>0</v>
      </c>
      <c r="EJ565">
        <v>0</v>
      </c>
      <c r="EK565">
        <v>0</v>
      </c>
      <c r="EL565">
        <v>0</v>
      </c>
      <c r="EM565">
        <v>0</v>
      </c>
      <c r="EN565">
        <v>0</v>
      </c>
      <c r="EO565">
        <v>0</v>
      </c>
      <c r="EP565">
        <v>0</v>
      </c>
      <c r="EQ565">
        <v>0</v>
      </c>
      <c r="ER565">
        <v>0</v>
      </c>
      <c r="ES565">
        <v>0</v>
      </c>
      <c r="ET565">
        <v>0</v>
      </c>
      <c r="EU565">
        <v>0</v>
      </c>
      <c r="EV565">
        <v>0</v>
      </c>
      <c r="EW565">
        <v>0</v>
      </c>
      <c r="EX565">
        <v>0</v>
      </c>
      <c r="EY565">
        <v>0</v>
      </c>
      <c r="EZ565">
        <v>0</v>
      </c>
      <c r="FA565">
        <v>0</v>
      </c>
      <c r="FB565">
        <v>0</v>
      </c>
      <c r="FC565">
        <v>0</v>
      </c>
      <c r="FD565">
        <v>0</v>
      </c>
      <c r="FE565">
        <v>0</v>
      </c>
      <c r="FF565">
        <v>0</v>
      </c>
      <c r="FG565">
        <v>0</v>
      </c>
      <c r="FH565">
        <v>0</v>
      </c>
      <c r="FI565">
        <v>0</v>
      </c>
      <c r="FJ565">
        <v>0</v>
      </c>
      <c r="FK565">
        <v>0</v>
      </c>
      <c r="FL565">
        <v>0</v>
      </c>
      <c r="FM565">
        <v>0</v>
      </c>
      <c r="FN565">
        <v>0</v>
      </c>
      <c r="FO565">
        <v>0</v>
      </c>
      <c r="FP565">
        <v>0</v>
      </c>
      <c r="FQ565">
        <v>0</v>
      </c>
      <c r="FR565">
        <v>0</v>
      </c>
      <c r="FS565">
        <v>5</v>
      </c>
      <c r="FT565">
        <v>0.37292498350143433</v>
      </c>
      <c r="FU565">
        <v>0</v>
      </c>
    </row>
    <row r="566" spans="1:177" x14ac:dyDescent="0.2">
      <c r="A566" t="s">
        <v>197</v>
      </c>
      <c r="B566" t="s">
        <v>226</v>
      </c>
      <c r="C566" t="s">
        <v>1</v>
      </c>
      <c r="D566" t="s">
        <v>250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0</v>
      </c>
      <c r="BI566">
        <v>0</v>
      </c>
      <c r="BJ566">
        <v>0</v>
      </c>
      <c r="BK566">
        <v>0</v>
      </c>
      <c r="BL566">
        <v>0</v>
      </c>
      <c r="BM566">
        <v>0</v>
      </c>
      <c r="BN566">
        <v>0</v>
      </c>
      <c r="BO566">
        <v>0</v>
      </c>
      <c r="BP566">
        <v>0</v>
      </c>
      <c r="BQ566">
        <v>0</v>
      </c>
      <c r="BR566">
        <v>0</v>
      </c>
      <c r="BS566">
        <v>0</v>
      </c>
      <c r="BT566">
        <v>0</v>
      </c>
      <c r="BU566">
        <v>0</v>
      </c>
      <c r="BV566">
        <v>0</v>
      </c>
      <c r="BW566">
        <v>0</v>
      </c>
      <c r="BX566">
        <v>0</v>
      </c>
      <c r="BY566">
        <v>0</v>
      </c>
      <c r="BZ566">
        <v>0</v>
      </c>
      <c r="CA566">
        <v>0</v>
      </c>
      <c r="CB566">
        <v>0</v>
      </c>
      <c r="CC566">
        <v>0</v>
      </c>
      <c r="CD566">
        <v>0</v>
      </c>
      <c r="CE566">
        <v>0</v>
      </c>
      <c r="CF566">
        <v>0</v>
      </c>
      <c r="CG566">
        <v>0</v>
      </c>
      <c r="CH566">
        <v>0</v>
      </c>
      <c r="CI566">
        <v>0</v>
      </c>
      <c r="CJ566">
        <v>0</v>
      </c>
      <c r="CK566">
        <v>0</v>
      </c>
      <c r="CL566">
        <v>0</v>
      </c>
      <c r="CM566">
        <v>0</v>
      </c>
      <c r="CN566">
        <v>0</v>
      </c>
      <c r="CO566">
        <v>0</v>
      </c>
      <c r="CP566">
        <v>0</v>
      </c>
      <c r="CQ566">
        <v>0</v>
      </c>
      <c r="CR566">
        <v>0</v>
      </c>
      <c r="CS566">
        <v>0</v>
      </c>
      <c r="CT566">
        <v>0</v>
      </c>
      <c r="CU566">
        <v>0</v>
      </c>
      <c r="CV566">
        <v>0</v>
      </c>
      <c r="CW566">
        <v>0</v>
      </c>
      <c r="CX566">
        <v>0</v>
      </c>
      <c r="CY566">
        <v>0</v>
      </c>
      <c r="CZ566">
        <v>0</v>
      </c>
      <c r="DA566">
        <v>0</v>
      </c>
      <c r="DB566">
        <v>0</v>
      </c>
      <c r="DC566">
        <v>0</v>
      </c>
      <c r="DD566">
        <v>0</v>
      </c>
      <c r="DE566">
        <v>0</v>
      </c>
      <c r="DF566">
        <v>0</v>
      </c>
      <c r="DG566">
        <v>0</v>
      </c>
      <c r="DH566">
        <v>0</v>
      </c>
      <c r="DI566">
        <v>0</v>
      </c>
      <c r="DJ566">
        <v>0</v>
      </c>
      <c r="DK566">
        <v>0</v>
      </c>
      <c r="DL566">
        <v>0</v>
      </c>
      <c r="DM566">
        <v>0</v>
      </c>
      <c r="DN566">
        <v>0</v>
      </c>
      <c r="DO566">
        <v>0</v>
      </c>
      <c r="DP566">
        <v>0</v>
      </c>
      <c r="DQ566">
        <v>0</v>
      </c>
      <c r="DR566">
        <v>0</v>
      </c>
      <c r="DS566">
        <v>0</v>
      </c>
      <c r="DT566">
        <v>0</v>
      </c>
      <c r="DU566">
        <v>0</v>
      </c>
      <c r="DV566">
        <v>0</v>
      </c>
      <c r="DW566">
        <v>0</v>
      </c>
      <c r="DX566">
        <v>0</v>
      </c>
      <c r="DY566">
        <v>0</v>
      </c>
      <c r="DZ566">
        <v>0</v>
      </c>
      <c r="EA566">
        <v>0</v>
      </c>
      <c r="EB566">
        <v>0</v>
      </c>
      <c r="EC566">
        <v>0</v>
      </c>
      <c r="ED566">
        <v>0</v>
      </c>
      <c r="EE566">
        <v>0</v>
      </c>
      <c r="EF566">
        <v>0</v>
      </c>
      <c r="EG566">
        <v>0</v>
      </c>
      <c r="EH566">
        <v>0</v>
      </c>
      <c r="EI566">
        <v>0</v>
      </c>
      <c r="EJ566">
        <v>0</v>
      </c>
      <c r="EK566">
        <v>0</v>
      </c>
      <c r="EL566">
        <v>0</v>
      </c>
      <c r="EM566">
        <v>0</v>
      </c>
      <c r="EN566">
        <v>0</v>
      </c>
      <c r="EO566">
        <v>0</v>
      </c>
      <c r="EP566">
        <v>0</v>
      </c>
      <c r="EQ566">
        <v>0</v>
      </c>
      <c r="ER566">
        <v>0</v>
      </c>
      <c r="ES566">
        <v>0</v>
      </c>
      <c r="ET566">
        <v>0</v>
      </c>
      <c r="EU566">
        <v>0</v>
      </c>
      <c r="EV566">
        <v>0</v>
      </c>
      <c r="EW566">
        <v>0</v>
      </c>
      <c r="EX566">
        <v>0</v>
      </c>
      <c r="EY566">
        <v>0</v>
      </c>
      <c r="EZ566">
        <v>0</v>
      </c>
      <c r="FA566">
        <v>0</v>
      </c>
      <c r="FB566">
        <v>0</v>
      </c>
      <c r="FC566">
        <v>0</v>
      </c>
      <c r="FD566">
        <v>0</v>
      </c>
      <c r="FE566">
        <v>0</v>
      </c>
      <c r="FF566">
        <v>0</v>
      </c>
      <c r="FG566">
        <v>0</v>
      </c>
      <c r="FH566">
        <v>0</v>
      </c>
      <c r="FI566">
        <v>0</v>
      </c>
      <c r="FJ566">
        <v>0</v>
      </c>
      <c r="FK566">
        <v>0</v>
      </c>
      <c r="FL566">
        <v>0</v>
      </c>
      <c r="FM566">
        <v>0</v>
      </c>
      <c r="FN566">
        <v>0</v>
      </c>
      <c r="FO566">
        <v>0</v>
      </c>
      <c r="FP566">
        <v>0</v>
      </c>
      <c r="FQ566">
        <v>0</v>
      </c>
      <c r="FR566">
        <v>0</v>
      </c>
      <c r="FS566">
        <v>0</v>
      </c>
      <c r="FU566">
        <v>0</v>
      </c>
    </row>
    <row r="567" spans="1:177" x14ac:dyDescent="0.2">
      <c r="A567" t="s">
        <v>197</v>
      </c>
      <c r="B567" t="s">
        <v>226</v>
      </c>
      <c r="C567" t="s">
        <v>1</v>
      </c>
      <c r="D567" t="s">
        <v>251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0</v>
      </c>
      <c r="BI567">
        <v>0</v>
      </c>
      <c r="BJ567">
        <v>0</v>
      </c>
      <c r="BK567">
        <v>0</v>
      </c>
      <c r="BL567">
        <v>0</v>
      </c>
      <c r="BM567">
        <v>0</v>
      </c>
      <c r="BN567">
        <v>0</v>
      </c>
      <c r="BO567">
        <v>0</v>
      </c>
      <c r="BP567">
        <v>0</v>
      </c>
      <c r="BQ567">
        <v>0</v>
      </c>
      <c r="BR567">
        <v>0</v>
      </c>
      <c r="BS567">
        <v>0</v>
      </c>
      <c r="BT567">
        <v>0</v>
      </c>
      <c r="BU567">
        <v>0</v>
      </c>
      <c r="BV567">
        <v>0</v>
      </c>
      <c r="BW567">
        <v>0</v>
      </c>
      <c r="BX567">
        <v>0</v>
      </c>
      <c r="BY567">
        <v>0</v>
      </c>
      <c r="BZ567">
        <v>0</v>
      </c>
      <c r="CA567">
        <v>0</v>
      </c>
      <c r="CB567">
        <v>0</v>
      </c>
      <c r="CC567">
        <v>0</v>
      </c>
      <c r="CD567">
        <v>0</v>
      </c>
      <c r="CE567">
        <v>0</v>
      </c>
      <c r="CF567">
        <v>0</v>
      </c>
      <c r="CG567">
        <v>0</v>
      </c>
      <c r="CH567">
        <v>0</v>
      </c>
      <c r="CI567">
        <v>0</v>
      </c>
      <c r="CJ567">
        <v>0</v>
      </c>
      <c r="CK567">
        <v>0</v>
      </c>
      <c r="CL567">
        <v>0</v>
      </c>
      <c r="CM567">
        <v>0</v>
      </c>
      <c r="CN567">
        <v>0</v>
      </c>
      <c r="CO567">
        <v>0</v>
      </c>
      <c r="CP567">
        <v>0</v>
      </c>
      <c r="CQ567">
        <v>0</v>
      </c>
      <c r="CR567">
        <v>0</v>
      </c>
      <c r="CS567">
        <v>0</v>
      </c>
      <c r="CT567">
        <v>0</v>
      </c>
      <c r="CU567">
        <v>0</v>
      </c>
      <c r="CV567">
        <v>0</v>
      </c>
      <c r="CW567">
        <v>0</v>
      </c>
      <c r="CX567">
        <v>0</v>
      </c>
      <c r="CY567">
        <v>0</v>
      </c>
      <c r="CZ567">
        <v>0</v>
      </c>
      <c r="DA567">
        <v>0</v>
      </c>
      <c r="DB567">
        <v>0</v>
      </c>
      <c r="DC567">
        <v>0</v>
      </c>
      <c r="DD567">
        <v>0</v>
      </c>
      <c r="DE567">
        <v>0</v>
      </c>
      <c r="DF567">
        <v>0</v>
      </c>
      <c r="DG567">
        <v>0</v>
      </c>
      <c r="DH567">
        <v>0</v>
      </c>
      <c r="DI567">
        <v>0</v>
      </c>
      <c r="DJ567">
        <v>0</v>
      </c>
      <c r="DK567">
        <v>0</v>
      </c>
      <c r="DL567">
        <v>0</v>
      </c>
      <c r="DM567">
        <v>0</v>
      </c>
      <c r="DN567">
        <v>0</v>
      </c>
      <c r="DO567">
        <v>0</v>
      </c>
      <c r="DP567">
        <v>0</v>
      </c>
      <c r="DQ567">
        <v>0</v>
      </c>
      <c r="DR567">
        <v>0</v>
      </c>
      <c r="DS567">
        <v>0</v>
      </c>
      <c r="DT567">
        <v>0</v>
      </c>
      <c r="DU567">
        <v>0</v>
      </c>
      <c r="DV567">
        <v>0</v>
      </c>
      <c r="DW567">
        <v>0</v>
      </c>
      <c r="DX567">
        <v>0</v>
      </c>
      <c r="DY567">
        <v>0</v>
      </c>
      <c r="DZ567">
        <v>0</v>
      </c>
      <c r="EA567">
        <v>0</v>
      </c>
      <c r="EB567">
        <v>0</v>
      </c>
      <c r="EC567">
        <v>0</v>
      </c>
      <c r="ED567">
        <v>0</v>
      </c>
      <c r="EE567">
        <v>0</v>
      </c>
      <c r="EF567">
        <v>0</v>
      </c>
      <c r="EG567">
        <v>0</v>
      </c>
      <c r="EH567">
        <v>0</v>
      </c>
      <c r="EI567">
        <v>0</v>
      </c>
      <c r="EJ567">
        <v>0</v>
      </c>
      <c r="EK567">
        <v>0</v>
      </c>
      <c r="EL567">
        <v>0</v>
      </c>
      <c r="EM567">
        <v>0</v>
      </c>
      <c r="EN567">
        <v>0</v>
      </c>
      <c r="EO567">
        <v>0</v>
      </c>
      <c r="EP567">
        <v>0</v>
      </c>
      <c r="EQ567">
        <v>0</v>
      </c>
      <c r="ER567">
        <v>0</v>
      </c>
      <c r="ES567">
        <v>0</v>
      </c>
      <c r="ET567">
        <v>0</v>
      </c>
      <c r="EU567">
        <v>0</v>
      </c>
      <c r="EV567">
        <v>0</v>
      </c>
      <c r="EW567">
        <v>0</v>
      </c>
      <c r="EX567">
        <v>0</v>
      </c>
      <c r="EY567">
        <v>0</v>
      </c>
      <c r="EZ567">
        <v>0</v>
      </c>
      <c r="FA567">
        <v>0</v>
      </c>
      <c r="FB567">
        <v>0</v>
      </c>
      <c r="FC567">
        <v>0</v>
      </c>
      <c r="FD567">
        <v>0</v>
      </c>
      <c r="FE567">
        <v>0</v>
      </c>
      <c r="FF567">
        <v>0</v>
      </c>
      <c r="FG567">
        <v>0</v>
      </c>
      <c r="FH567">
        <v>0</v>
      </c>
      <c r="FI567">
        <v>0</v>
      </c>
      <c r="FJ567">
        <v>0</v>
      </c>
      <c r="FK567">
        <v>0</v>
      </c>
      <c r="FL567">
        <v>0</v>
      </c>
      <c r="FM567">
        <v>0</v>
      </c>
      <c r="FN567">
        <v>0</v>
      </c>
      <c r="FO567">
        <v>0</v>
      </c>
      <c r="FP567">
        <v>0</v>
      </c>
      <c r="FQ567">
        <v>0</v>
      </c>
      <c r="FR567">
        <v>0</v>
      </c>
      <c r="FS567">
        <v>2</v>
      </c>
      <c r="FT567">
        <v>0.51378923654556274</v>
      </c>
      <c r="FU567">
        <v>0</v>
      </c>
    </row>
    <row r="568" spans="1:177" x14ac:dyDescent="0.2">
      <c r="A568" t="s">
        <v>197</v>
      </c>
      <c r="B568" t="s">
        <v>226</v>
      </c>
      <c r="C568" t="s">
        <v>1</v>
      </c>
      <c r="D568" t="s">
        <v>252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0</v>
      </c>
      <c r="BI568">
        <v>0</v>
      </c>
      <c r="BJ568">
        <v>0</v>
      </c>
      <c r="BK568">
        <v>0</v>
      </c>
      <c r="BL568">
        <v>0</v>
      </c>
      <c r="BM568">
        <v>0</v>
      </c>
      <c r="BN568">
        <v>0</v>
      </c>
      <c r="BO568">
        <v>0</v>
      </c>
      <c r="BP568">
        <v>0</v>
      </c>
      <c r="BQ568">
        <v>0</v>
      </c>
      <c r="BR568">
        <v>0</v>
      </c>
      <c r="BS568">
        <v>0</v>
      </c>
      <c r="BT568">
        <v>0</v>
      </c>
      <c r="BU568">
        <v>0</v>
      </c>
      <c r="BV568">
        <v>0</v>
      </c>
      <c r="BW568">
        <v>0</v>
      </c>
      <c r="BX568">
        <v>0</v>
      </c>
      <c r="BY568">
        <v>0</v>
      </c>
      <c r="BZ568">
        <v>0</v>
      </c>
      <c r="CA568">
        <v>0</v>
      </c>
      <c r="CB568">
        <v>0</v>
      </c>
      <c r="CC568">
        <v>0</v>
      </c>
      <c r="CD568">
        <v>0</v>
      </c>
      <c r="CE568">
        <v>0</v>
      </c>
      <c r="CF568">
        <v>0</v>
      </c>
      <c r="CG568">
        <v>0</v>
      </c>
      <c r="CH568">
        <v>0</v>
      </c>
      <c r="CI568">
        <v>0</v>
      </c>
      <c r="CJ568">
        <v>0</v>
      </c>
      <c r="CK568">
        <v>0</v>
      </c>
      <c r="CL568">
        <v>0</v>
      </c>
      <c r="CM568">
        <v>0</v>
      </c>
      <c r="CN568">
        <v>0</v>
      </c>
      <c r="CO568">
        <v>0</v>
      </c>
      <c r="CP568">
        <v>0</v>
      </c>
      <c r="CQ568">
        <v>0</v>
      </c>
      <c r="CR568">
        <v>0</v>
      </c>
      <c r="CS568">
        <v>0</v>
      </c>
      <c r="CT568">
        <v>0</v>
      </c>
      <c r="CU568">
        <v>0</v>
      </c>
      <c r="CV568">
        <v>0</v>
      </c>
      <c r="CW568">
        <v>0</v>
      </c>
      <c r="CX568">
        <v>0</v>
      </c>
      <c r="CY568">
        <v>0</v>
      </c>
      <c r="CZ568">
        <v>0</v>
      </c>
      <c r="DA568">
        <v>0</v>
      </c>
      <c r="DB568">
        <v>0</v>
      </c>
      <c r="DC568">
        <v>0</v>
      </c>
      <c r="DD568">
        <v>0</v>
      </c>
      <c r="DE568">
        <v>0</v>
      </c>
      <c r="DF568">
        <v>0</v>
      </c>
      <c r="DG568">
        <v>0</v>
      </c>
      <c r="DH568">
        <v>0</v>
      </c>
      <c r="DI568">
        <v>0</v>
      </c>
      <c r="DJ568">
        <v>0</v>
      </c>
      <c r="DK568">
        <v>0</v>
      </c>
      <c r="DL568">
        <v>0</v>
      </c>
      <c r="DM568">
        <v>0</v>
      </c>
      <c r="DN568">
        <v>0</v>
      </c>
      <c r="DO568">
        <v>0</v>
      </c>
      <c r="DP568">
        <v>0</v>
      </c>
      <c r="DQ568">
        <v>0</v>
      </c>
      <c r="DR568">
        <v>0</v>
      </c>
      <c r="DS568">
        <v>0</v>
      </c>
      <c r="DT568">
        <v>0</v>
      </c>
      <c r="DU568">
        <v>0</v>
      </c>
      <c r="DV568">
        <v>0</v>
      </c>
      <c r="DW568">
        <v>0</v>
      </c>
      <c r="DX568">
        <v>0</v>
      </c>
      <c r="DY568">
        <v>0</v>
      </c>
      <c r="DZ568">
        <v>0</v>
      </c>
      <c r="EA568">
        <v>0</v>
      </c>
      <c r="EB568">
        <v>0</v>
      </c>
      <c r="EC568">
        <v>0</v>
      </c>
      <c r="ED568">
        <v>0</v>
      </c>
      <c r="EE568">
        <v>0</v>
      </c>
      <c r="EF568">
        <v>0</v>
      </c>
      <c r="EG568">
        <v>0</v>
      </c>
      <c r="EH568">
        <v>0</v>
      </c>
      <c r="EI568">
        <v>0</v>
      </c>
      <c r="EJ568">
        <v>0</v>
      </c>
      <c r="EK568">
        <v>0</v>
      </c>
      <c r="EL568">
        <v>0</v>
      </c>
      <c r="EM568">
        <v>0</v>
      </c>
      <c r="EN568">
        <v>0</v>
      </c>
      <c r="EO568">
        <v>0</v>
      </c>
      <c r="EP568">
        <v>0</v>
      </c>
      <c r="EQ568">
        <v>0</v>
      </c>
      <c r="ER568">
        <v>0</v>
      </c>
      <c r="ES568">
        <v>0</v>
      </c>
      <c r="ET568">
        <v>0</v>
      </c>
      <c r="EU568">
        <v>0</v>
      </c>
      <c r="EV568">
        <v>0</v>
      </c>
      <c r="EW568">
        <v>0</v>
      </c>
      <c r="EX568">
        <v>0</v>
      </c>
      <c r="EY568">
        <v>0</v>
      </c>
      <c r="EZ568">
        <v>0</v>
      </c>
      <c r="FA568">
        <v>0</v>
      </c>
      <c r="FB568">
        <v>0</v>
      </c>
      <c r="FC568">
        <v>0</v>
      </c>
      <c r="FD568">
        <v>0</v>
      </c>
      <c r="FE568">
        <v>0</v>
      </c>
      <c r="FF568">
        <v>0</v>
      </c>
      <c r="FG568">
        <v>0</v>
      </c>
      <c r="FH568">
        <v>0</v>
      </c>
      <c r="FI568">
        <v>0</v>
      </c>
      <c r="FJ568">
        <v>0</v>
      </c>
      <c r="FK568">
        <v>0</v>
      </c>
      <c r="FL568">
        <v>0</v>
      </c>
      <c r="FM568">
        <v>0</v>
      </c>
      <c r="FN568">
        <v>0</v>
      </c>
      <c r="FO568">
        <v>0</v>
      </c>
      <c r="FP568">
        <v>0</v>
      </c>
      <c r="FQ568">
        <v>0</v>
      </c>
      <c r="FR568">
        <v>0</v>
      </c>
      <c r="FS568">
        <v>0</v>
      </c>
      <c r="FU568">
        <v>0</v>
      </c>
    </row>
    <row r="569" spans="1:177" x14ac:dyDescent="0.2">
      <c r="A569" t="s">
        <v>197</v>
      </c>
      <c r="B569" t="s">
        <v>226</v>
      </c>
      <c r="C569" t="s">
        <v>1</v>
      </c>
      <c r="D569" t="s">
        <v>253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0</v>
      </c>
      <c r="BI569">
        <v>0</v>
      </c>
      <c r="BJ569">
        <v>0</v>
      </c>
      <c r="BK569">
        <v>0</v>
      </c>
      <c r="BL569">
        <v>0</v>
      </c>
      <c r="BM569">
        <v>0</v>
      </c>
      <c r="BN569">
        <v>0</v>
      </c>
      <c r="BO569">
        <v>0</v>
      </c>
      <c r="BP569">
        <v>0</v>
      </c>
      <c r="BQ569">
        <v>0</v>
      </c>
      <c r="BR569">
        <v>0</v>
      </c>
      <c r="BS569">
        <v>0</v>
      </c>
      <c r="BT569">
        <v>0</v>
      </c>
      <c r="BU569">
        <v>0</v>
      </c>
      <c r="BV569">
        <v>0</v>
      </c>
      <c r="BW569">
        <v>0</v>
      </c>
      <c r="BX569">
        <v>0</v>
      </c>
      <c r="BY569">
        <v>0</v>
      </c>
      <c r="BZ569">
        <v>0</v>
      </c>
      <c r="CA569">
        <v>0</v>
      </c>
      <c r="CB569">
        <v>0</v>
      </c>
      <c r="CC569">
        <v>0</v>
      </c>
      <c r="CD569">
        <v>0</v>
      </c>
      <c r="CE569">
        <v>0</v>
      </c>
      <c r="CF569">
        <v>0</v>
      </c>
      <c r="CG569">
        <v>0</v>
      </c>
      <c r="CH569">
        <v>0</v>
      </c>
      <c r="CI569">
        <v>0</v>
      </c>
      <c r="CJ569">
        <v>0</v>
      </c>
      <c r="CK569">
        <v>0</v>
      </c>
      <c r="CL569">
        <v>0</v>
      </c>
      <c r="CM569">
        <v>0</v>
      </c>
      <c r="CN569">
        <v>0</v>
      </c>
      <c r="CO569">
        <v>0</v>
      </c>
      <c r="CP569">
        <v>0</v>
      </c>
      <c r="CQ569">
        <v>0</v>
      </c>
      <c r="CR569">
        <v>0</v>
      </c>
      <c r="CS569">
        <v>0</v>
      </c>
      <c r="CT569">
        <v>0</v>
      </c>
      <c r="CU569">
        <v>0</v>
      </c>
      <c r="CV569">
        <v>0</v>
      </c>
      <c r="CW569">
        <v>0</v>
      </c>
      <c r="CX569">
        <v>0</v>
      </c>
      <c r="CY569">
        <v>0</v>
      </c>
      <c r="CZ569">
        <v>0</v>
      </c>
      <c r="DA569">
        <v>0</v>
      </c>
      <c r="DB569">
        <v>0</v>
      </c>
      <c r="DC569">
        <v>0</v>
      </c>
      <c r="DD569">
        <v>0</v>
      </c>
      <c r="DE569">
        <v>0</v>
      </c>
      <c r="DF569">
        <v>0</v>
      </c>
      <c r="DG569">
        <v>0</v>
      </c>
      <c r="DH569">
        <v>0</v>
      </c>
      <c r="DI569">
        <v>0</v>
      </c>
      <c r="DJ569">
        <v>0</v>
      </c>
      <c r="DK569">
        <v>0</v>
      </c>
      <c r="DL569">
        <v>0</v>
      </c>
      <c r="DM569">
        <v>0</v>
      </c>
      <c r="DN569">
        <v>0</v>
      </c>
      <c r="DO569">
        <v>0</v>
      </c>
      <c r="DP569">
        <v>0</v>
      </c>
      <c r="DQ569">
        <v>0</v>
      </c>
      <c r="DR569">
        <v>0</v>
      </c>
      <c r="DS569">
        <v>0</v>
      </c>
      <c r="DT569">
        <v>0</v>
      </c>
      <c r="DU569">
        <v>0</v>
      </c>
      <c r="DV569">
        <v>0</v>
      </c>
      <c r="DW569">
        <v>0</v>
      </c>
      <c r="DX569">
        <v>0</v>
      </c>
      <c r="DY569">
        <v>0</v>
      </c>
      <c r="DZ569">
        <v>0</v>
      </c>
      <c r="EA569">
        <v>0</v>
      </c>
      <c r="EB569">
        <v>0</v>
      </c>
      <c r="EC569">
        <v>0</v>
      </c>
      <c r="ED569">
        <v>0</v>
      </c>
      <c r="EE569">
        <v>0</v>
      </c>
      <c r="EF569">
        <v>0</v>
      </c>
      <c r="EG569">
        <v>0</v>
      </c>
      <c r="EH569">
        <v>0</v>
      </c>
      <c r="EI569">
        <v>0</v>
      </c>
      <c r="EJ569">
        <v>0</v>
      </c>
      <c r="EK569">
        <v>0</v>
      </c>
      <c r="EL569">
        <v>0</v>
      </c>
      <c r="EM569">
        <v>0</v>
      </c>
      <c r="EN569">
        <v>0</v>
      </c>
      <c r="EO569">
        <v>0</v>
      </c>
      <c r="EP569">
        <v>0</v>
      </c>
      <c r="EQ569">
        <v>0</v>
      </c>
      <c r="ER569">
        <v>0</v>
      </c>
      <c r="ES569">
        <v>0</v>
      </c>
      <c r="ET569">
        <v>0</v>
      </c>
      <c r="EU569">
        <v>0</v>
      </c>
      <c r="EV569">
        <v>0</v>
      </c>
      <c r="EW569">
        <v>0</v>
      </c>
      <c r="EX569">
        <v>0</v>
      </c>
      <c r="EY569">
        <v>0</v>
      </c>
      <c r="EZ569">
        <v>0</v>
      </c>
      <c r="FA569">
        <v>0</v>
      </c>
      <c r="FB569">
        <v>0</v>
      </c>
      <c r="FC569">
        <v>0</v>
      </c>
      <c r="FD569">
        <v>0</v>
      </c>
      <c r="FE569">
        <v>0</v>
      </c>
      <c r="FF569">
        <v>0</v>
      </c>
      <c r="FG569">
        <v>0</v>
      </c>
      <c r="FH569">
        <v>0</v>
      </c>
      <c r="FI569">
        <v>0</v>
      </c>
      <c r="FJ569">
        <v>0</v>
      </c>
      <c r="FK569">
        <v>0</v>
      </c>
      <c r="FL569">
        <v>0</v>
      </c>
      <c r="FM569">
        <v>0</v>
      </c>
      <c r="FN569">
        <v>0</v>
      </c>
      <c r="FO569">
        <v>0</v>
      </c>
      <c r="FP569">
        <v>0</v>
      </c>
      <c r="FQ569">
        <v>0</v>
      </c>
      <c r="FR569">
        <v>0</v>
      </c>
      <c r="FS569">
        <v>2</v>
      </c>
      <c r="FT569">
        <v>0.51262205839157104</v>
      </c>
      <c r="FU569">
        <v>0</v>
      </c>
    </row>
    <row r="570" spans="1:177" x14ac:dyDescent="0.2">
      <c r="A570" t="s">
        <v>197</v>
      </c>
      <c r="B570" t="s">
        <v>226</v>
      </c>
      <c r="C570" t="s">
        <v>1</v>
      </c>
      <c r="D570" t="s">
        <v>254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0</v>
      </c>
      <c r="BI570">
        <v>0</v>
      </c>
      <c r="BJ570">
        <v>0</v>
      </c>
      <c r="BK570">
        <v>0</v>
      </c>
      <c r="BL570">
        <v>0</v>
      </c>
      <c r="BM570">
        <v>0</v>
      </c>
      <c r="BN570">
        <v>0</v>
      </c>
      <c r="BO570">
        <v>0</v>
      </c>
      <c r="BP570">
        <v>0</v>
      </c>
      <c r="BQ570">
        <v>0</v>
      </c>
      <c r="BR570">
        <v>0</v>
      </c>
      <c r="BS570">
        <v>0</v>
      </c>
      <c r="BT570">
        <v>0</v>
      </c>
      <c r="BU570">
        <v>0</v>
      </c>
      <c r="BV570">
        <v>0</v>
      </c>
      <c r="BW570">
        <v>0</v>
      </c>
      <c r="BX570">
        <v>0</v>
      </c>
      <c r="BY570">
        <v>0</v>
      </c>
      <c r="BZ570">
        <v>0</v>
      </c>
      <c r="CA570">
        <v>0</v>
      </c>
      <c r="CB570">
        <v>0</v>
      </c>
      <c r="CC570">
        <v>0</v>
      </c>
      <c r="CD570">
        <v>0</v>
      </c>
      <c r="CE570">
        <v>0</v>
      </c>
      <c r="CF570">
        <v>0</v>
      </c>
      <c r="CG570">
        <v>0</v>
      </c>
      <c r="CH570">
        <v>0</v>
      </c>
      <c r="CI570">
        <v>0</v>
      </c>
      <c r="CJ570">
        <v>0</v>
      </c>
      <c r="CK570">
        <v>0</v>
      </c>
      <c r="CL570">
        <v>0</v>
      </c>
      <c r="CM570">
        <v>0</v>
      </c>
      <c r="CN570">
        <v>0</v>
      </c>
      <c r="CO570">
        <v>0</v>
      </c>
      <c r="CP570">
        <v>0</v>
      </c>
      <c r="CQ570">
        <v>0</v>
      </c>
      <c r="CR570">
        <v>0</v>
      </c>
      <c r="CS570">
        <v>0</v>
      </c>
      <c r="CT570">
        <v>0</v>
      </c>
      <c r="CU570">
        <v>0</v>
      </c>
      <c r="CV570">
        <v>0</v>
      </c>
      <c r="CW570">
        <v>0</v>
      </c>
      <c r="CX570">
        <v>0</v>
      </c>
      <c r="CY570">
        <v>0</v>
      </c>
      <c r="CZ570">
        <v>0</v>
      </c>
      <c r="DA570">
        <v>0</v>
      </c>
      <c r="DB570">
        <v>0</v>
      </c>
      <c r="DC570">
        <v>0</v>
      </c>
      <c r="DD570">
        <v>0</v>
      </c>
      <c r="DE570">
        <v>0</v>
      </c>
      <c r="DF570">
        <v>0</v>
      </c>
      <c r="DG570">
        <v>0</v>
      </c>
      <c r="DH570">
        <v>0</v>
      </c>
      <c r="DI570">
        <v>0</v>
      </c>
      <c r="DJ570">
        <v>0</v>
      </c>
      <c r="DK570">
        <v>0</v>
      </c>
      <c r="DL570">
        <v>0</v>
      </c>
      <c r="DM570">
        <v>0</v>
      </c>
      <c r="DN570">
        <v>0</v>
      </c>
      <c r="DO570">
        <v>0</v>
      </c>
      <c r="DP570">
        <v>0</v>
      </c>
      <c r="DQ570">
        <v>0</v>
      </c>
      <c r="DR570">
        <v>0</v>
      </c>
      <c r="DS570">
        <v>0</v>
      </c>
      <c r="DT570">
        <v>0</v>
      </c>
      <c r="DU570">
        <v>0</v>
      </c>
      <c r="DV570">
        <v>0</v>
      </c>
      <c r="DW570">
        <v>0</v>
      </c>
      <c r="DX570">
        <v>0</v>
      </c>
      <c r="DY570">
        <v>0</v>
      </c>
      <c r="DZ570">
        <v>0</v>
      </c>
      <c r="EA570">
        <v>0</v>
      </c>
      <c r="EB570">
        <v>0</v>
      </c>
      <c r="EC570">
        <v>0</v>
      </c>
      <c r="ED570">
        <v>0</v>
      </c>
      <c r="EE570">
        <v>0</v>
      </c>
      <c r="EF570">
        <v>0</v>
      </c>
      <c r="EG570">
        <v>0</v>
      </c>
      <c r="EH570">
        <v>0</v>
      </c>
      <c r="EI570">
        <v>0</v>
      </c>
      <c r="EJ570">
        <v>0</v>
      </c>
      <c r="EK570">
        <v>0</v>
      </c>
      <c r="EL570">
        <v>0</v>
      </c>
      <c r="EM570">
        <v>0</v>
      </c>
      <c r="EN570">
        <v>0</v>
      </c>
      <c r="EO570">
        <v>0</v>
      </c>
      <c r="EP570">
        <v>0</v>
      </c>
      <c r="EQ570">
        <v>0</v>
      </c>
      <c r="ER570">
        <v>0</v>
      </c>
      <c r="ES570">
        <v>0</v>
      </c>
      <c r="ET570">
        <v>0</v>
      </c>
      <c r="EU570">
        <v>0</v>
      </c>
      <c r="EV570">
        <v>0</v>
      </c>
      <c r="EW570">
        <v>0</v>
      </c>
      <c r="EX570">
        <v>0</v>
      </c>
      <c r="EY570">
        <v>0</v>
      </c>
      <c r="EZ570">
        <v>0</v>
      </c>
      <c r="FA570">
        <v>0</v>
      </c>
      <c r="FB570">
        <v>0</v>
      </c>
      <c r="FC570">
        <v>0</v>
      </c>
      <c r="FD570">
        <v>0</v>
      </c>
      <c r="FE570">
        <v>0</v>
      </c>
      <c r="FF570">
        <v>0</v>
      </c>
      <c r="FG570">
        <v>0</v>
      </c>
      <c r="FH570">
        <v>0</v>
      </c>
      <c r="FI570">
        <v>0</v>
      </c>
      <c r="FJ570">
        <v>0</v>
      </c>
      <c r="FK570">
        <v>0</v>
      </c>
      <c r="FL570">
        <v>0</v>
      </c>
      <c r="FM570">
        <v>0</v>
      </c>
      <c r="FN570">
        <v>0</v>
      </c>
      <c r="FO570">
        <v>0</v>
      </c>
      <c r="FP570">
        <v>0</v>
      </c>
      <c r="FQ570">
        <v>0</v>
      </c>
      <c r="FR570">
        <v>0</v>
      </c>
      <c r="FS570">
        <v>2</v>
      </c>
      <c r="FT570">
        <v>0.52209311723709106</v>
      </c>
      <c r="FU570">
        <v>0</v>
      </c>
    </row>
    <row r="571" spans="1:177" x14ac:dyDescent="0.2">
      <c r="A571" t="s">
        <v>197</v>
      </c>
      <c r="B571" t="s">
        <v>226</v>
      </c>
      <c r="C571" t="s">
        <v>1</v>
      </c>
      <c r="D571" t="s">
        <v>255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0</v>
      </c>
      <c r="BI571">
        <v>0</v>
      </c>
      <c r="BJ571">
        <v>0</v>
      </c>
      <c r="BK571">
        <v>0</v>
      </c>
      <c r="BL571">
        <v>0</v>
      </c>
      <c r="BM571">
        <v>0</v>
      </c>
      <c r="BN571">
        <v>0</v>
      </c>
      <c r="BO571">
        <v>0</v>
      </c>
      <c r="BP571">
        <v>0</v>
      </c>
      <c r="BQ571">
        <v>0</v>
      </c>
      <c r="BR571">
        <v>0</v>
      </c>
      <c r="BS571">
        <v>0</v>
      </c>
      <c r="BT571">
        <v>0</v>
      </c>
      <c r="BU571">
        <v>0</v>
      </c>
      <c r="BV571">
        <v>0</v>
      </c>
      <c r="BW571">
        <v>0</v>
      </c>
      <c r="BX571">
        <v>0</v>
      </c>
      <c r="BY571">
        <v>0</v>
      </c>
      <c r="BZ571">
        <v>0</v>
      </c>
      <c r="CA571">
        <v>0</v>
      </c>
      <c r="CB571">
        <v>0</v>
      </c>
      <c r="CC571">
        <v>0</v>
      </c>
      <c r="CD571">
        <v>0</v>
      </c>
      <c r="CE571">
        <v>0</v>
      </c>
      <c r="CF571">
        <v>0</v>
      </c>
      <c r="CG571">
        <v>0</v>
      </c>
      <c r="CH571">
        <v>0</v>
      </c>
      <c r="CI571">
        <v>0</v>
      </c>
      <c r="CJ571">
        <v>0</v>
      </c>
      <c r="CK571">
        <v>0</v>
      </c>
      <c r="CL571">
        <v>0</v>
      </c>
      <c r="CM571">
        <v>0</v>
      </c>
      <c r="CN571">
        <v>0</v>
      </c>
      <c r="CO571">
        <v>0</v>
      </c>
      <c r="CP571">
        <v>0</v>
      </c>
      <c r="CQ571">
        <v>0</v>
      </c>
      <c r="CR571">
        <v>0</v>
      </c>
      <c r="CS571">
        <v>0</v>
      </c>
      <c r="CT571">
        <v>0</v>
      </c>
      <c r="CU571">
        <v>0</v>
      </c>
      <c r="CV571">
        <v>0</v>
      </c>
      <c r="CW571">
        <v>0</v>
      </c>
      <c r="CX571">
        <v>0</v>
      </c>
      <c r="CY571">
        <v>0</v>
      </c>
      <c r="CZ571">
        <v>0</v>
      </c>
      <c r="DA571">
        <v>0</v>
      </c>
      <c r="DB571">
        <v>0</v>
      </c>
      <c r="DC571">
        <v>0</v>
      </c>
      <c r="DD571">
        <v>0</v>
      </c>
      <c r="DE571">
        <v>0</v>
      </c>
      <c r="DF571">
        <v>0</v>
      </c>
      <c r="DG571">
        <v>0</v>
      </c>
      <c r="DH571">
        <v>0</v>
      </c>
      <c r="DI571">
        <v>0</v>
      </c>
      <c r="DJ571">
        <v>0</v>
      </c>
      <c r="DK571">
        <v>0</v>
      </c>
      <c r="DL571">
        <v>0</v>
      </c>
      <c r="DM571">
        <v>0</v>
      </c>
      <c r="DN571">
        <v>0</v>
      </c>
      <c r="DO571">
        <v>0</v>
      </c>
      <c r="DP571">
        <v>0</v>
      </c>
      <c r="DQ571">
        <v>0</v>
      </c>
      <c r="DR571">
        <v>0</v>
      </c>
      <c r="DS571">
        <v>0</v>
      </c>
      <c r="DT571">
        <v>0</v>
      </c>
      <c r="DU571">
        <v>0</v>
      </c>
      <c r="DV571">
        <v>0</v>
      </c>
      <c r="DW571">
        <v>0</v>
      </c>
      <c r="DX571">
        <v>0</v>
      </c>
      <c r="DY571">
        <v>0</v>
      </c>
      <c r="DZ571">
        <v>0</v>
      </c>
      <c r="EA571">
        <v>0</v>
      </c>
      <c r="EB571">
        <v>0</v>
      </c>
      <c r="EC571">
        <v>0</v>
      </c>
      <c r="ED571">
        <v>0</v>
      </c>
      <c r="EE571">
        <v>0</v>
      </c>
      <c r="EF571">
        <v>0</v>
      </c>
      <c r="EG571">
        <v>0</v>
      </c>
      <c r="EH571">
        <v>0</v>
      </c>
      <c r="EI571">
        <v>0</v>
      </c>
      <c r="EJ571">
        <v>0</v>
      </c>
      <c r="EK571">
        <v>0</v>
      </c>
      <c r="EL571">
        <v>0</v>
      </c>
      <c r="EM571">
        <v>0</v>
      </c>
      <c r="EN571">
        <v>0</v>
      </c>
      <c r="EO571">
        <v>0</v>
      </c>
      <c r="EP571">
        <v>0</v>
      </c>
      <c r="EQ571">
        <v>0</v>
      </c>
      <c r="ER571">
        <v>0</v>
      </c>
      <c r="ES571">
        <v>0</v>
      </c>
      <c r="ET571">
        <v>0</v>
      </c>
      <c r="EU571">
        <v>0</v>
      </c>
      <c r="EV571">
        <v>0</v>
      </c>
      <c r="EW571">
        <v>0</v>
      </c>
      <c r="EX571">
        <v>0</v>
      </c>
      <c r="EY571">
        <v>0</v>
      </c>
      <c r="EZ571">
        <v>0</v>
      </c>
      <c r="FA571">
        <v>0</v>
      </c>
      <c r="FB571">
        <v>0</v>
      </c>
      <c r="FC571">
        <v>0</v>
      </c>
      <c r="FD571">
        <v>0</v>
      </c>
      <c r="FE571">
        <v>0</v>
      </c>
      <c r="FF571">
        <v>0</v>
      </c>
      <c r="FG571">
        <v>0</v>
      </c>
      <c r="FH571">
        <v>0</v>
      </c>
      <c r="FI571">
        <v>0</v>
      </c>
      <c r="FJ571">
        <v>0</v>
      </c>
      <c r="FK571">
        <v>0</v>
      </c>
      <c r="FL571">
        <v>0</v>
      </c>
      <c r="FM571">
        <v>0</v>
      </c>
      <c r="FN571">
        <v>0</v>
      </c>
      <c r="FO571">
        <v>0</v>
      </c>
      <c r="FP571">
        <v>0</v>
      </c>
      <c r="FQ571">
        <v>0</v>
      </c>
      <c r="FR571">
        <v>0</v>
      </c>
      <c r="FS571">
        <v>5</v>
      </c>
      <c r="FT571">
        <v>0.39147791266441345</v>
      </c>
      <c r="FU571">
        <v>0</v>
      </c>
    </row>
    <row r="572" spans="1:177" x14ac:dyDescent="0.2">
      <c r="A572" t="s">
        <v>197</v>
      </c>
      <c r="B572" t="s">
        <v>226</v>
      </c>
      <c r="C572" t="s">
        <v>1</v>
      </c>
      <c r="D572" t="s">
        <v>256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0</v>
      </c>
      <c r="BI572">
        <v>0</v>
      </c>
      <c r="BJ572">
        <v>0</v>
      </c>
      <c r="BK572">
        <v>0</v>
      </c>
      <c r="BL572">
        <v>0</v>
      </c>
      <c r="BM572">
        <v>0</v>
      </c>
      <c r="BN572">
        <v>0</v>
      </c>
      <c r="BO572">
        <v>0</v>
      </c>
      <c r="BP572">
        <v>0</v>
      </c>
      <c r="BQ572">
        <v>0</v>
      </c>
      <c r="BR572">
        <v>0</v>
      </c>
      <c r="BS572">
        <v>0</v>
      </c>
      <c r="BT572">
        <v>0</v>
      </c>
      <c r="BU572">
        <v>0</v>
      </c>
      <c r="BV572">
        <v>0</v>
      </c>
      <c r="BW572">
        <v>0</v>
      </c>
      <c r="BX572">
        <v>0</v>
      </c>
      <c r="BY572">
        <v>0</v>
      </c>
      <c r="BZ572">
        <v>0</v>
      </c>
      <c r="CA572">
        <v>0</v>
      </c>
      <c r="CB572">
        <v>0</v>
      </c>
      <c r="CC572">
        <v>0</v>
      </c>
      <c r="CD572">
        <v>0</v>
      </c>
      <c r="CE572">
        <v>0</v>
      </c>
      <c r="CF572">
        <v>0</v>
      </c>
      <c r="CG572">
        <v>0</v>
      </c>
      <c r="CH572">
        <v>0</v>
      </c>
      <c r="CI572">
        <v>0</v>
      </c>
      <c r="CJ572">
        <v>0</v>
      </c>
      <c r="CK572">
        <v>0</v>
      </c>
      <c r="CL572">
        <v>0</v>
      </c>
      <c r="CM572">
        <v>0</v>
      </c>
      <c r="CN572">
        <v>0</v>
      </c>
      <c r="CO572">
        <v>0</v>
      </c>
      <c r="CP572">
        <v>0</v>
      </c>
      <c r="CQ572">
        <v>0</v>
      </c>
      <c r="CR572">
        <v>0</v>
      </c>
      <c r="CS572">
        <v>0</v>
      </c>
      <c r="CT572">
        <v>0</v>
      </c>
      <c r="CU572">
        <v>0</v>
      </c>
      <c r="CV572">
        <v>0</v>
      </c>
      <c r="CW572">
        <v>0</v>
      </c>
      <c r="CX572">
        <v>0</v>
      </c>
      <c r="CY572">
        <v>0</v>
      </c>
      <c r="CZ572">
        <v>0</v>
      </c>
      <c r="DA572">
        <v>0</v>
      </c>
      <c r="DB572">
        <v>0</v>
      </c>
      <c r="DC572">
        <v>0</v>
      </c>
      <c r="DD572">
        <v>0</v>
      </c>
      <c r="DE572">
        <v>0</v>
      </c>
      <c r="DF572">
        <v>0</v>
      </c>
      <c r="DG572">
        <v>0</v>
      </c>
      <c r="DH572">
        <v>0</v>
      </c>
      <c r="DI572">
        <v>0</v>
      </c>
      <c r="DJ572">
        <v>0</v>
      </c>
      <c r="DK572">
        <v>0</v>
      </c>
      <c r="DL572">
        <v>0</v>
      </c>
      <c r="DM572">
        <v>0</v>
      </c>
      <c r="DN572">
        <v>0</v>
      </c>
      <c r="DO572">
        <v>0</v>
      </c>
      <c r="DP572">
        <v>0</v>
      </c>
      <c r="DQ572">
        <v>0</v>
      </c>
      <c r="DR572">
        <v>0</v>
      </c>
      <c r="DS572">
        <v>0</v>
      </c>
      <c r="DT572">
        <v>0</v>
      </c>
      <c r="DU572">
        <v>0</v>
      </c>
      <c r="DV572">
        <v>0</v>
      </c>
      <c r="DW572">
        <v>0</v>
      </c>
      <c r="DX572">
        <v>0</v>
      </c>
      <c r="DY572">
        <v>0</v>
      </c>
      <c r="DZ572">
        <v>0</v>
      </c>
      <c r="EA572">
        <v>0</v>
      </c>
      <c r="EB572">
        <v>0</v>
      </c>
      <c r="EC572">
        <v>0</v>
      </c>
      <c r="ED572">
        <v>0</v>
      </c>
      <c r="EE572">
        <v>0</v>
      </c>
      <c r="EF572">
        <v>0</v>
      </c>
      <c r="EG572">
        <v>0</v>
      </c>
      <c r="EH572">
        <v>0</v>
      </c>
      <c r="EI572">
        <v>0</v>
      </c>
      <c r="EJ572">
        <v>0</v>
      </c>
      <c r="EK572">
        <v>0</v>
      </c>
      <c r="EL572">
        <v>0</v>
      </c>
      <c r="EM572">
        <v>0</v>
      </c>
      <c r="EN572">
        <v>0</v>
      </c>
      <c r="EO572">
        <v>0</v>
      </c>
      <c r="EP572">
        <v>0</v>
      </c>
      <c r="EQ572">
        <v>0</v>
      </c>
      <c r="ER572">
        <v>0</v>
      </c>
      <c r="ES572">
        <v>0</v>
      </c>
      <c r="ET572">
        <v>0</v>
      </c>
      <c r="EU572">
        <v>0</v>
      </c>
      <c r="EV572">
        <v>0</v>
      </c>
      <c r="EW572">
        <v>0</v>
      </c>
      <c r="EX572">
        <v>0</v>
      </c>
      <c r="EY572">
        <v>0</v>
      </c>
      <c r="EZ572">
        <v>0</v>
      </c>
      <c r="FA572">
        <v>0</v>
      </c>
      <c r="FB572">
        <v>0</v>
      </c>
      <c r="FC572">
        <v>0</v>
      </c>
      <c r="FD572">
        <v>0</v>
      </c>
      <c r="FE572">
        <v>0</v>
      </c>
      <c r="FF572">
        <v>0</v>
      </c>
      <c r="FG572">
        <v>0</v>
      </c>
      <c r="FH572">
        <v>0</v>
      </c>
      <c r="FI572">
        <v>0</v>
      </c>
      <c r="FJ572">
        <v>0</v>
      </c>
      <c r="FK572">
        <v>0</v>
      </c>
      <c r="FL572">
        <v>0</v>
      </c>
      <c r="FM572">
        <v>0</v>
      </c>
      <c r="FN572">
        <v>0</v>
      </c>
      <c r="FO572">
        <v>0</v>
      </c>
      <c r="FP572">
        <v>0</v>
      </c>
      <c r="FQ572">
        <v>0</v>
      </c>
      <c r="FR572">
        <v>0</v>
      </c>
      <c r="FS572">
        <v>0</v>
      </c>
      <c r="FU572">
        <v>0</v>
      </c>
    </row>
    <row r="573" spans="1:177" x14ac:dyDescent="0.2">
      <c r="A573" t="s">
        <v>197</v>
      </c>
      <c r="B573" t="s">
        <v>226</v>
      </c>
      <c r="C573" t="s">
        <v>1</v>
      </c>
      <c r="D573" t="s">
        <v>257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0</v>
      </c>
      <c r="BI573">
        <v>0</v>
      </c>
      <c r="BJ573">
        <v>0</v>
      </c>
      <c r="BK573">
        <v>0</v>
      </c>
      <c r="BL573">
        <v>0</v>
      </c>
      <c r="BM573">
        <v>0</v>
      </c>
      <c r="BN573">
        <v>0</v>
      </c>
      <c r="BO573">
        <v>0</v>
      </c>
      <c r="BP573">
        <v>0</v>
      </c>
      <c r="BQ573">
        <v>0</v>
      </c>
      <c r="BR573">
        <v>0</v>
      </c>
      <c r="BS573">
        <v>0</v>
      </c>
      <c r="BT573">
        <v>0</v>
      </c>
      <c r="BU573">
        <v>0</v>
      </c>
      <c r="BV573">
        <v>0</v>
      </c>
      <c r="BW573">
        <v>0</v>
      </c>
      <c r="BX573">
        <v>0</v>
      </c>
      <c r="BY573">
        <v>0</v>
      </c>
      <c r="BZ573">
        <v>0</v>
      </c>
      <c r="CA573">
        <v>0</v>
      </c>
      <c r="CB573">
        <v>0</v>
      </c>
      <c r="CC573">
        <v>0</v>
      </c>
      <c r="CD573">
        <v>0</v>
      </c>
      <c r="CE573">
        <v>0</v>
      </c>
      <c r="CF573">
        <v>0</v>
      </c>
      <c r="CG573">
        <v>0</v>
      </c>
      <c r="CH573">
        <v>0</v>
      </c>
      <c r="CI573">
        <v>0</v>
      </c>
      <c r="CJ573">
        <v>0</v>
      </c>
      <c r="CK573">
        <v>0</v>
      </c>
      <c r="CL573">
        <v>0</v>
      </c>
      <c r="CM573">
        <v>0</v>
      </c>
      <c r="CN573">
        <v>0</v>
      </c>
      <c r="CO573">
        <v>0</v>
      </c>
      <c r="CP573">
        <v>0</v>
      </c>
      <c r="CQ573">
        <v>0</v>
      </c>
      <c r="CR573">
        <v>0</v>
      </c>
      <c r="CS573">
        <v>0</v>
      </c>
      <c r="CT573">
        <v>0</v>
      </c>
      <c r="CU573">
        <v>0</v>
      </c>
      <c r="CV573">
        <v>0</v>
      </c>
      <c r="CW573">
        <v>0</v>
      </c>
      <c r="CX573">
        <v>0</v>
      </c>
      <c r="CY573">
        <v>0</v>
      </c>
      <c r="CZ573">
        <v>0</v>
      </c>
      <c r="DA573">
        <v>0</v>
      </c>
      <c r="DB573">
        <v>0</v>
      </c>
      <c r="DC573">
        <v>0</v>
      </c>
      <c r="DD573">
        <v>0</v>
      </c>
      <c r="DE573">
        <v>0</v>
      </c>
      <c r="DF573">
        <v>0</v>
      </c>
      <c r="DG573">
        <v>0</v>
      </c>
      <c r="DH573">
        <v>0</v>
      </c>
      <c r="DI573">
        <v>0</v>
      </c>
      <c r="DJ573">
        <v>0</v>
      </c>
      <c r="DK573">
        <v>0</v>
      </c>
      <c r="DL573">
        <v>0</v>
      </c>
      <c r="DM573">
        <v>0</v>
      </c>
      <c r="DN573">
        <v>0</v>
      </c>
      <c r="DO573">
        <v>0</v>
      </c>
      <c r="DP573">
        <v>0</v>
      </c>
      <c r="DQ573">
        <v>0</v>
      </c>
      <c r="DR573">
        <v>0</v>
      </c>
      <c r="DS573">
        <v>0</v>
      </c>
      <c r="DT573">
        <v>0</v>
      </c>
      <c r="DU573">
        <v>0</v>
      </c>
      <c r="DV573">
        <v>0</v>
      </c>
      <c r="DW573">
        <v>0</v>
      </c>
      <c r="DX573">
        <v>0</v>
      </c>
      <c r="DY573">
        <v>0</v>
      </c>
      <c r="DZ573">
        <v>0</v>
      </c>
      <c r="EA573">
        <v>0</v>
      </c>
      <c r="EB573">
        <v>0</v>
      </c>
      <c r="EC573">
        <v>0</v>
      </c>
      <c r="ED573">
        <v>0</v>
      </c>
      <c r="EE573">
        <v>0</v>
      </c>
      <c r="EF573">
        <v>0</v>
      </c>
      <c r="EG573">
        <v>0</v>
      </c>
      <c r="EH573">
        <v>0</v>
      </c>
      <c r="EI573">
        <v>0</v>
      </c>
      <c r="EJ573">
        <v>0</v>
      </c>
      <c r="EK573">
        <v>0</v>
      </c>
      <c r="EL573">
        <v>0</v>
      </c>
      <c r="EM573">
        <v>0</v>
      </c>
      <c r="EN573">
        <v>0</v>
      </c>
      <c r="EO573">
        <v>0</v>
      </c>
      <c r="EP573">
        <v>0</v>
      </c>
      <c r="EQ573">
        <v>0</v>
      </c>
      <c r="ER573">
        <v>0</v>
      </c>
      <c r="ES573">
        <v>0</v>
      </c>
      <c r="ET573">
        <v>0</v>
      </c>
      <c r="EU573">
        <v>0</v>
      </c>
      <c r="EV573">
        <v>0</v>
      </c>
      <c r="EW573">
        <v>0</v>
      </c>
      <c r="EX573">
        <v>0</v>
      </c>
      <c r="EY573">
        <v>0</v>
      </c>
      <c r="EZ573">
        <v>0</v>
      </c>
      <c r="FA573">
        <v>0</v>
      </c>
      <c r="FB573">
        <v>0</v>
      </c>
      <c r="FC573">
        <v>0</v>
      </c>
      <c r="FD573">
        <v>0</v>
      </c>
      <c r="FE573">
        <v>0</v>
      </c>
      <c r="FF573">
        <v>0</v>
      </c>
      <c r="FG573">
        <v>0</v>
      </c>
      <c r="FH573">
        <v>0</v>
      </c>
      <c r="FI573">
        <v>0</v>
      </c>
      <c r="FJ573">
        <v>0</v>
      </c>
      <c r="FK573">
        <v>0</v>
      </c>
      <c r="FL573">
        <v>0</v>
      </c>
      <c r="FM573">
        <v>0</v>
      </c>
      <c r="FN573">
        <v>0</v>
      </c>
      <c r="FO573">
        <v>0</v>
      </c>
      <c r="FP573">
        <v>0</v>
      </c>
      <c r="FQ573">
        <v>0</v>
      </c>
      <c r="FR573">
        <v>0</v>
      </c>
      <c r="FS573">
        <v>5</v>
      </c>
      <c r="FT573">
        <v>0.31951528787612915</v>
      </c>
      <c r="FU573">
        <v>0</v>
      </c>
    </row>
    <row r="574" spans="1:177" x14ac:dyDescent="0.2">
      <c r="A574" t="s">
        <v>197</v>
      </c>
      <c r="B574" t="s">
        <v>226</v>
      </c>
      <c r="C574" t="s">
        <v>1</v>
      </c>
      <c r="D574" t="s">
        <v>258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0</v>
      </c>
      <c r="BI574">
        <v>0</v>
      </c>
      <c r="BJ574">
        <v>0</v>
      </c>
      <c r="BK574">
        <v>0</v>
      </c>
      <c r="BL574">
        <v>0</v>
      </c>
      <c r="BM574">
        <v>0</v>
      </c>
      <c r="BN574">
        <v>0</v>
      </c>
      <c r="BO574">
        <v>0</v>
      </c>
      <c r="BP574">
        <v>0</v>
      </c>
      <c r="BQ574">
        <v>0</v>
      </c>
      <c r="BR574">
        <v>0</v>
      </c>
      <c r="BS574">
        <v>0</v>
      </c>
      <c r="BT574">
        <v>0</v>
      </c>
      <c r="BU574">
        <v>0</v>
      </c>
      <c r="BV574">
        <v>0</v>
      </c>
      <c r="BW574">
        <v>0</v>
      </c>
      <c r="BX574">
        <v>0</v>
      </c>
      <c r="BY574">
        <v>0</v>
      </c>
      <c r="BZ574">
        <v>0</v>
      </c>
      <c r="CA574">
        <v>0</v>
      </c>
      <c r="CB574">
        <v>0</v>
      </c>
      <c r="CC574">
        <v>0</v>
      </c>
      <c r="CD574">
        <v>0</v>
      </c>
      <c r="CE574">
        <v>0</v>
      </c>
      <c r="CF574">
        <v>0</v>
      </c>
      <c r="CG574">
        <v>0</v>
      </c>
      <c r="CH574">
        <v>0</v>
      </c>
      <c r="CI574">
        <v>0</v>
      </c>
      <c r="CJ574">
        <v>0</v>
      </c>
      <c r="CK574">
        <v>0</v>
      </c>
      <c r="CL574">
        <v>0</v>
      </c>
      <c r="CM574">
        <v>0</v>
      </c>
      <c r="CN574">
        <v>0</v>
      </c>
      <c r="CO574">
        <v>0</v>
      </c>
      <c r="CP574">
        <v>0</v>
      </c>
      <c r="CQ574">
        <v>0</v>
      </c>
      <c r="CR574">
        <v>0</v>
      </c>
      <c r="CS574">
        <v>0</v>
      </c>
      <c r="CT574">
        <v>0</v>
      </c>
      <c r="CU574">
        <v>0</v>
      </c>
      <c r="CV574">
        <v>0</v>
      </c>
      <c r="CW574">
        <v>0</v>
      </c>
      <c r="CX574">
        <v>0</v>
      </c>
      <c r="CY574">
        <v>0</v>
      </c>
      <c r="CZ574">
        <v>0</v>
      </c>
      <c r="DA574">
        <v>0</v>
      </c>
      <c r="DB574">
        <v>0</v>
      </c>
      <c r="DC574">
        <v>0</v>
      </c>
      <c r="DD574">
        <v>0</v>
      </c>
      <c r="DE574">
        <v>0</v>
      </c>
      <c r="DF574">
        <v>0</v>
      </c>
      <c r="DG574">
        <v>0</v>
      </c>
      <c r="DH574">
        <v>0</v>
      </c>
      <c r="DI574">
        <v>0</v>
      </c>
      <c r="DJ574">
        <v>0</v>
      </c>
      <c r="DK574">
        <v>0</v>
      </c>
      <c r="DL574">
        <v>0</v>
      </c>
      <c r="DM574">
        <v>0</v>
      </c>
      <c r="DN574">
        <v>0</v>
      </c>
      <c r="DO574">
        <v>0</v>
      </c>
      <c r="DP574">
        <v>0</v>
      </c>
      <c r="DQ574">
        <v>0</v>
      </c>
      <c r="DR574">
        <v>0</v>
      </c>
      <c r="DS574">
        <v>0</v>
      </c>
      <c r="DT574">
        <v>0</v>
      </c>
      <c r="DU574">
        <v>0</v>
      </c>
      <c r="DV574">
        <v>0</v>
      </c>
      <c r="DW574">
        <v>0</v>
      </c>
      <c r="DX574">
        <v>0</v>
      </c>
      <c r="DY574">
        <v>0</v>
      </c>
      <c r="DZ574">
        <v>0</v>
      </c>
      <c r="EA574">
        <v>0</v>
      </c>
      <c r="EB574">
        <v>0</v>
      </c>
      <c r="EC574">
        <v>0</v>
      </c>
      <c r="ED574">
        <v>0</v>
      </c>
      <c r="EE574">
        <v>0</v>
      </c>
      <c r="EF574">
        <v>0</v>
      </c>
      <c r="EG574">
        <v>0</v>
      </c>
      <c r="EH574">
        <v>0</v>
      </c>
      <c r="EI574">
        <v>0</v>
      </c>
      <c r="EJ574">
        <v>0</v>
      </c>
      <c r="EK574">
        <v>0</v>
      </c>
      <c r="EL574">
        <v>0</v>
      </c>
      <c r="EM574">
        <v>0</v>
      </c>
      <c r="EN574">
        <v>0</v>
      </c>
      <c r="EO574">
        <v>0</v>
      </c>
      <c r="EP574">
        <v>0</v>
      </c>
      <c r="EQ574">
        <v>0</v>
      </c>
      <c r="ER574">
        <v>0</v>
      </c>
      <c r="ES574">
        <v>0</v>
      </c>
      <c r="ET574">
        <v>0</v>
      </c>
      <c r="EU574">
        <v>0</v>
      </c>
      <c r="EV574">
        <v>0</v>
      </c>
      <c r="EW574">
        <v>0</v>
      </c>
      <c r="EX574">
        <v>0</v>
      </c>
      <c r="EY574">
        <v>0</v>
      </c>
      <c r="EZ574">
        <v>0</v>
      </c>
      <c r="FA574">
        <v>0</v>
      </c>
      <c r="FB574">
        <v>0</v>
      </c>
      <c r="FC574">
        <v>0</v>
      </c>
      <c r="FD574">
        <v>0</v>
      </c>
      <c r="FE574">
        <v>0</v>
      </c>
      <c r="FF574">
        <v>0</v>
      </c>
      <c r="FG574">
        <v>0</v>
      </c>
      <c r="FH574">
        <v>0</v>
      </c>
      <c r="FI574">
        <v>0</v>
      </c>
      <c r="FJ574">
        <v>0</v>
      </c>
      <c r="FK574">
        <v>0</v>
      </c>
      <c r="FL574">
        <v>0</v>
      </c>
      <c r="FM574">
        <v>0</v>
      </c>
      <c r="FN574">
        <v>0</v>
      </c>
      <c r="FO574">
        <v>0</v>
      </c>
      <c r="FP574">
        <v>0</v>
      </c>
      <c r="FQ574">
        <v>0</v>
      </c>
      <c r="FR574">
        <v>0</v>
      </c>
      <c r="FS574">
        <v>0</v>
      </c>
      <c r="FU574">
        <v>0</v>
      </c>
    </row>
    <row r="575" spans="1:177" x14ac:dyDescent="0.2">
      <c r="A575" t="s">
        <v>197</v>
      </c>
      <c r="B575" t="s">
        <v>226</v>
      </c>
      <c r="C575" t="s">
        <v>1</v>
      </c>
      <c r="D575" t="s">
        <v>259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0</v>
      </c>
      <c r="BI575">
        <v>0</v>
      </c>
      <c r="BJ575">
        <v>0</v>
      </c>
      <c r="BK575">
        <v>0</v>
      </c>
      <c r="BL575">
        <v>0</v>
      </c>
      <c r="BM575">
        <v>0</v>
      </c>
      <c r="BN575">
        <v>0</v>
      </c>
      <c r="BO575">
        <v>0</v>
      </c>
      <c r="BP575">
        <v>0</v>
      </c>
      <c r="BQ575">
        <v>0</v>
      </c>
      <c r="BR575">
        <v>0</v>
      </c>
      <c r="BS575">
        <v>0</v>
      </c>
      <c r="BT575">
        <v>0</v>
      </c>
      <c r="BU575">
        <v>0</v>
      </c>
      <c r="BV575">
        <v>0</v>
      </c>
      <c r="BW575">
        <v>0</v>
      </c>
      <c r="BX575">
        <v>0</v>
      </c>
      <c r="BY575">
        <v>0</v>
      </c>
      <c r="BZ575">
        <v>0</v>
      </c>
      <c r="CA575">
        <v>0</v>
      </c>
      <c r="CB575">
        <v>0</v>
      </c>
      <c r="CC575">
        <v>0</v>
      </c>
      <c r="CD575">
        <v>0</v>
      </c>
      <c r="CE575">
        <v>0</v>
      </c>
      <c r="CF575">
        <v>0</v>
      </c>
      <c r="CG575">
        <v>0</v>
      </c>
      <c r="CH575">
        <v>0</v>
      </c>
      <c r="CI575">
        <v>0</v>
      </c>
      <c r="CJ575">
        <v>0</v>
      </c>
      <c r="CK575">
        <v>0</v>
      </c>
      <c r="CL575">
        <v>0</v>
      </c>
      <c r="CM575">
        <v>0</v>
      </c>
      <c r="CN575">
        <v>0</v>
      </c>
      <c r="CO575">
        <v>0</v>
      </c>
      <c r="CP575">
        <v>0</v>
      </c>
      <c r="CQ575">
        <v>0</v>
      </c>
      <c r="CR575">
        <v>0</v>
      </c>
      <c r="CS575">
        <v>0</v>
      </c>
      <c r="CT575">
        <v>0</v>
      </c>
      <c r="CU575">
        <v>0</v>
      </c>
      <c r="CV575">
        <v>0</v>
      </c>
      <c r="CW575">
        <v>0</v>
      </c>
      <c r="CX575">
        <v>0</v>
      </c>
      <c r="CY575">
        <v>0</v>
      </c>
      <c r="CZ575">
        <v>0</v>
      </c>
      <c r="DA575">
        <v>0</v>
      </c>
      <c r="DB575">
        <v>0</v>
      </c>
      <c r="DC575">
        <v>0</v>
      </c>
      <c r="DD575">
        <v>0</v>
      </c>
      <c r="DE575">
        <v>0</v>
      </c>
      <c r="DF575">
        <v>0</v>
      </c>
      <c r="DG575">
        <v>0</v>
      </c>
      <c r="DH575">
        <v>0</v>
      </c>
      <c r="DI575">
        <v>0</v>
      </c>
      <c r="DJ575">
        <v>0</v>
      </c>
      <c r="DK575">
        <v>0</v>
      </c>
      <c r="DL575">
        <v>0</v>
      </c>
      <c r="DM575">
        <v>0</v>
      </c>
      <c r="DN575">
        <v>0</v>
      </c>
      <c r="DO575">
        <v>0</v>
      </c>
      <c r="DP575">
        <v>0</v>
      </c>
      <c r="DQ575">
        <v>0</v>
      </c>
      <c r="DR575">
        <v>0</v>
      </c>
      <c r="DS575">
        <v>0</v>
      </c>
      <c r="DT575">
        <v>0</v>
      </c>
      <c r="DU575">
        <v>0</v>
      </c>
      <c r="DV575">
        <v>0</v>
      </c>
      <c r="DW575">
        <v>0</v>
      </c>
      <c r="DX575">
        <v>0</v>
      </c>
      <c r="DY575">
        <v>0</v>
      </c>
      <c r="DZ575">
        <v>0</v>
      </c>
      <c r="EA575">
        <v>0</v>
      </c>
      <c r="EB575">
        <v>0</v>
      </c>
      <c r="EC575">
        <v>0</v>
      </c>
      <c r="ED575">
        <v>0</v>
      </c>
      <c r="EE575">
        <v>0</v>
      </c>
      <c r="EF575">
        <v>0</v>
      </c>
      <c r="EG575">
        <v>0</v>
      </c>
      <c r="EH575">
        <v>0</v>
      </c>
      <c r="EI575">
        <v>0</v>
      </c>
      <c r="EJ575">
        <v>0</v>
      </c>
      <c r="EK575">
        <v>0</v>
      </c>
      <c r="EL575">
        <v>0</v>
      </c>
      <c r="EM575">
        <v>0</v>
      </c>
      <c r="EN575">
        <v>0</v>
      </c>
      <c r="EO575">
        <v>0</v>
      </c>
      <c r="EP575">
        <v>0</v>
      </c>
      <c r="EQ575">
        <v>0</v>
      </c>
      <c r="ER575">
        <v>0</v>
      </c>
      <c r="ES575">
        <v>0</v>
      </c>
      <c r="ET575">
        <v>0</v>
      </c>
      <c r="EU575">
        <v>0</v>
      </c>
      <c r="EV575">
        <v>0</v>
      </c>
      <c r="EW575">
        <v>0</v>
      </c>
      <c r="EX575">
        <v>0</v>
      </c>
      <c r="EY575">
        <v>0</v>
      </c>
      <c r="EZ575">
        <v>0</v>
      </c>
      <c r="FA575">
        <v>0</v>
      </c>
      <c r="FB575">
        <v>0</v>
      </c>
      <c r="FC575">
        <v>0</v>
      </c>
      <c r="FD575">
        <v>0</v>
      </c>
      <c r="FE575">
        <v>0</v>
      </c>
      <c r="FF575">
        <v>0</v>
      </c>
      <c r="FG575">
        <v>0</v>
      </c>
      <c r="FH575">
        <v>0</v>
      </c>
      <c r="FI575">
        <v>0</v>
      </c>
      <c r="FJ575">
        <v>0</v>
      </c>
      <c r="FK575">
        <v>0</v>
      </c>
      <c r="FL575">
        <v>0</v>
      </c>
      <c r="FM575">
        <v>0</v>
      </c>
      <c r="FN575">
        <v>0</v>
      </c>
      <c r="FO575">
        <v>0</v>
      </c>
      <c r="FP575">
        <v>0</v>
      </c>
      <c r="FQ575">
        <v>0</v>
      </c>
      <c r="FR575">
        <v>0</v>
      </c>
      <c r="FS575">
        <v>0</v>
      </c>
      <c r="FU575">
        <v>0</v>
      </c>
    </row>
    <row r="576" spans="1:177" x14ac:dyDescent="0.2">
      <c r="A576" t="s">
        <v>197</v>
      </c>
      <c r="B576" t="s">
        <v>226</v>
      </c>
      <c r="C576" t="s">
        <v>1</v>
      </c>
      <c r="D576" t="s">
        <v>260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0</v>
      </c>
      <c r="BI576">
        <v>0</v>
      </c>
      <c r="BJ576">
        <v>0</v>
      </c>
      <c r="BK576">
        <v>0</v>
      </c>
      <c r="BL576">
        <v>0</v>
      </c>
      <c r="BM576">
        <v>0</v>
      </c>
      <c r="BN576">
        <v>0</v>
      </c>
      <c r="BO576">
        <v>0</v>
      </c>
      <c r="BP576">
        <v>0</v>
      </c>
      <c r="BQ576">
        <v>0</v>
      </c>
      <c r="BR576">
        <v>0</v>
      </c>
      <c r="BS576">
        <v>0</v>
      </c>
      <c r="BT576">
        <v>0</v>
      </c>
      <c r="BU576">
        <v>0</v>
      </c>
      <c r="BV576">
        <v>0</v>
      </c>
      <c r="BW576">
        <v>0</v>
      </c>
      <c r="BX576">
        <v>0</v>
      </c>
      <c r="BY576">
        <v>0</v>
      </c>
      <c r="BZ576">
        <v>0</v>
      </c>
      <c r="CA576">
        <v>0</v>
      </c>
      <c r="CB576">
        <v>0</v>
      </c>
      <c r="CC576">
        <v>0</v>
      </c>
      <c r="CD576">
        <v>0</v>
      </c>
      <c r="CE576">
        <v>0</v>
      </c>
      <c r="CF576">
        <v>0</v>
      </c>
      <c r="CG576">
        <v>0</v>
      </c>
      <c r="CH576">
        <v>0</v>
      </c>
      <c r="CI576">
        <v>0</v>
      </c>
      <c r="CJ576">
        <v>0</v>
      </c>
      <c r="CK576">
        <v>0</v>
      </c>
      <c r="CL576">
        <v>0</v>
      </c>
      <c r="CM576">
        <v>0</v>
      </c>
      <c r="CN576">
        <v>0</v>
      </c>
      <c r="CO576">
        <v>0</v>
      </c>
      <c r="CP576">
        <v>0</v>
      </c>
      <c r="CQ576">
        <v>0</v>
      </c>
      <c r="CR576">
        <v>0</v>
      </c>
      <c r="CS576">
        <v>0</v>
      </c>
      <c r="CT576">
        <v>0</v>
      </c>
      <c r="CU576">
        <v>0</v>
      </c>
      <c r="CV576">
        <v>0</v>
      </c>
      <c r="CW576">
        <v>0</v>
      </c>
      <c r="CX576">
        <v>0</v>
      </c>
      <c r="CY576">
        <v>0</v>
      </c>
      <c r="CZ576">
        <v>0</v>
      </c>
      <c r="DA576">
        <v>0</v>
      </c>
      <c r="DB576">
        <v>0</v>
      </c>
      <c r="DC576">
        <v>0</v>
      </c>
      <c r="DD576">
        <v>0</v>
      </c>
      <c r="DE576">
        <v>0</v>
      </c>
      <c r="DF576">
        <v>0</v>
      </c>
      <c r="DG576">
        <v>0</v>
      </c>
      <c r="DH576">
        <v>0</v>
      </c>
      <c r="DI576">
        <v>0</v>
      </c>
      <c r="DJ576">
        <v>0</v>
      </c>
      <c r="DK576">
        <v>0</v>
      </c>
      <c r="DL576">
        <v>0</v>
      </c>
      <c r="DM576">
        <v>0</v>
      </c>
      <c r="DN576">
        <v>0</v>
      </c>
      <c r="DO576">
        <v>0</v>
      </c>
      <c r="DP576">
        <v>0</v>
      </c>
      <c r="DQ576">
        <v>0</v>
      </c>
      <c r="DR576">
        <v>0</v>
      </c>
      <c r="DS576">
        <v>0</v>
      </c>
      <c r="DT576">
        <v>0</v>
      </c>
      <c r="DU576">
        <v>0</v>
      </c>
      <c r="DV576">
        <v>0</v>
      </c>
      <c r="DW576">
        <v>0</v>
      </c>
      <c r="DX576">
        <v>0</v>
      </c>
      <c r="DY576">
        <v>0</v>
      </c>
      <c r="DZ576">
        <v>0</v>
      </c>
      <c r="EA576">
        <v>0</v>
      </c>
      <c r="EB576">
        <v>0</v>
      </c>
      <c r="EC576">
        <v>0</v>
      </c>
      <c r="ED576">
        <v>0</v>
      </c>
      <c r="EE576">
        <v>0</v>
      </c>
      <c r="EF576">
        <v>0</v>
      </c>
      <c r="EG576">
        <v>0</v>
      </c>
      <c r="EH576">
        <v>0</v>
      </c>
      <c r="EI576">
        <v>0</v>
      </c>
      <c r="EJ576">
        <v>0</v>
      </c>
      <c r="EK576">
        <v>0</v>
      </c>
      <c r="EL576">
        <v>0</v>
      </c>
      <c r="EM576">
        <v>0</v>
      </c>
      <c r="EN576">
        <v>0</v>
      </c>
      <c r="EO576">
        <v>0</v>
      </c>
      <c r="EP576">
        <v>0</v>
      </c>
      <c r="EQ576">
        <v>0</v>
      </c>
      <c r="ER576">
        <v>0</v>
      </c>
      <c r="ES576">
        <v>0</v>
      </c>
      <c r="ET576">
        <v>0</v>
      </c>
      <c r="EU576">
        <v>0</v>
      </c>
      <c r="EV576">
        <v>0</v>
      </c>
      <c r="EW576">
        <v>0</v>
      </c>
      <c r="EX576">
        <v>0</v>
      </c>
      <c r="EY576">
        <v>0</v>
      </c>
      <c r="EZ576">
        <v>0</v>
      </c>
      <c r="FA576">
        <v>0</v>
      </c>
      <c r="FB576">
        <v>0</v>
      </c>
      <c r="FC576">
        <v>0</v>
      </c>
      <c r="FD576">
        <v>0</v>
      </c>
      <c r="FE576">
        <v>0</v>
      </c>
      <c r="FF576">
        <v>0</v>
      </c>
      <c r="FG576">
        <v>0</v>
      </c>
      <c r="FH576">
        <v>0</v>
      </c>
      <c r="FI576">
        <v>0</v>
      </c>
      <c r="FJ576">
        <v>0</v>
      </c>
      <c r="FK576">
        <v>0</v>
      </c>
      <c r="FL576">
        <v>0</v>
      </c>
      <c r="FM576">
        <v>0</v>
      </c>
      <c r="FN576">
        <v>0</v>
      </c>
      <c r="FO576">
        <v>0</v>
      </c>
      <c r="FP576">
        <v>0</v>
      </c>
      <c r="FQ576">
        <v>0</v>
      </c>
      <c r="FR576">
        <v>0</v>
      </c>
      <c r="FS576">
        <v>5</v>
      </c>
      <c r="FT576">
        <v>0.30087897181510925</v>
      </c>
      <c r="FU576">
        <v>0</v>
      </c>
    </row>
    <row r="577" spans="1:177" x14ac:dyDescent="0.2">
      <c r="A577" t="s">
        <v>197</v>
      </c>
      <c r="B577" t="s">
        <v>226</v>
      </c>
      <c r="C577" t="s">
        <v>1</v>
      </c>
      <c r="D577" t="s">
        <v>2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0</v>
      </c>
      <c r="BI577">
        <v>0</v>
      </c>
      <c r="BJ577">
        <v>0</v>
      </c>
      <c r="BK577">
        <v>0</v>
      </c>
      <c r="BL577">
        <v>0</v>
      </c>
      <c r="BM577">
        <v>0</v>
      </c>
      <c r="BN577">
        <v>0</v>
      </c>
      <c r="BO577">
        <v>0</v>
      </c>
      <c r="BP577">
        <v>0</v>
      </c>
      <c r="BQ577">
        <v>0</v>
      </c>
      <c r="BR577">
        <v>0</v>
      </c>
      <c r="BS577">
        <v>0</v>
      </c>
      <c r="BT577">
        <v>0</v>
      </c>
      <c r="BU577">
        <v>0</v>
      </c>
      <c r="BV577">
        <v>0</v>
      </c>
      <c r="BW577">
        <v>0</v>
      </c>
      <c r="BX577">
        <v>0</v>
      </c>
      <c r="BY577">
        <v>0</v>
      </c>
      <c r="BZ577">
        <v>0</v>
      </c>
      <c r="CA577">
        <v>0</v>
      </c>
      <c r="CB577">
        <v>0</v>
      </c>
      <c r="CC577">
        <v>0</v>
      </c>
      <c r="CD577">
        <v>0</v>
      </c>
      <c r="CE577">
        <v>0</v>
      </c>
      <c r="CF577">
        <v>0</v>
      </c>
      <c r="CG577">
        <v>0</v>
      </c>
      <c r="CH577">
        <v>0</v>
      </c>
      <c r="CI577">
        <v>0</v>
      </c>
      <c r="CJ577">
        <v>0</v>
      </c>
      <c r="CK577">
        <v>0</v>
      </c>
      <c r="CL577">
        <v>0</v>
      </c>
      <c r="CM577">
        <v>0</v>
      </c>
      <c r="CN577">
        <v>0</v>
      </c>
      <c r="CO577">
        <v>0</v>
      </c>
      <c r="CP577">
        <v>0</v>
      </c>
      <c r="CQ577">
        <v>0</v>
      </c>
      <c r="CR577">
        <v>0</v>
      </c>
      <c r="CS577">
        <v>0</v>
      </c>
      <c r="CT577">
        <v>0</v>
      </c>
      <c r="CU577">
        <v>0</v>
      </c>
      <c r="CV577">
        <v>0</v>
      </c>
      <c r="CW577">
        <v>0</v>
      </c>
      <c r="CX577">
        <v>0</v>
      </c>
      <c r="CY577">
        <v>0</v>
      </c>
      <c r="CZ577">
        <v>0</v>
      </c>
      <c r="DA577">
        <v>0</v>
      </c>
      <c r="DB577">
        <v>0</v>
      </c>
      <c r="DC577">
        <v>0</v>
      </c>
      <c r="DD577">
        <v>0</v>
      </c>
      <c r="DE577">
        <v>0</v>
      </c>
      <c r="DF577">
        <v>0</v>
      </c>
      <c r="DG577">
        <v>0</v>
      </c>
      <c r="DH577">
        <v>0</v>
      </c>
      <c r="DI577">
        <v>0</v>
      </c>
      <c r="DJ577">
        <v>0</v>
      </c>
      <c r="DK577">
        <v>0</v>
      </c>
      <c r="DL577">
        <v>0</v>
      </c>
      <c r="DM577">
        <v>0</v>
      </c>
      <c r="DN577">
        <v>0</v>
      </c>
      <c r="DO577">
        <v>0</v>
      </c>
      <c r="DP577">
        <v>0</v>
      </c>
      <c r="DQ577">
        <v>0</v>
      </c>
      <c r="DR577">
        <v>0</v>
      </c>
      <c r="DS577">
        <v>0</v>
      </c>
      <c r="DT577">
        <v>0</v>
      </c>
      <c r="DU577">
        <v>0</v>
      </c>
      <c r="DV577">
        <v>0</v>
      </c>
      <c r="DW577">
        <v>0</v>
      </c>
      <c r="DX577">
        <v>0</v>
      </c>
      <c r="DY577">
        <v>0</v>
      </c>
      <c r="DZ577">
        <v>0</v>
      </c>
      <c r="EA577">
        <v>0</v>
      </c>
      <c r="EB577">
        <v>0</v>
      </c>
      <c r="EC577">
        <v>0</v>
      </c>
      <c r="ED577">
        <v>0</v>
      </c>
      <c r="EE577">
        <v>0</v>
      </c>
      <c r="EF577">
        <v>0</v>
      </c>
      <c r="EG577">
        <v>0</v>
      </c>
      <c r="EH577">
        <v>0</v>
      </c>
      <c r="EI577">
        <v>0</v>
      </c>
      <c r="EJ577">
        <v>0</v>
      </c>
      <c r="EK577">
        <v>0</v>
      </c>
      <c r="EL577">
        <v>0</v>
      </c>
      <c r="EM577">
        <v>0</v>
      </c>
      <c r="EN577">
        <v>0</v>
      </c>
      <c r="EO577">
        <v>0</v>
      </c>
      <c r="EP577">
        <v>0</v>
      </c>
      <c r="EQ577">
        <v>0</v>
      </c>
      <c r="ER577">
        <v>0</v>
      </c>
      <c r="ES577">
        <v>0</v>
      </c>
      <c r="ET577">
        <v>0</v>
      </c>
      <c r="EU577">
        <v>0</v>
      </c>
      <c r="EV577">
        <v>0</v>
      </c>
      <c r="EW577">
        <v>0</v>
      </c>
      <c r="EX577">
        <v>0</v>
      </c>
      <c r="EY577">
        <v>0</v>
      </c>
      <c r="EZ577">
        <v>0</v>
      </c>
      <c r="FA577">
        <v>0</v>
      </c>
      <c r="FB577">
        <v>0</v>
      </c>
      <c r="FC577">
        <v>0</v>
      </c>
      <c r="FD577">
        <v>0</v>
      </c>
      <c r="FE577">
        <v>0</v>
      </c>
      <c r="FF577">
        <v>0</v>
      </c>
      <c r="FG577">
        <v>0</v>
      </c>
      <c r="FH577">
        <v>0</v>
      </c>
      <c r="FI577">
        <v>0</v>
      </c>
      <c r="FJ577">
        <v>0</v>
      </c>
      <c r="FK577">
        <v>0</v>
      </c>
      <c r="FL577">
        <v>0</v>
      </c>
      <c r="FM577">
        <v>0</v>
      </c>
      <c r="FN577">
        <v>0</v>
      </c>
      <c r="FO577">
        <v>0</v>
      </c>
      <c r="FP577">
        <v>0</v>
      </c>
      <c r="FQ577">
        <v>0</v>
      </c>
      <c r="FR577">
        <v>0</v>
      </c>
      <c r="FS577">
        <v>4</v>
      </c>
      <c r="FT577">
        <v>0.39600753784179688</v>
      </c>
      <c r="FU577">
        <v>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Table</vt:lpstr>
      <vt:lpstr>Lookups</vt:lpstr>
      <vt:lpstr>Data</vt:lpstr>
      <vt:lpstr>agg_list</vt:lpstr>
      <vt:lpstr>Called</vt:lpstr>
      <vt:lpstr>Criteria</vt:lpstr>
      <vt:lpstr>data</vt:lpstr>
      <vt:lpstr>date</vt:lpstr>
      <vt:lpstr>date_list</vt:lpstr>
      <vt:lpstr>dual_enrol</vt:lpstr>
      <vt:lpstr>dual_enrol_list</vt:lpstr>
      <vt:lpstr>Fillin</vt:lpstr>
      <vt:lpstr>lca</vt:lpstr>
      <vt:lpstr>lca_list</vt:lpstr>
      <vt:lpstr>notice</vt:lpstr>
      <vt:lpstr>notice_list</vt:lpstr>
      <vt:lpstr>pass</vt:lpstr>
      <vt:lpstr>Table!Print_Area</vt:lpstr>
      <vt:lpstr>Result_type</vt:lpstr>
      <vt:lpstr>Result_type_list</vt:lpstr>
      <vt:lpstr>Size</vt:lpstr>
      <vt:lpstr>Size_list</vt:lpstr>
      <vt:lpstr>Data!table_for_PGE_CBP_expost_public</vt:lpstr>
    </vt:vector>
  </TitlesOfParts>
  <Company>Christensen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edmchugh</dc:creator>
  <cp:lastModifiedBy>Dan Hansen</cp:lastModifiedBy>
  <cp:lastPrinted>2009-04-03T17:07:33Z</cp:lastPrinted>
  <dcterms:created xsi:type="dcterms:W3CDTF">2009-03-24T17:58:42Z</dcterms:created>
  <dcterms:modified xsi:type="dcterms:W3CDTF">2015-03-26T17:54:55Z</dcterms:modified>
</cp:coreProperties>
</file>