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SCE\BIP 2014\Models\Ex Post Protocol Tables\"/>
    </mc:Choice>
  </mc:AlternateContent>
  <bookViews>
    <workbookView xWindow="0" yWindow="75" windowWidth="19035" windowHeight="11760"/>
  </bookViews>
  <sheets>
    <sheet name="Table" sheetId="4" r:id="rId1"/>
    <sheet name="Lookups" sheetId="2" state="hidden" r:id="rId2"/>
    <sheet name="Data" sheetId="1" state="hidden" r:id="rId3"/>
  </sheets>
  <definedNames>
    <definedName name="_xlnm._FilterDatabase" localSheetId="2" hidden="1">Data!$A$1:$FS$181</definedName>
    <definedName name="Bid">Lookups!$D$8</definedName>
    <definedName name="_xlnm.Criteria">Lookups!$B$3:$F$4</definedName>
    <definedName name="data">Data!$A$1:$FT$9998</definedName>
    <definedName name="date">Table!$B$5</definedName>
    <definedName name="date_list">Lookups!$K$4:$K$8</definedName>
    <definedName name="dual_enrol_list">Lookups!$O$4:$O$6</definedName>
    <definedName name="Enrolled">Lookups!$D$6</definedName>
    <definedName name="ind_list">Lookups!$L$4:$L$12</definedName>
    <definedName name="lca">Table!$B$8</definedName>
    <definedName name="lca_list">Lookups!$M$4:$M$12</definedName>
    <definedName name="_xlnm.Print_Area" localSheetId="0">Table!$A$2:$N$36</definedName>
    <definedName name="Result_type">Table!$B$4</definedName>
    <definedName name="Result_type_list">Lookups!$J$4:$J$5</definedName>
    <definedName name="Size">Table!$B$9</definedName>
    <definedName name="Size_list">Lookups!$N$4:$N$7</definedName>
    <definedName name="Two_way_tab_flag">Lookups!$D$7</definedName>
  </definedNames>
  <calcPr calcId="152511"/>
</workbook>
</file>

<file path=xl/calcChain.xml><?xml version="1.0" encoding="utf-8"?>
<calcChain xmlns="http://schemas.openxmlformats.org/spreadsheetml/2006/main">
  <c r="S10" i="2" l="1"/>
  <c r="N31" i="4" l="1"/>
  <c r="M31" i="4"/>
  <c r="K31" i="4"/>
  <c r="J31" i="4"/>
  <c r="H31" i="4"/>
  <c r="F31" i="4"/>
  <c r="N30" i="4"/>
  <c r="M30" i="4"/>
  <c r="K30" i="4"/>
  <c r="J30" i="4"/>
  <c r="H30" i="4"/>
  <c r="F30" i="4"/>
  <c r="N29" i="4"/>
  <c r="M29" i="4"/>
  <c r="K29" i="4"/>
  <c r="J29" i="4"/>
  <c r="H29" i="4"/>
  <c r="F29" i="4"/>
  <c r="N28" i="4"/>
  <c r="M28" i="4"/>
  <c r="K28" i="4"/>
  <c r="J28" i="4"/>
  <c r="H28" i="4"/>
  <c r="F28" i="4"/>
  <c r="N27" i="4"/>
  <c r="M27" i="4"/>
  <c r="K27" i="4"/>
  <c r="J27" i="4"/>
  <c r="H27" i="4"/>
  <c r="F27" i="4"/>
  <c r="N26" i="4"/>
  <c r="M26" i="4"/>
  <c r="K26" i="4"/>
  <c r="J26" i="4"/>
  <c r="H26" i="4"/>
  <c r="F26" i="4"/>
  <c r="N25" i="4"/>
  <c r="M25" i="4"/>
  <c r="K25" i="4"/>
  <c r="J25" i="4"/>
  <c r="H25" i="4"/>
  <c r="F25" i="4"/>
  <c r="N24" i="4"/>
  <c r="M24" i="4"/>
  <c r="K24" i="4"/>
  <c r="J24" i="4"/>
  <c r="H24" i="4"/>
  <c r="F24" i="4"/>
  <c r="N23" i="4"/>
  <c r="M23" i="4"/>
  <c r="K23" i="4"/>
  <c r="J23" i="4"/>
  <c r="H23" i="4"/>
  <c r="F23" i="4"/>
  <c r="N22" i="4"/>
  <c r="M22" i="4"/>
  <c r="K22" i="4"/>
  <c r="J22" i="4"/>
  <c r="H22" i="4"/>
  <c r="F22" i="4"/>
  <c r="N21" i="4"/>
  <c r="M21" i="4"/>
  <c r="K21" i="4"/>
  <c r="J21" i="4"/>
  <c r="H21" i="4"/>
  <c r="F21" i="4"/>
  <c r="N20" i="4"/>
  <c r="M20" i="4"/>
  <c r="K20" i="4"/>
  <c r="J20" i="4"/>
  <c r="H20" i="4"/>
  <c r="F20" i="4"/>
  <c r="N19" i="4"/>
  <c r="M19" i="4"/>
  <c r="K19" i="4"/>
  <c r="J19" i="4"/>
  <c r="H19" i="4"/>
  <c r="F19" i="4"/>
  <c r="N18" i="4"/>
  <c r="M18" i="4"/>
  <c r="K18" i="4"/>
  <c r="J18" i="4"/>
  <c r="H18" i="4"/>
  <c r="F18" i="4"/>
  <c r="N17" i="4"/>
  <c r="M17" i="4"/>
  <c r="K17" i="4"/>
  <c r="J17" i="4"/>
  <c r="H17" i="4"/>
  <c r="F17" i="4"/>
  <c r="N16" i="4"/>
  <c r="M16" i="4"/>
  <c r="K16" i="4"/>
  <c r="J16" i="4"/>
  <c r="H16" i="4"/>
  <c r="F16" i="4"/>
  <c r="N15" i="4"/>
  <c r="M15" i="4"/>
  <c r="K15" i="4"/>
  <c r="J15" i="4"/>
  <c r="H15" i="4"/>
  <c r="F15" i="4"/>
  <c r="N14" i="4"/>
  <c r="M14" i="4"/>
  <c r="K14" i="4"/>
  <c r="J14" i="4"/>
  <c r="H14" i="4"/>
  <c r="F14" i="4"/>
  <c r="N13" i="4"/>
  <c r="M13" i="4"/>
  <c r="K13" i="4"/>
  <c r="J13" i="4"/>
  <c r="H13" i="4"/>
  <c r="F13" i="4"/>
  <c r="N12" i="4"/>
  <c r="M12" i="4"/>
  <c r="K12" i="4"/>
  <c r="J12" i="4"/>
  <c r="H12" i="4"/>
  <c r="F12" i="4"/>
  <c r="N11" i="4"/>
  <c r="M11" i="4"/>
  <c r="K11" i="4"/>
  <c r="J11" i="4"/>
  <c r="H11" i="4"/>
  <c r="F11" i="4"/>
  <c r="N10" i="4"/>
  <c r="M10" i="4"/>
  <c r="K10" i="4"/>
  <c r="J10" i="4"/>
  <c r="H10" i="4"/>
  <c r="F10" i="4"/>
  <c r="N9" i="4"/>
  <c r="M9" i="4"/>
  <c r="K9" i="4"/>
  <c r="J9" i="4"/>
  <c r="H9" i="4"/>
  <c r="F9" i="4"/>
  <c r="N8" i="4"/>
  <c r="M8" i="4"/>
  <c r="K8" i="4"/>
  <c r="J8" i="4"/>
  <c r="H8" i="4"/>
  <c r="F8" i="4"/>
  <c r="J2" i="4"/>
  <c r="D4" i="2" l="1"/>
  <c r="S11" i="2"/>
  <c r="I2" i="4" l="1"/>
  <c r="H32" i="4" l="1"/>
  <c r="G32" i="4"/>
  <c r="G5" i="4"/>
  <c r="D7" i="2" l="1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32" i="2"/>
  <c r="F15" i="2" l="1"/>
  <c r="F14" i="2"/>
  <c r="F13" i="2"/>
  <c r="F12" i="2"/>
  <c r="F11" i="2"/>
  <c r="F32" i="4"/>
  <c r="J3" i="4" l="1"/>
  <c r="G32" i="2"/>
  <c r="A33" i="2"/>
  <c r="E4" i="2"/>
  <c r="B4" i="2"/>
  <c r="J32" i="4"/>
  <c r="J6" i="4"/>
  <c r="H5" i="4"/>
  <c r="F5" i="4"/>
  <c r="G2" i="4" l="1"/>
  <c r="D8" i="2"/>
  <c r="A1" i="4"/>
  <c r="G3" i="4"/>
  <c r="D6" i="2"/>
  <c r="M33" i="2"/>
  <c r="G33" i="2"/>
  <c r="M32" i="2"/>
  <c r="L33" i="2"/>
  <c r="E33" i="2"/>
  <c r="H33" i="2"/>
  <c r="I33" i="2"/>
  <c r="J33" i="2"/>
  <c r="F33" i="2"/>
  <c r="D33" i="2"/>
  <c r="K33" i="2"/>
  <c r="L32" i="2"/>
  <c r="D32" i="2"/>
  <c r="E32" i="2"/>
  <c r="H32" i="2"/>
  <c r="I32" i="2"/>
  <c r="J32" i="2"/>
  <c r="F32" i="2"/>
  <c r="K32" i="2"/>
  <c r="A34" i="2"/>
  <c r="I31" i="4" l="1"/>
  <c r="B55" i="2" s="1"/>
  <c r="L30" i="4"/>
  <c r="I27" i="4"/>
  <c r="L26" i="4"/>
  <c r="I23" i="4"/>
  <c r="B47" i="2" s="1"/>
  <c r="I19" i="4"/>
  <c r="B43" i="2" s="1"/>
  <c r="L18" i="4"/>
  <c r="I15" i="4"/>
  <c r="B39" i="2" s="1"/>
  <c r="L14" i="4"/>
  <c r="I11" i="4"/>
  <c r="B35" i="2" s="1"/>
  <c r="L10" i="4"/>
  <c r="L31" i="4"/>
  <c r="I28" i="4"/>
  <c r="B52" i="2" s="1"/>
  <c r="L27" i="4"/>
  <c r="I24" i="4"/>
  <c r="B48" i="2" s="1"/>
  <c r="L23" i="4"/>
  <c r="G22" i="4"/>
  <c r="I20" i="4"/>
  <c r="B44" i="2" s="1"/>
  <c r="L19" i="4"/>
  <c r="G18" i="4"/>
  <c r="I16" i="4"/>
  <c r="B40" i="2" s="1"/>
  <c r="L15" i="4"/>
  <c r="I12" i="4"/>
  <c r="B36" i="2" s="1"/>
  <c r="L11" i="4"/>
  <c r="G10" i="4"/>
  <c r="I8" i="4"/>
  <c r="B32" i="2" s="1"/>
  <c r="I30" i="4"/>
  <c r="B54" i="2" s="1"/>
  <c r="I26" i="4"/>
  <c r="B50" i="2" s="1"/>
  <c r="L25" i="4"/>
  <c r="I22" i="4"/>
  <c r="B46" i="2" s="1"/>
  <c r="L21" i="4"/>
  <c r="I18" i="4"/>
  <c r="B42" i="2" s="1"/>
  <c r="L17" i="4"/>
  <c r="I14" i="4"/>
  <c r="B38" i="2" s="1"/>
  <c r="L13" i="4"/>
  <c r="I10" i="4"/>
  <c r="B34" i="2" s="1"/>
  <c r="L9" i="4"/>
  <c r="G31" i="4"/>
  <c r="I29" i="4"/>
  <c r="B53" i="2" s="1"/>
  <c r="L28" i="4"/>
  <c r="I25" i="4"/>
  <c r="B49" i="2" s="1"/>
  <c r="G23" i="4"/>
  <c r="I21" i="4"/>
  <c r="B45" i="2" s="1"/>
  <c r="I17" i="4"/>
  <c r="B41" i="2" s="1"/>
  <c r="L16" i="4"/>
  <c r="G15" i="4"/>
  <c r="I13" i="4"/>
  <c r="B37" i="2" s="1"/>
  <c r="G11" i="4"/>
  <c r="I9" i="4"/>
  <c r="B33" i="2" s="1"/>
  <c r="G8" i="4"/>
  <c r="B51" i="2"/>
  <c r="L22" i="4"/>
  <c r="A35" i="2"/>
  <c r="G27" i="4" l="1"/>
  <c r="G17" i="4"/>
  <c r="G29" i="4"/>
  <c r="G24" i="4"/>
  <c r="G26" i="4"/>
  <c r="G21" i="4"/>
  <c r="G14" i="4"/>
  <c r="G25" i="4"/>
  <c r="G30" i="4"/>
  <c r="G16" i="4"/>
  <c r="G12" i="4"/>
  <c r="G9" i="4"/>
  <c r="L29" i="4"/>
  <c r="G28" i="4"/>
  <c r="G20" i="4"/>
  <c r="G13" i="4"/>
  <c r="L20" i="4"/>
  <c r="F34" i="4"/>
  <c r="H34" i="4"/>
  <c r="G19" i="4"/>
  <c r="L12" i="4"/>
  <c r="I34" i="4"/>
  <c r="L24" i="4"/>
  <c r="L8" i="4"/>
  <c r="G34" i="2"/>
  <c r="M34" i="2"/>
  <c r="L34" i="2"/>
  <c r="E34" i="2"/>
  <c r="H34" i="2"/>
  <c r="I34" i="2"/>
  <c r="J34" i="2"/>
  <c r="K34" i="2"/>
  <c r="F34" i="2"/>
  <c r="D34" i="2"/>
  <c r="A36" i="2"/>
  <c r="G34" i="4" l="1"/>
  <c r="M35" i="2"/>
  <c r="G35" i="2"/>
  <c r="L35" i="2"/>
  <c r="E35" i="2"/>
  <c r="H35" i="2"/>
  <c r="I35" i="2"/>
  <c r="J35" i="2"/>
  <c r="F35" i="2"/>
  <c r="D35" i="2"/>
  <c r="K35" i="2"/>
  <c r="A37" i="2"/>
  <c r="M36" i="2" l="1"/>
  <c r="G36" i="2"/>
  <c r="L36" i="2"/>
  <c r="E36" i="2"/>
  <c r="H36" i="2"/>
  <c r="D36" i="2"/>
  <c r="I36" i="2"/>
  <c r="J36" i="2"/>
  <c r="K36" i="2"/>
  <c r="F36" i="2"/>
  <c r="A38" i="2"/>
  <c r="M37" i="2" l="1"/>
  <c r="G37" i="2"/>
  <c r="L37" i="2"/>
  <c r="E37" i="2"/>
  <c r="H37" i="2"/>
  <c r="I37" i="2"/>
  <c r="D37" i="2"/>
  <c r="J37" i="2"/>
  <c r="K37" i="2"/>
  <c r="F37" i="2"/>
  <c r="A39" i="2"/>
  <c r="M38" i="2" l="1"/>
  <c r="G38" i="2"/>
  <c r="L38" i="2"/>
  <c r="E38" i="2"/>
  <c r="H38" i="2"/>
  <c r="I38" i="2"/>
  <c r="J38" i="2"/>
  <c r="D38" i="2"/>
  <c r="F38" i="2"/>
  <c r="K38" i="2"/>
  <c r="A40" i="2"/>
  <c r="M39" i="2" l="1"/>
  <c r="G39" i="2"/>
  <c r="L39" i="2"/>
  <c r="H39" i="2"/>
  <c r="I39" i="2"/>
  <c r="J39" i="2"/>
  <c r="K39" i="2"/>
  <c r="E39" i="2"/>
  <c r="D39" i="2"/>
  <c r="F39" i="2"/>
  <c r="A41" i="2"/>
  <c r="M40" i="2" l="1"/>
  <c r="G40" i="2"/>
  <c r="L40" i="2"/>
  <c r="D40" i="2"/>
  <c r="H40" i="2"/>
  <c r="I40" i="2"/>
  <c r="J40" i="2"/>
  <c r="E40" i="2"/>
  <c r="F40" i="2"/>
  <c r="K40" i="2"/>
  <c r="A42" i="2"/>
  <c r="M41" i="2" l="1"/>
  <c r="G41" i="2"/>
  <c r="L41" i="2"/>
  <c r="H41" i="2"/>
  <c r="I41" i="2"/>
  <c r="J41" i="2"/>
  <c r="K41" i="2"/>
  <c r="D41" i="2"/>
  <c r="E41" i="2"/>
  <c r="F41" i="2"/>
  <c r="A43" i="2"/>
  <c r="G42" i="2" l="1"/>
  <c r="M42" i="2"/>
  <c r="L42" i="2"/>
  <c r="H42" i="2"/>
  <c r="I42" i="2"/>
  <c r="J42" i="2"/>
  <c r="E42" i="2"/>
  <c r="D42" i="2"/>
  <c r="F42" i="2"/>
  <c r="K42" i="2"/>
  <c r="A44" i="2"/>
  <c r="M43" i="2" l="1"/>
  <c r="G43" i="2"/>
  <c r="L43" i="2"/>
  <c r="H43" i="2"/>
  <c r="I43" i="2"/>
  <c r="J43" i="2"/>
  <c r="K43" i="2"/>
  <c r="D43" i="2"/>
  <c r="E43" i="2"/>
  <c r="F43" i="2"/>
  <c r="A45" i="2"/>
  <c r="M44" i="2" l="1"/>
  <c r="G44" i="2"/>
  <c r="L44" i="2"/>
  <c r="H44" i="2"/>
  <c r="D44" i="2"/>
  <c r="I44" i="2"/>
  <c r="J44" i="2"/>
  <c r="E44" i="2"/>
  <c r="F44" i="2"/>
  <c r="K44" i="2"/>
  <c r="A46" i="2"/>
  <c r="M45" i="2" l="1"/>
  <c r="G45" i="2"/>
  <c r="L45" i="2"/>
  <c r="H45" i="2"/>
  <c r="I45" i="2"/>
  <c r="D45" i="2"/>
  <c r="J45" i="2"/>
  <c r="K45" i="2"/>
  <c r="E45" i="2"/>
  <c r="F45" i="2"/>
  <c r="A47" i="2"/>
  <c r="M46" i="2" l="1"/>
  <c r="G46" i="2"/>
  <c r="L46" i="2"/>
  <c r="H46" i="2"/>
  <c r="I46" i="2"/>
  <c r="J46" i="2"/>
  <c r="E46" i="2"/>
  <c r="F46" i="2"/>
  <c r="D46" i="2"/>
  <c r="K46" i="2"/>
  <c r="A48" i="2"/>
  <c r="M47" i="2" l="1"/>
  <c r="G47" i="2"/>
  <c r="L47" i="2"/>
  <c r="H47" i="2"/>
  <c r="I47" i="2"/>
  <c r="J47" i="2"/>
  <c r="K47" i="2"/>
  <c r="D47" i="2"/>
  <c r="E47" i="2"/>
  <c r="F47" i="2"/>
  <c r="A49" i="2"/>
  <c r="M48" i="2" l="1"/>
  <c r="G48" i="2"/>
  <c r="L48" i="2"/>
  <c r="D48" i="2"/>
  <c r="H48" i="2"/>
  <c r="I48" i="2"/>
  <c r="J48" i="2"/>
  <c r="E48" i="2"/>
  <c r="F48" i="2"/>
  <c r="K48" i="2"/>
  <c r="A50" i="2"/>
  <c r="M49" i="2" l="1"/>
  <c r="G49" i="2"/>
  <c r="L49" i="2"/>
  <c r="H49" i="2"/>
  <c r="I49" i="2"/>
  <c r="J49" i="2"/>
  <c r="K49" i="2"/>
  <c r="E49" i="2"/>
  <c r="F49" i="2"/>
  <c r="D49" i="2"/>
  <c r="A51" i="2"/>
  <c r="G50" i="2" l="1"/>
  <c r="M50" i="2"/>
  <c r="L50" i="2"/>
  <c r="H50" i="2"/>
  <c r="I50" i="2"/>
  <c r="J50" i="2"/>
  <c r="E50" i="2"/>
  <c r="F50" i="2"/>
  <c r="K50" i="2"/>
  <c r="D50" i="2"/>
  <c r="A52" i="2"/>
  <c r="M51" i="2" l="1"/>
  <c r="G51" i="2"/>
  <c r="L51" i="2"/>
  <c r="H51" i="2"/>
  <c r="I51" i="2"/>
  <c r="J51" i="2"/>
  <c r="K51" i="2"/>
  <c r="E51" i="2"/>
  <c r="F51" i="2"/>
  <c r="D51" i="2"/>
  <c r="A53" i="2"/>
  <c r="M52" i="2" l="1"/>
  <c r="G52" i="2"/>
  <c r="L52" i="2"/>
  <c r="H52" i="2"/>
  <c r="D52" i="2"/>
  <c r="I52" i="2"/>
  <c r="J52" i="2"/>
  <c r="E52" i="2"/>
  <c r="F52" i="2"/>
  <c r="K52" i="2"/>
  <c r="A54" i="2"/>
  <c r="M53" i="2" l="1"/>
  <c r="G53" i="2"/>
  <c r="L53" i="2"/>
  <c r="H53" i="2"/>
  <c r="I53" i="2"/>
  <c r="D53" i="2"/>
  <c r="J53" i="2"/>
  <c r="K53" i="2"/>
  <c r="E53" i="2"/>
  <c r="F53" i="2"/>
  <c r="A55" i="2"/>
  <c r="M54" i="2" l="1"/>
  <c r="G54" i="2"/>
  <c r="M55" i="2"/>
  <c r="G55" i="2"/>
  <c r="L54" i="2"/>
  <c r="H54" i="2"/>
  <c r="I54" i="2"/>
  <c r="D54" i="2"/>
  <c r="E54" i="2"/>
  <c r="F54" i="2"/>
  <c r="J54" i="2"/>
  <c r="K54" i="2"/>
  <c r="L55" i="2"/>
  <c r="L56" i="2" s="1"/>
  <c r="H55" i="2"/>
  <c r="H56" i="2" s="1"/>
  <c r="I55" i="2"/>
  <c r="I56" i="2" s="1"/>
  <c r="J55" i="2"/>
  <c r="D55" i="2"/>
  <c r="K55" i="2"/>
  <c r="E55" i="2"/>
  <c r="F55" i="2"/>
  <c r="K56" i="2" l="1"/>
  <c r="J56" i="2"/>
  <c r="G56" i="2"/>
  <c r="I35" i="4" s="1"/>
  <c r="F56" i="2"/>
  <c r="H35" i="4" s="1"/>
  <c r="E56" i="2"/>
  <c r="G35" i="4" s="1"/>
  <c r="D56" i="2"/>
  <c r="M56" i="2"/>
  <c r="S14" i="2" l="1"/>
  <c r="K35" i="4" s="1"/>
  <c r="R14" i="2"/>
  <c r="V14" i="2"/>
  <c r="U14" i="2"/>
  <c r="T14" i="2"/>
  <c r="L35" i="4" s="1"/>
  <c r="N35" i="4"/>
  <c r="J35" i="4"/>
  <c r="M35" i="4"/>
  <c r="F35" i="4"/>
  <c r="H36" i="4" s="1"/>
</calcChain>
</file>

<file path=xl/sharedStrings.xml><?xml version="1.0" encoding="utf-8"?>
<sst xmlns="http://schemas.openxmlformats.org/spreadsheetml/2006/main" count="668" uniqueCount="255">
  <si>
    <t>LCA</t>
  </si>
  <si>
    <t>All</t>
  </si>
  <si>
    <t>Typical Event Day</t>
  </si>
  <si>
    <t>Aggregate Impact</t>
  </si>
  <si>
    <t>Hour Ending</t>
  </si>
  <si>
    <t>10th%ile</t>
  </si>
  <si>
    <t>30th%ile</t>
  </si>
  <si>
    <t>50th%ile</t>
  </si>
  <si>
    <t>70th%ile</t>
  </si>
  <si>
    <t>90th%ile</t>
  </si>
  <si>
    <t>DR Program:</t>
  </si>
  <si>
    <t>10th</t>
  </si>
  <si>
    <t>30th</t>
  </si>
  <si>
    <t>50th</t>
  </si>
  <si>
    <t>70th</t>
  </si>
  <si>
    <t>90th</t>
  </si>
  <si>
    <t>Daily</t>
  </si>
  <si>
    <t>n/a</t>
  </si>
  <si>
    <t>Local Capacity Area:</t>
  </si>
  <si>
    <t>Utility:</t>
  </si>
  <si>
    <t>Type of Results:</t>
  </si>
  <si>
    <t>Day Type:</t>
  </si>
  <si>
    <t>PCTILE10_hr1</t>
  </si>
  <si>
    <t>PCTILE10_hr2</t>
  </si>
  <si>
    <t>PCTILE10_hr3</t>
  </si>
  <si>
    <t>PCTILE10_hr4</t>
  </si>
  <si>
    <t>PCTILE10_hr5</t>
  </si>
  <si>
    <t>PCTILE10_hr6</t>
  </si>
  <si>
    <t>PCTILE10_hr7</t>
  </si>
  <si>
    <t>PCTILE10_hr8</t>
  </si>
  <si>
    <t>PCTILE10_hr9</t>
  </si>
  <si>
    <t>PCTILE10_hr10</t>
  </si>
  <si>
    <t>PCTILE10_hr11</t>
  </si>
  <si>
    <t>PCTILE10_hr12</t>
  </si>
  <si>
    <t>PCTILE10_hr13</t>
  </si>
  <si>
    <t>PCTILE10_hr14</t>
  </si>
  <si>
    <t>PCTILE10_hr15</t>
  </si>
  <si>
    <t>PCTILE10_hr16</t>
  </si>
  <si>
    <t>PCTILE10_hr17</t>
  </si>
  <si>
    <t>PCTILE10_hr18</t>
  </si>
  <si>
    <t>PCTILE10_hr19</t>
  </si>
  <si>
    <t>PCTILE10_hr20</t>
  </si>
  <si>
    <t>PCTILE10_hr21</t>
  </si>
  <si>
    <t>PCTILE10_hr22</t>
  </si>
  <si>
    <t>PCTILE10_hr23</t>
  </si>
  <si>
    <t>PCTILE10_hr24</t>
  </si>
  <si>
    <t>PCTILE30_hr1</t>
  </si>
  <si>
    <t>PCTILE30_hr2</t>
  </si>
  <si>
    <t>PCTILE30_hr3</t>
  </si>
  <si>
    <t>PCTILE30_hr4</t>
  </si>
  <si>
    <t>PCTILE30_hr5</t>
  </si>
  <si>
    <t>PCTILE30_hr6</t>
  </si>
  <si>
    <t>PCTILE30_hr7</t>
  </si>
  <si>
    <t>PCTILE30_hr8</t>
  </si>
  <si>
    <t>PCTILE30_hr9</t>
  </si>
  <si>
    <t>PCTILE30_hr10</t>
  </si>
  <si>
    <t>PCTILE30_hr11</t>
  </si>
  <si>
    <t>PCTILE30_hr12</t>
  </si>
  <si>
    <t>PCTILE30_hr13</t>
  </si>
  <si>
    <t>PCTILE30_hr14</t>
  </si>
  <si>
    <t>PCTILE30_hr15</t>
  </si>
  <si>
    <t>PCTILE30_hr16</t>
  </si>
  <si>
    <t>PCTILE30_hr17</t>
  </si>
  <si>
    <t>PCTILE30_hr18</t>
  </si>
  <si>
    <t>PCTILE30_hr19</t>
  </si>
  <si>
    <t>PCTILE30_hr20</t>
  </si>
  <si>
    <t>PCTILE30_hr21</t>
  </si>
  <si>
    <t>PCTILE30_hr22</t>
  </si>
  <si>
    <t>PCTILE30_hr23</t>
  </si>
  <si>
    <t>PCTILE30_hr24</t>
  </si>
  <si>
    <t>PCTILE50_hr1</t>
  </si>
  <si>
    <t>PCTILE50_hr2</t>
  </si>
  <si>
    <t>PCTILE50_hr3</t>
  </si>
  <si>
    <t>PCTILE50_hr4</t>
  </si>
  <si>
    <t>PCTILE50_hr5</t>
  </si>
  <si>
    <t>PCTILE50_hr6</t>
  </si>
  <si>
    <t>PCTILE50_hr7</t>
  </si>
  <si>
    <t>PCTILE50_hr8</t>
  </si>
  <si>
    <t>PCTILE50_hr9</t>
  </si>
  <si>
    <t>PCTILE50_hr10</t>
  </si>
  <si>
    <t>PCTILE50_hr11</t>
  </si>
  <si>
    <t>PCTILE50_hr12</t>
  </si>
  <si>
    <t>PCTILE50_hr13</t>
  </si>
  <si>
    <t>PCTILE50_hr14</t>
  </si>
  <si>
    <t>PCTILE50_hr15</t>
  </si>
  <si>
    <t>PCTILE50_hr16</t>
  </si>
  <si>
    <t>PCTILE50_hr17</t>
  </si>
  <si>
    <t>PCTILE50_hr18</t>
  </si>
  <si>
    <t>PCTILE50_hr19</t>
  </si>
  <si>
    <t>PCTILE50_hr20</t>
  </si>
  <si>
    <t>PCTILE50_hr21</t>
  </si>
  <si>
    <t>PCTILE50_hr22</t>
  </si>
  <si>
    <t>PCTILE50_hr23</t>
  </si>
  <si>
    <t>PCTILE50_hr24</t>
  </si>
  <si>
    <t>PCTILE70_hr1</t>
  </si>
  <si>
    <t>PCTILE70_hr2</t>
  </si>
  <si>
    <t>PCTILE70_hr3</t>
  </si>
  <si>
    <t>PCTILE70_hr4</t>
  </si>
  <si>
    <t>PCTILE70_hr5</t>
  </si>
  <si>
    <t>PCTILE70_hr6</t>
  </si>
  <si>
    <t>PCTILE70_hr7</t>
  </si>
  <si>
    <t>PCTILE70_hr8</t>
  </si>
  <si>
    <t>PCTILE70_hr9</t>
  </si>
  <si>
    <t>PCTILE70_hr10</t>
  </si>
  <si>
    <t>PCTILE70_hr11</t>
  </si>
  <si>
    <t>PCTILE70_hr12</t>
  </si>
  <si>
    <t>PCTILE70_hr13</t>
  </si>
  <si>
    <t>PCTILE70_hr14</t>
  </si>
  <si>
    <t>PCTILE70_hr15</t>
  </si>
  <si>
    <t>PCTILE70_hr16</t>
  </si>
  <si>
    <t>PCTILE70_hr17</t>
  </si>
  <si>
    <t>PCTILE70_hr18</t>
  </si>
  <si>
    <t>PCTILE70_hr19</t>
  </si>
  <si>
    <t>PCTILE70_hr20</t>
  </si>
  <si>
    <t>PCTILE70_hr21</t>
  </si>
  <si>
    <t>PCTILE70_hr22</t>
  </si>
  <si>
    <t>PCTILE70_hr23</t>
  </si>
  <si>
    <t>PCTILE70_hr24</t>
  </si>
  <si>
    <t>PCTILE90_hr1</t>
  </si>
  <si>
    <t>PCTILE90_hr2</t>
  </si>
  <si>
    <t>PCTILE90_hr3</t>
  </si>
  <si>
    <t>PCTILE90_hr4</t>
  </si>
  <si>
    <t>PCTILE90_hr5</t>
  </si>
  <si>
    <t>PCTILE90_hr6</t>
  </si>
  <si>
    <t>PCTILE90_hr7</t>
  </si>
  <si>
    <t>PCTILE90_hr8</t>
  </si>
  <si>
    <t>PCTILE90_hr9</t>
  </si>
  <si>
    <t>PCTILE90_hr10</t>
  </si>
  <si>
    <t>PCTILE90_hr11</t>
  </si>
  <si>
    <t>PCTILE90_hr12</t>
  </si>
  <si>
    <t>PCTILE90_hr13</t>
  </si>
  <si>
    <t>PCTILE90_hr14</t>
  </si>
  <si>
    <t>PCTILE90_hr15</t>
  </si>
  <si>
    <t>PCTILE90_hr16</t>
  </si>
  <si>
    <t>PCTILE90_hr17</t>
  </si>
  <si>
    <t>PCTILE90_hr18</t>
  </si>
  <si>
    <t>PCTILE90_hr19</t>
  </si>
  <si>
    <t>PCTILE90_hr20</t>
  </si>
  <si>
    <t>PCTILE90_hr21</t>
  </si>
  <si>
    <t>PCTILE90_hr22</t>
  </si>
  <si>
    <t>PCTILE90_hr23</t>
  </si>
  <si>
    <t>PCTILE90_hr24</t>
  </si>
  <si>
    <t>temp_hr1</t>
  </si>
  <si>
    <t>temp_hr2</t>
  </si>
  <si>
    <t>temp_hr3</t>
  </si>
  <si>
    <t>temp_hr4</t>
  </si>
  <si>
    <t>temp_hr5</t>
  </si>
  <si>
    <t>temp_hr6</t>
  </si>
  <si>
    <t>temp_hr7</t>
  </si>
  <si>
    <t>temp_hr8</t>
  </si>
  <si>
    <t>temp_hr9</t>
  </si>
  <si>
    <t>temp_hr10</t>
  </si>
  <si>
    <t>temp_hr11</t>
  </si>
  <si>
    <t>temp_hr12</t>
  </si>
  <si>
    <t>temp_hr13</t>
  </si>
  <si>
    <t>temp_hr14</t>
  </si>
  <si>
    <t>temp_hr15</t>
  </si>
  <si>
    <t>temp_hr16</t>
  </si>
  <si>
    <t>temp_hr17</t>
  </si>
  <si>
    <t>temp_hr18</t>
  </si>
  <si>
    <t>temp_hr19</t>
  </si>
  <si>
    <t>temp_hr20</t>
  </si>
  <si>
    <t>temp_hr21</t>
  </si>
  <si>
    <t>temp_hr22</t>
  </si>
  <si>
    <t>temp_hr23</t>
  </si>
  <si>
    <t>temp_hr24</t>
  </si>
  <si>
    <r>
      <t>Weighted Average Temperature (</t>
    </r>
    <r>
      <rPr>
        <b/>
        <vertAlign val="superscript"/>
        <sz val="11"/>
        <color indexed="9"/>
        <rFont val="Arial Narrow"/>
        <family val="2"/>
      </rPr>
      <t>o</t>
    </r>
    <r>
      <rPr>
        <b/>
        <sz val="11"/>
        <color indexed="9"/>
        <rFont val="Arial Narrow"/>
        <family val="2"/>
      </rPr>
      <t>F)</t>
    </r>
  </si>
  <si>
    <t>Ref_hr1</t>
  </si>
  <si>
    <t>Ref_hr2</t>
  </si>
  <si>
    <t>Ref_hr3</t>
  </si>
  <si>
    <t>Ref_hr4</t>
  </si>
  <si>
    <t>Ref_hr5</t>
  </si>
  <si>
    <t>Ref_hr6</t>
  </si>
  <si>
    <t>Ref_hr7</t>
  </si>
  <si>
    <t>Ref_hr8</t>
  </si>
  <si>
    <t>Ref_hr9</t>
  </si>
  <si>
    <t>Ref_hr10</t>
  </si>
  <si>
    <t>Ref_hr11</t>
  </si>
  <si>
    <t>Ref_hr12</t>
  </si>
  <si>
    <t>Ref_hr13</t>
  </si>
  <si>
    <t>Ref_hr14</t>
  </si>
  <si>
    <t>Ref_hr15</t>
  </si>
  <si>
    <t>Ref_hr16</t>
  </si>
  <si>
    <t>Ref_hr17</t>
  </si>
  <si>
    <t>Ref_hr18</t>
  </si>
  <si>
    <t>Ref_hr19</t>
  </si>
  <si>
    <t>Ref_hr20</t>
  </si>
  <si>
    <t>Ref_hr21</t>
  </si>
  <si>
    <t>Ref_hr22</t>
  </si>
  <si>
    <t>Ref_hr23</t>
  </si>
  <si>
    <t>Ref_hr24</t>
  </si>
  <si>
    <t>Greater Bay Area</t>
  </si>
  <si>
    <t>Greater Fresno</t>
  </si>
  <si>
    <t>Humboldt</t>
  </si>
  <si>
    <t>Kern</t>
  </si>
  <si>
    <t>Northern Coast</t>
  </si>
  <si>
    <t>Other</t>
  </si>
  <si>
    <t>Sierra</t>
  </si>
  <si>
    <t>Stockton</t>
  </si>
  <si>
    <t>Pacific Gas &amp; Electric</t>
  </si>
  <si>
    <t>Size Group:</t>
  </si>
  <si>
    <t>Size Group</t>
  </si>
  <si>
    <t>20 to 199.99 kW</t>
  </si>
  <si>
    <t>Below 20 kW</t>
  </si>
  <si>
    <t>200 kW and above</t>
  </si>
  <si>
    <r>
      <t>Cooling
Degree
Hours
(Base 75</t>
    </r>
    <r>
      <rPr>
        <b/>
        <vertAlign val="superscript"/>
        <sz val="11"/>
        <color indexed="9"/>
        <rFont val="Arial Narrow"/>
        <family val="2"/>
      </rPr>
      <t xml:space="preserve">o </t>
    </r>
    <r>
      <rPr>
        <b/>
        <sz val="11"/>
        <color indexed="9"/>
        <rFont val="Arial Narrow"/>
        <family val="2"/>
      </rPr>
      <t>F)</t>
    </r>
  </si>
  <si>
    <t>cdh calcs</t>
  </si>
  <si>
    <t>Agriculture, Mining &amp; Construction</t>
  </si>
  <si>
    <t>Institutional/Government</t>
  </si>
  <si>
    <t>Manufacturing</t>
  </si>
  <si>
    <t>Offices, Hotels, Finance, Services</t>
  </si>
  <si>
    <t>Other or unknown</t>
  </si>
  <si>
    <t>Retail stores</t>
  </si>
  <si>
    <t>Schools</t>
  </si>
  <si>
    <t>Wholesale, Transport, other utilities</t>
  </si>
  <si>
    <t>lca</t>
  </si>
  <si>
    <t>size</t>
  </si>
  <si>
    <t>date</t>
  </si>
  <si>
    <t>Date</t>
  </si>
  <si>
    <t>Industry</t>
  </si>
  <si>
    <t>Dual Enrolled</t>
  </si>
  <si>
    <t>Results Type</t>
  </si>
  <si>
    <t>Two-way tab flag</t>
  </si>
  <si>
    <t>product</t>
  </si>
  <si>
    <t>evt_start</t>
  </si>
  <si>
    <t>evt_end</t>
  </si>
  <si>
    <t>Event Hours</t>
  </si>
  <si>
    <t>By Period:</t>
  </si>
  <si>
    <t>Event Hours:</t>
  </si>
  <si>
    <t>avg ref</t>
  </si>
  <si>
    <t>avg obs</t>
  </si>
  <si>
    <t>avg LI</t>
  </si>
  <si>
    <t>avg 10</t>
  </si>
  <si>
    <t>avg30</t>
  </si>
  <si>
    <t>avg50</t>
  </si>
  <si>
    <t>avg70</t>
  </si>
  <si>
    <t>avg90</t>
  </si>
  <si>
    <t>CDH</t>
  </si>
  <si>
    <t>Avg evt hours</t>
  </si>
  <si>
    <t>Event flag</t>
  </si>
  <si>
    <t>std dev</t>
  </si>
  <si>
    <t>enrolled</t>
  </si>
  <si>
    <t xml:space="preserve"> Number of Accounts Enrolled:</t>
  </si>
  <si>
    <t>Enrollment</t>
  </si>
  <si>
    <t>Average Event Hour % Load Impact:</t>
  </si>
  <si>
    <t>Bid</t>
  </si>
  <si>
    <t>Average per Enrolled Customer</t>
  </si>
  <si>
    <t>Base Interruptible Program (BIP)</t>
  </si>
  <si>
    <t>fsl</t>
  </si>
  <si>
    <t>Number of Accounts Called:</t>
  </si>
  <si>
    <t>SD LI</t>
  </si>
  <si>
    <t>Active</t>
  </si>
  <si>
    <t>Use it</t>
  </si>
  <si>
    <t>called</t>
  </si>
  <si>
    <t>_pass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</si>
</sst>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"/>
    <numFmt numFmtId="165" formatCode="[$-409]mmmm\ d\,\ yyyy;@"/>
    <numFmt numFmtId="166" formatCode="0.0%"/>
    <numFmt numFmtId="167" formatCode="0.0"/>
  </numFmts>
  <fonts count="16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1"/>
      <color indexed="8"/>
      <name val="Calibri"/>
      <family val="2"/>
    </font>
    <font>
      <b/>
      <sz val="11"/>
      <name val="Arial"/>
      <family val="2"/>
    </font>
    <font>
      <b/>
      <sz val="11"/>
      <color indexed="9"/>
      <name val="Arial Narrow"/>
      <family val="2"/>
    </font>
    <font>
      <b/>
      <sz val="10"/>
      <color indexed="9"/>
      <name val="Franklin Gothic Demi Cond"/>
      <family val="2"/>
    </font>
    <font>
      <sz val="10"/>
      <color indexed="9"/>
      <name val="Arial"/>
      <family val="2"/>
    </font>
    <font>
      <b/>
      <sz val="10"/>
      <name val="Arial"/>
      <family val="2"/>
    </font>
    <font>
      <b/>
      <sz val="10"/>
      <name val="Arial Narrow"/>
      <family val="2"/>
    </font>
    <font>
      <b/>
      <sz val="10"/>
      <color indexed="9"/>
      <name val="Arial Narrow"/>
      <family val="2"/>
    </font>
    <font>
      <sz val="11"/>
      <name val="Arial Narrow"/>
      <family val="2"/>
    </font>
    <font>
      <sz val="10"/>
      <name val="Arial Narrow"/>
      <family val="2"/>
    </font>
    <font>
      <sz val="11"/>
      <color indexed="9"/>
      <name val="Arial"/>
      <family val="2"/>
    </font>
    <font>
      <sz val="10"/>
      <color indexed="9"/>
      <name val="Franklin Gothic Demi Cond"/>
      <family val="2"/>
    </font>
    <font>
      <b/>
      <vertAlign val="superscript"/>
      <sz val="11"/>
      <color indexed="9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/>
      <diagonal/>
    </border>
    <border>
      <left style="medium">
        <color indexed="9"/>
      </left>
      <right style="medium">
        <color indexed="56"/>
      </right>
      <top style="medium">
        <color indexed="9"/>
      </top>
      <bottom/>
      <diagonal/>
    </border>
    <border>
      <left style="medium">
        <color indexed="56"/>
      </left>
      <right style="medium">
        <color indexed="9"/>
      </right>
      <top/>
      <bottom/>
      <diagonal/>
    </border>
    <border>
      <left style="medium">
        <color indexed="9"/>
      </left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 style="medium">
        <color indexed="56"/>
      </right>
      <top/>
      <bottom style="medium">
        <color indexed="9"/>
      </bottom>
      <diagonal/>
    </border>
    <border>
      <left style="medium">
        <color indexed="56"/>
      </left>
      <right/>
      <top/>
      <bottom style="medium">
        <color indexed="56"/>
      </bottom>
      <diagonal/>
    </border>
    <border>
      <left style="medium">
        <color indexed="56"/>
      </left>
      <right style="thin">
        <color indexed="56"/>
      </right>
      <top/>
      <bottom style="medium">
        <color indexed="56"/>
      </bottom>
      <diagonal/>
    </border>
    <border>
      <left style="thin">
        <color indexed="56"/>
      </left>
      <right style="thin">
        <color indexed="56"/>
      </right>
      <top/>
      <bottom style="medium">
        <color indexed="56"/>
      </bottom>
      <diagonal/>
    </border>
    <border>
      <left style="medium">
        <color indexed="9"/>
      </left>
      <right/>
      <top style="medium">
        <color indexed="56"/>
      </top>
      <bottom/>
      <diagonal/>
    </border>
    <border>
      <left/>
      <right/>
      <top style="medium">
        <color indexed="56"/>
      </top>
      <bottom/>
      <diagonal/>
    </border>
    <border>
      <left/>
      <right style="medium">
        <color indexed="56"/>
      </right>
      <top style="medium">
        <color indexed="56"/>
      </top>
      <bottom/>
      <diagonal/>
    </border>
    <border>
      <left style="medium">
        <color indexed="9"/>
      </left>
      <right/>
      <top/>
      <bottom style="medium">
        <color indexed="9"/>
      </bottom>
      <diagonal/>
    </border>
    <border>
      <left/>
      <right/>
      <top/>
      <bottom style="medium">
        <color indexed="9"/>
      </bottom>
      <diagonal/>
    </border>
    <border>
      <left/>
      <right style="medium">
        <color indexed="56"/>
      </right>
      <top/>
      <bottom style="medium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56"/>
      </left>
      <right/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56"/>
      </left>
      <right style="medium">
        <color indexed="9"/>
      </right>
      <top style="medium">
        <color indexed="56"/>
      </top>
      <bottom style="medium">
        <color indexed="9"/>
      </bottom>
      <diagonal/>
    </border>
    <border>
      <left style="medium">
        <color indexed="56"/>
      </left>
      <right style="medium">
        <color indexed="9"/>
      </right>
      <top style="medium">
        <color indexed="9"/>
      </top>
      <bottom/>
      <diagonal/>
    </border>
    <border>
      <left style="medium">
        <color indexed="56"/>
      </left>
      <right style="medium">
        <color indexed="56"/>
      </right>
      <top/>
      <bottom style="thin">
        <color indexed="56"/>
      </bottom>
      <diagonal/>
    </border>
    <border>
      <left style="thin">
        <color indexed="56"/>
      </left>
      <right style="medium">
        <color indexed="56"/>
      </right>
      <top/>
      <bottom style="medium">
        <color indexed="56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6">
    <xf numFmtId="0" fontId="0" fillId="0" borderId="0" xfId="0"/>
    <xf numFmtId="0" fontId="0" fillId="0" borderId="0" xfId="0" quotePrefix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right"/>
    </xf>
    <xf numFmtId="0" fontId="4" fillId="0" borderId="0" xfId="0" quotePrefix="1" applyFont="1" applyAlignment="1">
      <alignment horizontal="right"/>
    </xf>
    <xf numFmtId="0" fontId="0" fillId="0" borderId="0" xfId="0" applyAlignment="1">
      <alignment horizontal="left"/>
    </xf>
    <xf numFmtId="0" fontId="0" fillId="0" borderId="0" xfId="0" applyFill="1"/>
    <xf numFmtId="0" fontId="9" fillId="0" borderId="1" xfId="0" applyNumberFormat="1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right" wrapText="1" indent="1"/>
    </xf>
    <xf numFmtId="0" fontId="10" fillId="2" borderId="3" xfId="0" applyFont="1" applyFill="1" applyBorder="1" applyAlignment="1">
      <alignment horizontal="right" wrapText="1" indent="1"/>
    </xf>
    <xf numFmtId="49" fontId="9" fillId="0" borderId="0" xfId="0" applyNumberFormat="1" applyFont="1" applyBorder="1" applyAlignment="1">
      <alignment horizontal="left" wrapText="1"/>
    </xf>
    <xf numFmtId="0" fontId="8" fillId="0" borderId="0" xfId="0" applyFont="1"/>
    <xf numFmtId="0" fontId="12" fillId="0" borderId="0" xfId="0" applyFont="1" applyBorder="1" applyAlignment="1">
      <alignment horizontal="left"/>
    </xf>
    <xf numFmtId="165" fontId="9" fillId="0" borderId="1" xfId="0" applyNumberFormat="1" applyFont="1" applyFill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49" fontId="9" fillId="0" borderId="0" xfId="0" applyNumberFormat="1" applyFont="1" applyBorder="1" applyAlignment="1">
      <alignment horizontal="left"/>
    </xf>
    <xf numFmtId="0" fontId="8" fillId="0" borderId="0" xfId="0" applyFont="1" applyFill="1" applyBorder="1"/>
    <xf numFmtId="0" fontId="13" fillId="2" borderId="4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  <xf numFmtId="0" fontId="4" fillId="0" borderId="7" xfId="0" applyFont="1" applyBorder="1" applyAlignment="1">
      <alignment horizontal="center"/>
    </xf>
    <xf numFmtId="3" fontId="11" fillId="0" borderId="8" xfId="0" applyNumberFormat="1" applyFont="1" applyBorder="1" applyAlignment="1">
      <alignment horizontal="center"/>
    </xf>
    <xf numFmtId="3" fontId="11" fillId="0" borderId="9" xfId="0" applyNumberFormat="1" applyFont="1" applyBorder="1" applyAlignment="1">
      <alignment horizontal="center"/>
    </xf>
    <xf numFmtId="164" fontId="11" fillId="0" borderId="9" xfId="0" applyNumberFormat="1" applyFont="1" applyBorder="1" applyAlignment="1">
      <alignment horizontal="center"/>
    </xf>
    <xf numFmtId="3" fontId="0" fillId="0" borderId="0" xfId="0" applyNumberFormat="1"/>
    <xf numFmtId="0" fontId="14" fillId="2" borderId="0" xfId="0" applyFont="1" applyFill="1" applyAlignment="1">
      <alignment horizontal="left"/>
    </xf>
    <xf numFmtId="15" fontId="0" fillId="0" borderId="0" xfId="0" applyNumberFormat="1" applyAlignment="1">
      <alignment horizontal="left"/>
    </xf>
    <xf numFmtId="0" fontId="14" fillId="0" borderId="0" xfId="0" applyFont="1" applyFill="1" applyBorder="1" applyAlignment="1">
      <alignment horizontal="left"/>
    </xf>
    <xf numFmtId="0" fontId="14" fillId="0" borderId="0" xfId="0" quotePrefix="1" applyFont="1" applyFill="1" applyBorder="1" applyAlignment="1">
      <alignment horizontal="left"/>
    </xf>
    <xf numFmtId="0" fontId="0" fillId="0" borderId="0" xfId="0" applyFill="1" applyBorder="1"/>
    <xf numFmtId="0" fontId="0" fillId="0" borderId="0" xfId="0" applyFill="1" applyBorder="1" applyAlignment="1">
      <alignment horizontal="left"/>
    </xf>
    <xf numFmtId="0" fontId="6" fillId="2" borderId="10" xfId="0" applyFont="1" applyFill="1" applyBorder="1" applyAlignment="1">
      <alignment horizontal="centerContinuous"/>
    </xf>
    <xf numFmtId="0" fontId="7" fillId="2" borderId="11" xfId="0" applyFont="1" applyFill="1" applyBorder="1" applyAlignment="1">
      <alignment horizontal="centerContinuous"/>
    </xf>
    <xf numFmtId="0" fontId="7" fillId="2" borderId="12" xfId="0" applyFont="1" applyFill="1" applyBorder="1" applyAlignment="1">
      <alignment horizontal="centerContinuous"/>
    </xf>
    <xf numFmtId="0" fontId="0" fillId="0" borderId="0" xfId="0" applyBorder="1"/>
    <xf numFmtId="49" fontId="9" fillId="0" borderId="1" xfId="0" quotePrefix="1" applyNumberFormat="1" applyFont="1" applyFill="1" applyBorder="1" applyAlignment="1">
      <alignment horizontal="center" vertical="center" wrapText="1"/>
    </xf>
    <xf numFmtId="2" fontId="9" fillId="0" borderId="16" xfId="0" applyNumberFormat="1" applyFont="1" applyFill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8" fillId="0" borderId="0" xfId="0" quotePrefix="1" applyFont="1" applyFill="1" applyAlignment="1">
      <alignment horizontal="left" vertical="center"/>
    </xf>
    <xf numFmtId="0" fontId="8" fillId="0" borderId="0" xfId="0" applyFont="1" applyFill="1" applyAlignment="1">
      <alignment vertical="center"/>
    </xf>
    <xf numFmtId="3" fontId="0" fillId="0" borderId="18" xfId="0" applyNumberFormat="1" applyBorder="1" applyAlignment="1">
      <alignment horizontal="center" vertical="center"/>
    </xf>
    <xf numFmtId="164" fontId="0" fillId="0" borderId="0" xfId="0" applyNumberFormat="1"/>
    <xf numFmtId="166" fontId="0" fillId="0" borderId="0" xfId="1" applyNumberFormat="1" applyFont="1"/>
    <xf numFmtId="0" fontId="8" fillId="0" borderId="0" xfId="0" applyFont="1" applyAlignment="1">
      <alignment horizontal="left"/>
    </xf>
    <xf numFmtId="0" fontId="1" fillId="0" borderId="0" xfId="0" applyFont="1" applyBorder="1"/>
    <xf numFmtId="0" fontId="1" fillId="0" borderId="0" xfId="0" applyFont="1"/>
    <xf numFmtId="0" fontId="1" fillId="0" borderId="0" xfId="0" quotePrefix="1" applyFont="1" applyAlignment="1">
      <alignment horizontal="left"/>
    </xf>
    <xf numFmtId="0" fontId="1" fillId="0" borderId="0" xfId="0" quotePrefix="1" applyFont="1" applyBorder="1" applyAlignment="1">
      <alignment horizontal="left"/>
    </xf>
    <xf numFmtId="0" fontId="1" fillId="0" borderId="0" xfId="0" quotePrefix="1" applyFont="1" applyFill="1" applyBorder="1" applyAlignment="1">
      <alignment horizontal="left"/>
    </xf>
    <xf numFmtId="164" fontId="4" fillId="0" borderId="0" xfId="0" applyNumberFormat="1" applyFont="1" applyBorder="1" applyAlignment="1">
      <alignment horizontal="right" vertical="center"/>
    </xf>
    <xf numFmtId="166" fontId="4" fillId="0" borderId="0" xfId="1" applyNumberFormat="1" applyFont="1" applyBorder="1" applyAlignment="1">
      <alignment horizontal="right"/>
    </xf>
    <xf numFmtId="164" fontId="4" fillId="0" borderId="0" xfId="0" applyNumberFormat="1" applyFont="1" applyBorder="1" applyAlignment="1">
      <alignment horizontal="left" vertical="center"/>
    </xf>
    <xf numFmtId="0" fontId="1" fillId="0" borderId="0" xfId="0" applyFont="1" applyAlignment="1">
      <alignment horizontal="right"/>
    </xf>
    <xf numFmtId="167" fontId="0" fillId="0" borderId="0" xfId="0" applyNumberFormat="1"/>
    <xf numFmtId="0" fontId="8" fillId="0" borderId="0" xfId="0" applyFont="1" applyFill="1" applyBorder="1" applyAlignment="1">
      <alignment horizontal="left" vertical="center"/>
    </xf>
    <xf numFmtId="164" fontId="11" fillId="0" borderId="21" xfId="0" applyNumberFormat="1" applyFont="1" applyBorder="1" applyAlignment="1">
      <alignment horizontal="center" vertical="center"/>
    </xf>
    <xf numFmtId="0" fontId="5" fillId="2" borderId="13" xfId="0" applyFont="1" applyFill="1" applyBorder="1" applyAlignment="1">
      <alignment horizontal="centerContinuous"/>
    </xf>
    <xf numFmtId="0" fontId="5" fillId="2" borderId="14" xfId="0" applyFont="1" applyFill="1" applyBorder="1" applyAlignment="1">
      <alignment horizontal="centerContinuous"/>
    </xf>
    <xf numFmtId="0" fontId="5" fillId="2" borderId="15" xfId="0" applyFont="1" applyFill="1" applyBorder="1" applyAlignment="1">
      <alignment horizontal="centerContinuous"/>
    </xf>
    <xf numFmtId="0" fontId="5" fillId="2" borderId="5" xfId="0" applyFont="1" applyFill="1" applyBorder="1" applyAlignment="1">
      <alignment horizontal="centerContinuous"/>
    </xf>
    <xf numFmtId="0" fontId="5" fillId="2" borderId="6" xfId="0" applyFont="1" applyFill="1" applyBorder="1" applyAlignment="1">
      <alignment horizontal="centerContinuous"/>
    </xf>
    <xf numFmtId="11" fontId="0" fillId="0" borderId="0" xfId="0" applyNumberFormat="1"/>
    <xf numFmtId="15" fontId="0" fillId="0" borderId="0" xfId="0" applyNumberFormat="1"/>
    <xf numFmtId="0" fontId="0" fillId="0" borderId="0" xfId="0" quotePrefix="1" applyBorder="1" applyAlignment="1">
      <alignment horizontal="right"/>
    </xf>
    <xf numFmtId="0" fontId="5" fillId="2" borderId="4" xfId="0" applyFont="1" applyFill="1" applyBorder="1" applyAlignment="1">
      <alignment horizontal="center"/>
    </xf>
    <xf numFmtId="0" fontId="4" fillId="0" borderId="0" xfId="0" quotePrefix="1" applyFont="1" applyAlignment="1">
      <alignment horizontal="left"/>
    </xf>
    <xf numFmtId="164" fontId="11" fillId="0" borderId="8" xfId="0" applyNumberFormat="1" applyFont="1" applyBorder="1" applyAlignment="1">
      <alignment horizontal="center"/>
    </xf>
    <xf numFmtId="164" fontId="11" fillId="0" borderId="22" xfId="0" applyNumberFormat="1" applyFont="1" applyBorder="1" applyAlignment="1">
      <alignment horizontal="center"/>
    </xf>
    <xf numFmtId="0" fontId="0" fillId="3" borderId="0" xfId="0" applyFill="1"/>
    <xf numFmtId="14" fontId="0" fillId="0" borderId="0" xfId="0" applyNumberFormat="1"/>
    <xf numFmtId="0" fontId="14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165" fontId="9" fillId="0" borderId="0" xfId="0" applyNumberFormat="1" applyFont="1" applyFill="1" applyBorder="1" applyAlignment="1">
      <alignment horizontal="center" vertical="center"/>
    </xf>
    <xf numFmtId="2" fontId="9" fillId="0" borderId="1" xfId="0" applyNumberFormat="1" applyFont="1" applyFill="1" applyBorder="1" applyAlignment="1">
      <alignment horizontal="center" vertical="center"/>
    </xf>
    <xf numFmtId="15" fontId="1" fillId="0" borderId="0" xfId="0" applyNumberFormat="1" applyFont="1" applyFill="1" applyBorder="1" applyAlignment="1">
      <alignment horizontal="left"/>
    </xf>
    <xf numFmtId="164" fontId="4" fillId="0" borderId="0" xfId="0" applyNumberFormat="1" applyFont="1" applyAlignment="1">
      <alignment horizontal="right"/>
    </xf>
    <xf numFmtId="166" fontId="4" fillId="0" borderId="0" xfId="1" applyNumberFormat="1" applyFont="1" applyAlignment="1">
      <alignment horizontal="center"/>
    </xf>
    <xf numFmtId="167" fontId="4" fillId="0" borderId="0" xfId="0" applyNumberFormat="1" applyFont="1" applyAlignment="1">
      <alignment horizontal="right"/>
    </xf>
    <xf numFmtId="1" fontId="0" fillId="0" borderId="0" xfId="0" applyNumberFormat="1"/>
    <xf numFmtId="2" fontId="5" fillId="2" borderId="5" xfId="0" applyNumberFormat="1" applyFont="1" applyFill="1" applyBorder="1" applyAlignment="1">
      <alignment horizontal="center" wrapText="1"/>
    </xf>
    <xf numFmtId="2" fontId="5" fillId="2" borderId="2" xfId="0" applyNumberFormat="1" applyFont="1" applyFill="1" applyBorder="1" applyAlignment="1">
      <alignment horizontal="center" wrapText="1"/>
    </xf>
    <xf numFmtId="2" fontId="5" fillId="2" borderId="5" xfId="0" quotePrefix="1" applyNumberFormat="1" applyFont="1" applyFill="1" applyBorder="1" applyAlignment="1">
      <alignment horizontal="center" wrapText="1"/>
    </xf>
    <xf numFmtId="0" fontId="5" fillId="2" borderId="19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5" fillId="2" borderId="20" xfId="0" applyFont="1" applyFill="1" applyBorder="1" applyAlignment="1">
      <alignment horizontal="center" wrapText="1"/>
    </xf>
    <xf numFmtId="0" fontId="5" fillId="2" borderId="19" xfId="0" quotePrefix="1" applyFont="1" applyFill="1" applyBorder="1" applyAlignment="1">
      <alignment horizontal="center" wrapText="1"/>
    </xf>
  </cellXfs>
  <cellStyles count="2">
    <cellStyle name="Normal" xfId="0" builtinId="0"/>
    <cellStyle name="Percent" xfId="1" builtinId="5"/>
  </cellStyles>
  <dxfs count="4">
    <dxf>
      <fill>
        <patternFill>
          <bgColor theme="3" tint="0.79998168889431442"/>
        </patternFill>
      </fill>
    </dxf>
    <dxf>
      <fill>
        <patternFill>
          <bgColor indexed="43"/>
        </patternFill>
      </fill>
    </dxf>
    <dxf>
      <fill>
        <patternFill>
          <bgColor rgb="FFFFFF00"/>
        </patternFill>
      </fill>
    </dxf>
    <dxf>
      <fill>
        <patternFill>
          <bgColor indexed="43"/>
        </patternFill>
      </fill>
    </dxf>
  </dxfs>
  <tableStyles count="0" defaultTableStyle="TableStyleMedium9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322981366459629"/>
          <c:y val="0.14206642066420663"/>
          <c:w val="0.77018633540372672"/>
          <c:h val="0.7140221402214022"/>
        </c:manualLayout>
      </c:layout>
      <c:scatterChart>
        <c:scatterStyle val="smoothMarker"/>
        <c:varyColors val="0"/>
        <c:ser>
          <c:idx val="2"/>
          <c:order val="0"/>
          <c:tx>
            <c:strRef>
              <c:f>Table!$F$5:$F$7</c:f>
              <c:strCache>
                <c:ptCount val="3"/>
                <c:pt idx="0">
                  <c:v>Estimated Reference Load (MWh/hour)</c:v>
                </c:pt>
              </c:strCache>
            </c:strRef>
          </c:tx>
          <c:spPr>
            <a:ln w="38100">
              <a:solidFill>
                <a:srgbClr val="008080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FFFFFF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xVal>
            <c:numRef>
              <c:f>Table!$E$8:$E$31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xVal>
          <c:yVal>
            <c:numRef>
              <c:f>Table!$F$8:$F$31</c:f>
              <c:numCache>
                <c:formatCode>#,##0.0</c:formatCode>
                <c:ptCount val="24"/>
                <c:pt idx="0">
                  <c:v>273.9907</c:v>
                </c:pt>
                <c:pt idx="1">
                  <c:v>267.92649999999998</c:v>
                </c:pt>
                <c:pt idx="2">
                  <c:v>266.32900000000001</c:v>
                </c:pt>
                <c:pt idx="3">
                  <c:v>273.16019999999997</c:v>
                </c:pt>
                <c:pt idx="4">
                  <c:v>281.81639999999999</c:v>
                </c:pt>
                <c:pt idx="5">
                  <c:v>297.01780000000002</c:v>
                </c:pt>
                <c:pt idx="6">
                  <c:v>317.98059999999998</c:v>
                </c:pt>
                <c:pt idx="7">
                  <c:v>322.62630000000001</c:v>
                </c:pt>
                <c:pt idx="8">
                  <c:v>322.11009999999999</c:v>
                </c:pt>
                <c:pt idx="9">
                  <c:v>322.31950000000001</c:v>
                </c:pt>
                <c:pt idx="10">
                  <c:v>319.80380000000002</c:v>
                </c:pt>
                <c:pt idx="11">
                  <c:v>315.95429999999999</c:v>
                </c:pt>
                <c:pt idx="12">
                  <c:v>303.00029999999998</c:v>
                </c:pt>
                <c:pt idx="13">
                  <c:v>297.93979999999999</c:v>
                </c:pt>
                <c:pt idx="14">
                  <c:v>290.99119999999999</c:v>
                </c:pt>
                <c:pt idx="15">
                  <c:v>280.62459999999999</c:v>
                </c:pt>
                <c:pt idx="16">
                  <c:v>277.8784</c:v>
                </c:pt>
                <c:pt idx="17">
                  <c:v>274.23779999999999</c:v>
                </c:pt>
                <c:pt idx="18">
                  <c:v>281.93040000000002</c:v>
                </c:pt>
                <c:pt idx="19">
                  <c:v>286.70429999999999</c:v>
                </c:pt>
                <c:pt idx="20">
                  <c:v>286.11</c:v>
                </c:pt>
                <c:pt idx="21">
                  <c:v>288.02730000000003</c:v>
                </c:pt>
                <c:pt idx="22">
                  <c:v>285.29180000000002</c:v>
                </c:pt>
                <c:pt idx="23">
                  <c:v>280.67450000000002</c:v>
                </c:pt>
              </c:numCache>
            </c:numRef>
          </c:yVal>
          <c:smooth val="1"/>
        </c:ser>
        <c:ser>
          <c:idx val="0"/>
          <c:order val="1"/>
          <c:tx>
            <c:strRef>
              <c:f>Table!$G$5:$G$7</c:f>
              <c:strCache>
                <c:ptCount val="3"/>
                <c:pt idx="0">
                  <c:v>Observed Event Day Load (MWh/hour)</c:v>
                </c:pt>
              </c:strCache>
            </c:strRef>
          </c:tx>
          <c:spPr>
            <a:ln w="25400">
              <a:solidFill>
                <a:srgbClr val="0066CC"/>
              </a:solidFill>
              <a:prstDash val="solid"/>
            </a:ln>
          </c:spPr>
          <c:marker>
            <c:symbol val="none"/>
          </c:marker>
          <c:xVal>
            <c:numRef>
              <c:f>Table!$E$8:$E$31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xVal>
          <c:yVal>
            <c:numRef>
              <c:f>Table!$G$8:$G$31</c:f>
              <c:numCache>
                <c:formatCode>#,##0.0</c:formatCode>
                <c:ptCount val="24"/>
                <c:pt idx="0">
                  <c:v>271.48594300000002</c:v>
                </c:pt>
                <c:pt idx="1">
                  <c:v>272.15009699999996</c:v>
                </c:pt>
                <c:pt idx="2">
                  <c:v>272.97157600000003</c:v>
                </c:pt>
                <c:pt idx="3">
                  <c:v>274.39745699999997</c:v>
                </c:pt>
                <c:pt idx="4">
                  <c:v>283.54148199999997</c:v>
                </c:pt>
                <c:pt idx="5">
                  <c:v>302.22028600000004</c:v>
                </c:pt>
                <c:pt idx="6">
                  <c:v>315.81728399999997</c:v>
                </c:pt>
                <c:pt idx="7">
                  <c:v>318.74808000000002</c:v>
                </c:pt>
                <c:pt idx="8">
                  <c:v>321.3993668</c:v>
                </c:pt>
                <c:pt idx="9">
                  <c:v>321.21348699999999</c:v>
                </c:pt>
                <c:pt idx="10">
                  <c:v>317.541695</c:v>
                </c:pt>
                <c:pt idx="11">
                  <c:v>321.01068599999996</c:v>
                </c:pt>
                <c:pt idx="12">
                  <c:v>305.92607599999997</c:v>
                </c:pt>
                <c:pt idx="13">
                  <c:v>239.30351999999999</c:v>
                </c:pt>
                <c:pt idx="14">
                  <c:v>59.131</c:v>
                </c:pt>
                <c:pt idx="15">
                  <c:v>56.121499999999997</c:v>
                </c:pt>
                <c:pt idx="16">
                  <c:v>166.60890000000001</c:v>
                </c:pt>
                <c:pt idx="17">
                  <c:v>217.80080999999998</c:v>
                </c:pt>
                <c:pt idx="18">
                  <c:v>237.81442000000001</c:v>
                </c:pt>
                <c:pt idx="19">
                  <c:v>248.06084999999999</c:v>
                </c:pt>
                <c:pt idx="20">
                  <c:v>250.95148</c:v>
                </c:pt>
                <c:pt idx="21">
                  <c:v>249.29867000000002</c:v>
                </c:pt>
                <c:pt idx="22">
                  <c:v>251.51398000000003</c:v>
                </c:pt>
                <c:pt idx="23">
                  <c:v>256.33559000000002</c:v>
                </c:pt>
              </c:numCache>
            </c:numRef>
          </c:yVal>
          <c:smooth val="1"/>
        </c:ser>
        <c:ser>
          <c:idx val="1"/>
          <c:order val="2"/>
          <c:tx>
            <c:strRef>
              <c:f>Table!$I$2</c:f>
              <c:strCache>
                <c:ptCount val="1"/>
                <c:pt idx="0">
                  <c:v>Firm Service Level in MW</c:v>
                </c:pt>
              </c:strCache>
            </c:strRef>
          </c:tx>
          <c:spPr>
            <a:ln w="25400"/>
          </c:spPr>
          <c:marker>
            <c:symbol val="none"/>
          </c:marker>
          <c:xVal>
            <c:numRef>
              <c:f>Table!$E$8:$E$31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xVal>
          <c:yVal>
            <c:numRef>
              <c:f>(Table!$J$2,Table!$J$2,Table!$J$2,Table!$J$2,Table!$J$2,Table!$J$2,Table!$J$2,Table!$J$2,Table!$J$2,Table!$J$2,Table!$J$2,Table!$J$2,Table!$J$2,Table!$J$2,Table!$J$2,Table!$J$2,Table!$J$2,Table!$J$2,Table!$J$2,Table!$J$2,Table!$J$2,Table!$J$2,Table!$J$2,Table!$J$2)</c:f>
              <c:numCache>
                <c:formatCode>0.0</c:formatCode>
                <c:ptCount val="24"/>
                <c:pt idx="0">
                  <c:v>61.753999999999998</c:v>
                </c:pt>
                <c:pt idx="1">
                  <c:v>61.753999999999998</c:v>
                </c:pt>
                <c:pt idx="2">
                  <c:v>61.753999999999998</c:v>
                </c:pt>
                <c:pt idx="3">
                  <c:v>61.753999999999998</c:v>
                </c:pt>
                <c:pt idx="4">
                  <c:v>61.753999999999998</c:v>
                </c:pt>
                <c:pt idx="5">
                  <c:v>61.753999999999998</c:v>
                </c:pt>
                <c:pt idx="6">
                  <c:v>61.753999999999998</c:v>
                </c:pt>
                <c:pt idx="7">
                  <c:v>61.753999999999998</c:v>
                </c:pt>
                <c:pt idx="8">
                  <c:v>61.753999999999998</c:v>
                </c:pt>
                <c:pt idx="9">
                  <c:v>61.753999999999998</c:v>
                </c:pt>
                <c:pt idx="10">
                  <c:v>61.753999999999998</c:v>
                </c:pt>
                <c:pt idx="11">
                  <c:v>61.753999999999998</c:v>
                </c:pt>
                <c:pt idx="12">
                  <c:v>61.753999999999998</c:v>
                </c:pt>
                <c:pt idx="13">
                  <c:v>61.753999999999998</c:v>
                </c:pt>
                <c:pt idx="14">
                  <c:v>61.753999999999998</c:v>
                </c:pt>
                <c:pt idx="15">
                  <c:v>61.753999999999998</c:v>
                </c:pt>
                <c:pt idx="16">
                  <c:v>61.753999999999998</c:v>
                </c:pt>
                <c:pt idx="17">
                  <c:v>61.753999999999998</c:v>
                </c:pt>
                <c:pt idx="18">
                  <c:v>61.753999999999998</c:v>
                </c:pt>
                <c:pt idx="19">
                  <c:v>61.753999999999998</c:v>
                </c:pt>
                <c:pt idx="20">
                  <c:v>61.753999999999998</c:v>
                </c:pt>
                <c:pt idx="21">
                  <c:v>61.753999999999998</c:v>
                </c:pt>
                <c:pt idx="22">
                  <c:v>61.753999999999998</c:v>
                </c:pt>
                <c:pt idx="23">
                  <c:v>61.753999999999998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5944048"/>
        <c:axId val="513520304"/>
      </c:scatterChart>
      <c:valAx>
        <c:axId val="365944048"/>
        <c:scaling>
          <c:orientation val="minMax"/>
          <c:max val="24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1050" b="1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en-US" sz="1050" b="1">
                    <a:latin typeface="Arial" panose="020B0604020202020204" pitchFamily="34" charset="0"/>
                    <a:cs typeface="Arial" panose="020B0604020202020204" pitchFamily="34" charset="0"/>
                  </a:rPr>
                  <a:t>Hour Ending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25400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Franklin Gothic Demi Cond"/>
                <a:cs typeface="Arial" panose="020B0604020202020204" pitchFamily="34" charset="0"/>
              </a:defRPr>
            </a:pPr>
            <a:endParaRPr lang="en-US"/>
          </a:p>
        </c:txPr>
        <c:crossAx val="513520304"/>
        <c:crosses val="autoZero"/>
        <c:crossBetween val="midCat"/>
        <c:majorUnit val="1"/>
      </c:valAx>
      <c:valAx>
        <c:axId val="513520304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en-US" sz="1100" b="1">
                    <a:latin typeface="Arial" panose="020B0604020202020204" pitchFamily="34" charset="0"/>
                    <a:cs typeface="Arial" panose="020B0604020202020204" pitchFamily="34" charset="0"/>
                  </a:rPr>
                  <a:t>Load</a:t>
                </a:r>
              </a:p>
            </c:rich>
          </c:tx>
          <c:layout/>
          <c:overlay val="0"/>
        </c:title>
        <c:numFmt formatCode="#,##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Franklin Gothic Demi Cond"/>
                <a:cs typeface="Arial" panose="020B0604020202020204" pitchFamily="34" charset="0"/>
              </a:defRPr>
            </a:pPr>
            <a:endParaRPr lang="en-US"/>
          </a:p>
        </c:txPr>
        <c:crossAx val="365944048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5777196328719781"/>
          <c:y val="2.3985964520392398E-2"/>
          <c:w val="0.58986763799865316"/>
          <c:h val="0.10813322741625962"/>
        </c:manualLayout>
      </c:layout>
      <c:overlay val="0"/>
      <c:spPr>
        <a:solidFill>
          <a:srgbClr val="FFFFFF"/>
        </a:solidFill>
        <a:ln w="3175">
          <a:solidFill>
            <a:srgbClr val="969696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Franklin Gothic Demi Cond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C0C0C0"/>
    </a:solidFill>
    <a:ln w="3175">
      <a:solidFill>
        <a:srgbClr val="969696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22411</xdr:rowOff>
    </xdr:from>
    <xdr:to>
      <xdr:col>3</xdr:col>
      <xdr:colOff>628650</xdr:colOff>
      <xdr:row>34</xdr:row>
      <xdr:rowOff>175933</xdr:rowOff>
    </xdr:to>
    <xdr:graphicFrame macro="">
      <xdr:nvGraphicFramePr>
        <xdr:cNvPr id="110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0"/>
  <sheetViews>
    <sheetView tabSelected="1" zoomScale="80" zoomScaleNormal="80" workbookViewId="0">
      <selection activeCell="B4" sqref="B4"/>
    </sheetView>
  </sheetViews>
  <sheetFormatPr defaultRowHeight="12.75" x14ac:dyDescent="0.2"/>
  <cols>
    <col min="1" max="1" width="27" bestFit="1" customWidth="1"/>
    <col min="2" max="2" width="31.5703125" customWidth="1"/>
    <col min="3" max="3" width="24" customWidth="1"/>
    <col min="4" max="4" width="10.28515625" customWidth="1"/>
    <col min="5" max="5" width="17.85546875" customWidth="1"/>
    <col min="6" max="6" width="16.140625" customWidth="1"/>
    <col min="7" max="7" width="13.28515625" customWidth="1"/>
    <col min="8" max="8" width="13" customWidth="1"/>
    <col min="9" max="9" width="15.5703125" customWidth="1"/>
    <col min="10" max="14" width="11.42578125" customWidth="1"/>
    <col min="16" max="16" width="9.140625" customWidth="1"/>
  </cols>
  <sheetData>
    <row r="1" spans="1:14" ht="17.25" customHeight="1" thickBot="1" x14ac:dyDescent="0.3">
      <c r="A1" s="2" t="str">
        <f>IF(DGET(data,"_pass",_xlnm.Criteria)=1,"","Results omitted due to confidentiality concerns")</f>
        <v/>
      </c>
      <c r="B1" s="2"/>
      <c r="C1" s="2"/>
      <c r="I1" s="3"/>
      <c r="J1" s="3"/>
      <c r="K1" s="49"/>
      <c r="L1" s="51"/>
    </row>
    <row r="2" spans="1:14" ht="17.25" customHeight="1" thickTop="1" thickBot="1" x14ac:dyDescent="0.3">
      <c r="A2" s="38" t="s">
        <v>19</v>
      </c>
      <c r="B2" s="7" t="s">
        <v>199</v>
      </c>
      <c r="C2" s="5"/>
      <c r="D2" s="5"/>
      <c r="F2" s="4" t="s">
        <v>249</v>
      </c>
      <c r="G2" s="40">
        <f>IF(Two_way_tab_flag=1,"n/a",DGET(data,"called",_xlnm.Criteria))</f>
        <v>218</v>
      </c>
      <c r="I2" s="3" t="str">
        <f>"Firm Service Level in "&amp;IF(Result_type="Aggregate Impact","MW","kW")</f>
        <v>Firm Service Level in MW</v>
      </c>
      <c r="J2" s="77">
        <f>DGET(data,"FSL",_xlnm.Criteria)*IF(Result_type="Aggregate Impact",1,1000/Bid)</f>
        <v>61.753999999999998</v>
      </c>
      <c r="K2" s="49"/>
      <c r="L2" s="51"/>
    </row>
    <row r="3" spans="1:14" ht="17.25" customHeight="1" thickTop="1" thickBot="1" x14ac:dyDescent="0.3">
      <c r="A3" s="39" t="s">
        <v>10</v>
      </c>
      <c r="B3" s="35" t="s">
        <v>247</v>
      </c>
      <c r="C3" s="5"/>
      <c r="D3" s="5"/>
      <c r="F3" s="3" t="s">
        <v>242</v>
      </c>
      <c r="G3" s="40">
        <f>IF(Two_way_tab_flag=1,"n/a",DGET(data,"enrolled",_xlnm.Criteria))</f>
        <v>218</v>
      </c>
      <c r="I3" s="3" t="s">
        <v>228</v>
      </c>
      <c r="J3" s="65" t="str">
        <f>IF(ISNA(VLOOKUP(date,Lookups!$B$11:$F$23,5,FALSE)),"n/a",VLOOKUP(date,Lookups!$B$11:$F$23,5,FALSE))</f>
        <v>Hours Ending 15 to 16</v>
      </c>
      <c r="K3" s="50"/>
    </row>
    <row r="4" spans="1:14" ht="17.25" customHeight="1" thickBot="1" x14ac:dyDescent="0.25">
      <c r="A4" s="38" t="s">
        <v>20</v>
      </c>
      <c r="B4" s="7" t="s">
        <v>3</v>
      </c>
      <c r="C4" s="5"/>
      <c r="D4" s="5"/>
    </row>
    <row r="5" spans="1:14" ht="17.25" customHeight="1" thickBot="1" x14ac:dyDescent="0.3">
      <c r="A5" s="38" t="s">
        <v>21</v>
      </c>
      <c r="B5" s="13" t="s">
        <v>2</v>
      </c>
      <c r="C5" s="5"/>
      <c r="D5" s="5"/>
      <c r="E5" s="82" t="s">
        <v>4</v>
      </c>
      <c r="F5" s="82" t="str">
        <f>"Estimated Reference Load ("&amp;IF(Result_type="Aggregate impact","MWh","kWh")&amp;"/hour)"</f>
        <v>Estimated Reference Load (MWh/hour)</v>
      </c>
      <c r="G5" s="82" t="str">
        <f>"Observed Event Day Load ("&amp;IF(Result_type="Aggregate Impact","MWh/hour)","kWh/hour)")</f>
        <v>Observed Event Day Load (MWh/hour)</v>
      </c>
      <c r="H5" s="82" t="str">
        <f>"Estimated Load Impact ("&amp;IF(Result_type="Aggregate Impact","MWh/hour)","kWh/hour)")</f>
        <v>Estimated Load Impact (MWh/hour)</v>
      </c>
      <c r="I5" s="85" t="s">
        <v>166</v>
      </c>
      <c r="J5" s="31"/>
      <c r="K5" s="32"/>
      <c r="L5" s="32"/>
      <c r="M5" s="32"/>
      <c r="N5" s="33"/>
    </row>
    <row r="6" spans="1:14" ht="17.25" customHeight="1" thickBot="1" x14ac:dyDescent="0.35">
      <c r="C6" s="5"/>
      <c r="D6" s="5"/>
      <c r="E6" s="83"/>
      <c r="F6" s="83"/>
      <c r="G6" s="83"/>
      <c r="H6" s="83"/>
      <c r="I6" s="83"/>
      <c r="J6" s="56" t="str">
        <f>"Uncertainty Adjusted Impact ("&amp;IF(Result_type="Aggregate Impact","MWh/hr)- Percentiles","kWh/hr)- Percentiles")</f>
        <v>Uncertainty Adjusted Impact (MWh/hr)- Percentiles</v>
      </c>
      <c r="K6" s="57"/>
      <c r="L6" s="57"/>
      <c r="M6" s="57"/>
      <c r="N6" s="58"/>
    </row>
    <row r="7" spans="1:14" ht="39" customHeight="1" thickBot="1" x14ac:dyDescent="0.25">
      <c r="C7" s="5"/>
      <c r="D7" s="5"/>
      <c r="E7" s="84"/>
      <c r="F7" s="84"/>
      <c r="G7" s="84"/>
      <c r="H7" s="84"/>
      <c r="I7" s="84"/>
      <c r="J7" s="8" t="s">
        <v>5</v>
      </c>
      <c r="K7" s="8" t="s">
        <v>6</v>
      </c>
      <c r="L7" s="8" t="s">
        <v>7</v>
      </c>
      <c r="M7" s="8" t="s">
        <v>8</v>
      </c>
      <c r="N7" s="9" t="s">
        <v>9</v>
      </c>
    </row>
    <row r="8" spans="1:14" ht="17.25" customHeight="1" thickBot="1" x14ac:dyDescent="0.25">
      <c r="A8" s="39" t="s">
        <v>18</v>
      </c>
      <c r="B8" s="36" t="s">
        <v>1</v>
      </c>
      <c r="C8" s="10"/>
      <c r="D8" s="10"/>
      <c r="E8" s="37">
        <v>1</v>
      </c>
      <c r="F8" s="55">
        <f>IF(Bid=0,"n/a",DGET(data,"Ref_hr1",_xlnm.Criteria)/IF(Result_type="Aggregate Impact",1,Bid/1000))</f>
        <v>273.9907</v>
      </c>
      <c r="G8" s="55">
        <f t="shared" ref="G8:G31" si="0">IF(Bid=0,"n/a",F8-H8)</f>
        <v>271.48594300000002</v>
      </c>
      <c r="H8" s="55">
        <f>IF(Bid=0,"n/a",DGET(data,"Pctile50_hr1",_xlnm.Criteria)/IF(Result_type="Aggregate Impact",1,Bid/1000))</f>
        <v>2.5047570000000001</v>
      </c>
      <c r="I8" s="55">
        <f>IF(Bid=0,"n/a",DGET(data,"Temp_hr1",_xlnm.Criteria))</f>
        <v>69.468220000000002</v>
      </c>
      <c r="J8" s="55">
        <f>IF(Bid=0,"n/a",DGET(data,"Pctile10_hr1",_xlnm.Criteria)/IF(Result_type="Aggregate Impact",1,Bid/1000))</f>
        <v>0.91961000000000004</v>
      </c>
      <c r="K8" s="55">
        <f>IF(Bid=0,"n/a",DGET(data,"Pctile30_hr1",_xlnm.Criteria)/IF(Result_type="Aggregate Impact",1,Bid/1000))</f>
        <v>1.856128</v>
      </c>
      <c r="L8" s="55">
        <f>H8</f>
        <v>2.5047570000000001</v>
      </c>
      <c r="M8" s="55">
        <f>IF(Bid=0,"n/a",DGET(data,"Pctile70_hr1",_xlnm.Criteria)/IF(Result_type="Aggregate Impact",1,Bid/1000))</f>
        <v>3.1533869999999999</v>
      </c>
      <c r="N8" s="55">
        <f>IF(Bid=0,"n/a",DGET(data,"Pctile90_hr1",_xlnm.Criteria)/IF(Result_type="Aggregate Impact",1,Bid/1000))</f>
        <v>4.0899049999999999</v>
      </c>
    </row>
    <row r="9" spans="1:14" ht="17.25" customHeight="1" thickBot="1" x14ac:dyDescent="0.25">
      <c r="A9" s="38" t="s">
        <v>200</v>
      </c>
      <c r="B9" s="73" t="s">
        <v>1</v>
      </c>
      <c r="C9" s="12"/>
      <c r="D9" s="12"/>
      <c r="E9" s="37">
        <v>2</v>
      </c>
      <c r="F9" s="55">
        <f>IF(Bid=0,"n/a",DGET(data,"Ref_hr2",_xlnm.Criteria)/IF(Result_type="Aggregate Impact",1,Bid/1000))</f>
        <v>267.92649999999998</v>
      </c>
      <c r="G9" s="55">
        <f t="shared" si="0"/>
        <v>272.15009699999996</v>
      </c>
      <c r="H9" s="55">
        <f>IF(Bid=0,"n/a",DGET(data,"Pctile50_hr2",_xlnm.Criteria)/IF(Result_type="Aggregate Impact",1,Bid/1000))</f>
        <v>-4.2235969999999998</v>
      </c>
      <c r="I9" s="55">
        <f>IF(Bid=0,"n/a",DGET(data,"Temp_hr2",_xlnm.Criteria))</f>
        <v>68.716790000000003</v>
      </c>
      <c r="J9" s="55">
        <f>IF(Bid=0,"n/a",DGET(data,"Pctile10_hr2",_xlnm.Criteria)/IF(Result_type="Aggregate Impact",1,Bid/1000))</f>
        <v>-5.727983</v>
      </c>
      <c r="K9" s="55">
        <f>IF(Bid=0,"n/a",DGET(data,"Pctile30_hr2",_xlnm.Criteria)/IF(Result_type="Aggregate Impact",1,Bid/1000))</f>
        <v>-4.8391799999999998</v>
      </c>
      <c r="L9" s="55">
        <f t="shared" ref="L9:L31" si="1">H9</f>
        <v>-4.2235969999999998</v>
      </c>
      <c r="M9" s="55">
        <f>IF(Bid=0,"n/a",DGET(data,"Pctile70_hr2",_xlnm.Criteria)/IF(Result_type="Aggregate Impact",1,Bid/1000))</f>
        <v>-3.6080139999999998</v>
      </c>
      <c r="N9" s="55">
        <f>IF(Bid=0,"n/a",DGET(data,"Pctile90_hr2",_xlnm.Criteria)/IF(Result_type="Aggregate Impact",1,Bid/1000))</f>
        <v>-2.7192090000000002</v>
      </c>
    </row>
    <row r="10" spans="1:14" ht="17.25" customHeight="1" x14ac:dyDescent="0.2">
      <c r="C10" s="14"/>
      <c r="D10" s="14"/>
      <c r="E10" s="37">
        <v>3</v>
      </c>
      <c r="F10" s="55">
        <f>IF(Bid=0,"n/a",DGET(data,"Ref_hr3",_xlnm.Criteria)/IF(Result_type="Aggregate Impact",1,Bid/1000))</f>
        <v>266.32900000000001</v>
      </c>
      <c r="G10" s="55">
        <f t="shared" si="0"/>
        <v>272.97157600000003</v>
      </c>
      <c r="H10" s="55">
        <f>IF(Bid=0,"n/a",DGET(data,"Pctile50_hr3",_xlnm.Criteria)/IF(Result_type="Aggregate Impact",1,Bid/1000))</f>
        <v>-6.642576</v>
      </c>
      <c r="I10" s="55">
        <f>IF(Bid=0,"n/a",DGET(data,"Temp_hr3",_xlnm.Criteria))</f>
        <v>67.657160000000005</v>
      </c>
      <c r="J10" s="55">
        <f>IF(Bid=0,"n/a",DGET(data,"Pctile10_hr3",_xlnm.Criteria)/IF(Result_type="Aggregate Impact",1,Bid/1000))</f>
        <v>-7.9526510000000004</v>
      </c>
      <c r="K10" s="55">
        <f>IF(Bid=0,"n/a",DGET(data,"Pctile30_hr3",_xlnm.Criteria)/IF(Result_type="Aggregate Impact",1,Bid/1000))</f>
        <v>-7.1786479999999999</v>
      </c>
      <c r="L10" s="55">
        <f t="shared" si="1"/>
        <v>-6.642576</v>
      </c>
      <c r="M10" s="55">
        <f>IF(Bid=0,"n/a",DGET(data,"Pctile70_hr3",_xlnm.Criteria)/IF(Result_type="Aggregate Impact",1,Bid/1000))</f>
        <v>-6.1065040000000002</v>
      </c>
      <c r="N10" s="55">
        <f>IF(Bid=0,"n/a",DGET(data,"Pctile90_hr3",_xlnm.Criteria)/IF(Result_type="Aggregate Impact",1,Bid/1000))</f>
        <v>-5.3325019999999999</v>
      </c>
    </row>
    <row r="11" spans="1:14" ht="17.25" customHeight="1" x14ac:dyDescent="0.2">
      <c r="A11" s="54"/>
      <c r="B11" s="72"/>
      <c r="C11" s="15"/>
      <c r="D11" s="15"/>
      <c r="E11" s="37">
        <v>4</v>
      </c>
      <c r="F11" s="55">
        <f>IF(Bid=0,"n/a",DGET(data,"Ref_hr4",_xlnm.Criteria)/IF(Result_type="Aggregate Impact",1,Bid/1000))</f>
        <v>273.16019999999997</v>
      </c>
      <c r="G11" s="55">
        <f t="shared" si="0"/>
        <v>274.39745699999997</v>
      </c>
      <c r="H11" s="55">
        <f>IF(Bid=0,"n/a",DGET(data,"Pctile50_hr4",_xlnm.Criteria)/IF(Result_type="Aggregate Impact",1,Bid/1000))</f>
        <v>-1.2372570000000001</v>
      </c>
      <c r="I11" s="55">
        <f>IF(Bid=0,"n/a",DGET(data,"Temp_hr4",_xlnm.Criteria))</f>
        <v>66.616839999999996</v>
      </c>
      <c r="J11" s="55">
        <f>IF(Bid=0,"n/a",DGET(data,"Pctile10_hr4",_xlnm.Criteria)/IF(Result_type="Aggregate Impact",1,Bid/1000))</f>
        <v>-2.237765</v>
      </c>
      <c r="K11" s="55">
        <f>IF(Bid=0,"n/a",DGET(data,"Pctile30_hr4",_xlnm.Criteria)/IF(Result_type="Aggregate Impact",1,Bid/1000))</f>
        <v>-1.646657</v>
      </c>
      <c r="L11" s="55">
        <f t="shared" si="1"/>
        <v>-1.2372570000000001</v>
      </c>
      <c r="M11" s="55">
        <f>IF(Bid=0,"n/a",DGET(data,"Pctile70_hr4",_xlnm.Criteria)/IF(Result_type="Aggregate Impact",1,Bid/1000))</f>
        <v>-0.82785790000000004</v>
      </c>
      <c r="N11" s="55">
        <f>IF(Bid=0,"n/a",DGET(data,"Pctile90_hr4",_xlnm.Criteria)/IF(Result_type="Aggregate Impact",1,Bid/1000))</f>
        <v>-0.23674990000000001</v>
      </c>
    </row>
    <row r="12" spans="1:14" ht="17.25" customHeight="1" x14ac:dyDescent="0.2">
      <c r="C12" s="15"/>
      <c r="D12" s="15"/>
      <c r="E12" s="37">
        <v>5</v>
      </c>
      <c r="F12" s="55">
        <f>IF(Bid=0,"n/a",DGET(data,"Ref_hr5",_xlnm.Criteria)/IF(Result_type="Aggregate Impact",1,Bid/1000))</f>
        <v>281.81639999999999</v>
      </c>
      <c r="G12" s="55">
        <f t="shared" si="0"/>
        <v>283.54148199999997</v>
      </c>
      <c r="H12" s="55">
        <f>IF(Bid=0,"n/a",DGET(data,"Pctile50_hr5",_xlnm.Criteria)/IF(Result_type="Aggregate Impact",1,Bid/1000))</f>
        <v>-1.725082</v>
      </c>
      <c r="I12" s="55">
        <f>IF(Bid=0,"n/a",DGET(data,"Temp_hr5",_xlnm.Criteria))</f>
        <v>65.153139999999993</v>
      </c>
      <c r="J12" s="55">
        <f>IF(Bid=0,"n/a",DGET(data,"Pctile10_hr5",_xlnm.Criteria)/IF(Result_type="Aggregate Impact",1,Bid/1000))</f>
        <v>-2.6470159999999998</v>
      </c>
      <c r="K12" s="55">
        <f>IF(Bid=0,"n/a",DGET(data,"Pctile30_hr5",_xlnm.Criteria)/IF(Result_type="Aggregate Impact",1,Bid/1000))</f>
        <v>-2.1023299999999998</v>
      </c>
      <c r="L12" s="55">
        <f t="shared" si="1"/>
        <v>-1.725082</v>
      </c>
      <c r="M12" s="55">
        <f>IF(Bid=0,"n/a",DGET(data,"Pctile70_hr5",_xlnm.Criteria)/IF(Result_type="Aggregate Impact",1,Bid/1000))</f>
        <v>-1.347834</v>
      </c>
      <c r="N12" s="55">
        <f>IF(Bid=0,"n/a",DGET(data,"Pctile90_hr5",_xlnm.Criteria)/IF(Result_type="Aggregate Impact",1,Bid/1000))</f>
        <v>-0.80314799999999997</v>
      </c>
    </row>
    <row r="13" spans="1:14" ht="17.25" customHeight="1" x14ac:dyDescent="0.2">
      <c r="D13" s="5"/>
      <c r="E13" s="37">
        <v>6</v>
      </c>
      <c r="F13" s="55">
        <f>IF(Bid=0,"n/a",DGET(data,"Ref_hr6",_xlnm.Criteria)/IF(Result_type="Aggregate Impact",1,Bid/1000))</f>
        <v>297.01780000000002</v>
      </c>
      <c r="G13" s="55">
        <f t="shared" si="0"/>
        <v>302.22028600000004</v>
      </c>
      <c r="H13" s="55">
        <f>IF(Bid=0,"n/a",DGET(data,"Pctile50_hr6",_xlnm.Criteria)/IF(Result_type="Aggregate Impact",1,Bid/1000))</f>
        <v>-5.2024860000000004</v>
      </c>
      <c r="I13" s="55">
        <f>IF(Bid=0,"n/a",DGET(data,"Temp_hr6",_xlnm.Criteria))</f>
        <v>64.103880000000004</v>
      </c>
      <c r="J13" s="55">
        <f>IF(Bid=0,"n/a",DGET(data,"Pctile10_hr6",_xlnm.Criteria)/IF(Result_type="Aggregate Impact",1,Bid/1000))</f>
        <v>-6.2090560000000004</v>
      </c>
      <c r="K13" s="55">
        <f>IF(Bid=0,"n/a",DGET(data,"Pctile30_hr6",_xlnm.Criteria)/IF(Result_type="Aggregate Impact",1,Bid/1000))</f>
        <v>-5.6143660000000004</v>
      </c>
      <c r="L13" s="55">
        <f t="shared" si="1"/>
        <v>-5.2024860000000004</v>
      </c>
      <c r="M13" s="55">
        <f>IF(Bid=0,"n/a",DGET(data,"Pctile70_hr6",_xlnm.Criteria)/IF(Result_type="Aggregate Impact",1,Bid/1000))</f>
        <v>-4.7906050000000002</v>
      </c>
      <c r="N13" s="55">
        <f>IF(Bid=0,"n/a",DGET(data,"Pctile90_hr6",_xlnm.Criteria)/IF(Result_type="Aggregate Impact",1,Bid/1000))</f>
        <v>-4.1959150000000003</v>
      </c>
    </row>
    <row r="14" spans="1:14" ht="16.5" x14ac:dyDescent="0.2">
      <c r="D14" s="5"/>
      <c r="E14" s="37">
        <v>7</v>
      </c>
      <c r="F14" s="55">
        <f>IF(Bid=0,"n/a",DGET(data,"Ref_hr7",_xlnm.Criteria)/IF(Result_type="Aggregate Impact",1,Bid/1000))</f>
        <v>317.98059999999998</v>
      </c>
      <c r="G14" s="55">
        <f t="shared" si="0"/>
        <v>315.81728399999997</v>
      </c>
      <c r="H14" s="55">
        <f>IF(Bid=0,"n/a",DGET(data,"Pctile50_hr7",_xlnm.Criteria)/IF(Result_type="Aggregate Impact",1,Bid/1000))</f>
        <v>2.163316</v>
      </c>
      <c r="I14" s="55">
        <f>IF(Bid=0,"n/a",DGET(data,"Temp_hr7",_xlnm.Criteria))</f>
        <v>62.907890000000002</v>
      </c>
      <c r="J14" s="55">
        <f>IF(Bid=0,"n/a",DGET(data,"Pctile10_hr7",_xlnm.Criteria)/IF(Result_type="Aggregate Impact",1,Bid/1000))</f>
        <v>1.1057710000000001</v>
      </c>
      <c r="K14" s="55">
        <f>IF(Bid=0,"n/a",DGET(data,"Pctile30_hr7",_xlnm.Criteria)/IF(Result_type="Aggregate Impact",1,Bid/1000))</f>
        <v>1.730577</v>
      </c>
      <c r="L14" s="55">
        <f t="shared" si="1"/>
        <v>2.163316</v>
      </c>
      <c r="M14" s="55">
        <f>IF(Bid=0,"n/a",DGET(data,"Pctile70_hr7",_xlnm.Criteria)/IF(Result_type="Aggregate Impact",1,Bid/1000))</f>
        <v>2.5960549999999998</v>
      </c>
      <c r="N14" s="55">
        <f>IF(Bid=0,"n/a",DGET(data,"Pctile90_hr7",_xlnm.Criteria)/IF(Result_type="Aggregate Impact",1,Bid/1000))</f>
        <v>3.2208610000000002</v>
      </c>
    </row>
    <row r="15" spans="1:14" ht="16.5" x14ac:dyDescent="0.2">
      <c r="A15" s="16"/>
      <c r="C15" s="5"/>
      <c r="D15" s="5"/>
      <c r="E15" s="37">
        <v>8</v>
      </c>
      <c r="F15" s="55">
        <f>IF(Bid=0,"n/a",DGET(data,"Ref_hr8",_xlnm.Criteria)/IF(Result_type="Aggregate Impact",1,Bid/1000))</f>
        <v>322.62630000000001</v>
      </c>
      <c r="G15" s="55">
        <f t="shared" si="0"/>
        <v>318.74808000000002</v>
      </c>
      <c r="H15" s="55">
        <f>IF(Bid=0,"n/a",DGET(data,"Pctile50_hr8",_xlnm.Criteria)/IF(Result_type="Aggregate Impact",1,Bid/1000))</f>
        <v>3.8782199999999998</v>
      </c>
      <c r="I15" s="55">
        <f>IF(Bid=0,"n/a",DGET(data,"Temp_hr8",_xlnm.Criteria))</f>
        <v>64.150710000000004</v>
      </c>
      <c r="J15" s="55">
        <f>IF(Bid=0,"n/a",DGET(data,"Pctile10_hr8",_xlnm.Criteria)/IF(Result_type="Aggregate Impact",1,Bid/1000))</f>
        <v>2.725209</v>
      </c>
      <c r="K15" s="55">
        <f>IF(Bid=0,"n/a",DGET(data,"Pctile30_hr8",_xlnm.Criteria)/IF(Result_type="Aggregate Impact",1,Bid/1000))</f>
        <v>3.4064169999999998</v>
      </c>
      <c r="L15" s="55">
        <f t="shared" si="1"/>
        <v>3.8782199999999998</v>
      </c>
      <c r="M15" s="55">
        <f>IF(Bid=0,"n/a",DGET(data,"Pctile70_hr8",_xlnm.Criteria)/IF(Result_type="Aggregate Impact",1,Bid/1000))</f>
        <v>4.3500230000000002</v>
      </c>
      <c r="N15" s="55">
        <f>IF(Bid=0,"n/a",DGET(data,"Pctile90_hr8",_xlnm.Criteria)/IF(Result_type="Aggregate Impact",1,Bid/1000))</f>
        <v>5.0312320000000001</v>
      </c>
    </row>
    <row r="16" spans="1:14" ht="16.5" x14ac:dyDescent="0.2">
      <c r="C16" s="5"/>
      <c r="D16" s="5"/>
      <c r="E16" s="37">
        <v>9</v>
      </c>
      <c r="F16" s="55">
        <f>IF(Bid=0,"n/a",DGET(data,"Ref_hr9",_xlnm.Criteria)/IF(Result_type="Aggregate Impact",1,Bid/1000))</f>
        <v>322.11009999999999</v>
      </c>
      <c r="G16" s="55">
        <f t="shared" si="0"/>
        <v>321.3993668</v>
      </c>
      <c r="H16" s="55">
        <f>IF(Bid=0,"n/a",DGET(data,"Pctile50_hr9",_xlnm.Criteria)/IF(Result_type="Aggregate Impact",1,Bid/1000))</f>
        <v>0.71073319999999995</v>
      </c>
      <c r="I16" s="55">
        <f>IF(Bid=0,"n/a",DGET(data,"Temp_hr9",_xlnm.Criteria))</f>
        <v>68.04419</v>
      </c>
      <c r="J16" s="55">
        <f>IF(Bid=0,"n/a",DGET(data,"Pctile10_hr9",_xlnm.Criteria)/IF(Result_type="Aggregate Impact",1,Bid/1000))</f>
        <v>-0.67525990000000002</v>
      </c>
      <c r="K16" s="55">
        <f>IF(Bid=0,"n/a",DGET(data,"Pctile30_hr9",_xlnm.Criteria)/IF(Result_type="Aggregate Impact",1,Bid/1000))</f>
        <v>0.1435961</v>
      </c>
      <c r="L16" s="55">
        <f t="shared" si="1"/>
        <v>0.71073319999999995</v>
      </c>
      <c r="M16" s="55">
        <f>IF(Bid=0,"n/a",DGET(data,"Pctile70_hr9",_xlnm.Criteria)/IF(Result_type="Aggregate Impact",1,Bid/1000))</f>
        <v>1.2778700000000001</v>
      </c>
      <c r="N16" s="55">
        <f>IF(Bid=0,"n/a",DGET(data,"Pctile90_hr9",_xlnm.Criteria)/IF(Result_type="Aggregate Impact",1,Bid/1000))</f>
        <v>2.0967259999999999</v>
      </c>
    </row>
    <row r="17" spans="3:23" ht="16.5" x14ac:dyDescent="0.2">
      <c r="C17" s="5"/>
      <c r="D17" s="5"/>
      <c r="E17" s="37">
        <v>10</v>
      </c>
      <c r="F17" s="55">
        <f>IF(Bid=0,"n/a",DGET(data,"Ref_hr10",_xlnm.Criteria)/IF(Result_type="Aggregate Impact",1,Bid/1000))</f>
        <v>322.31950000000001</v>
      </c>
      <c r="G17" s="55">
        <f t="shared" si="0"/>
        <v>321.21348699999999</v>
      </c>
      <c r="H17" s="55">
        <f>IF(Bid=0,"n/a",DGET(data,"Pctile50_hr10",_xlnm.Criteria)/IF(Result_type="Aggregate Impact",1,Bid/1000))</f>
        <v>1.1060129999999999</v>
      </c>
      <c r="I17" s="55">
        <f>IF(Bid=0,"n/a",DGET(data,"Temp_hr10",_xlnm.Criteria))</f>
        <v>72.560090000000002</v>
      </c>
      <c r="J17" s="55">
        <f>IF(Bid=0,"n/a",DGET(data,"Pctile10_hr10",_xlnm.Criteria)/IF(Result_type="Aggregate Impact",1,Bid/1000))</f>
        <v>-0.3222682</v>
      </c>
      <c r="K17" s="55">
        <f>IF(Bid=0,"n/a",DGET(data,"Pctile30_hr10",_xlnm.Criteria)/IF(Result_type="Aggregate Impact",1,Bid/1000))</f>
        <v>0.52157209999999998</v>
      </c>
      <c r="L17" s="55">
        <f t="shared" si="1"/>
        <v>1.1060129999999999</v>
      </c>
      <c r="M17" s="55">
        <f>IF(Bid=0,"n/a",DGET(data,"Pctile70_hr10",_xlnm.Criteria)/IF(Result_type="Aggregate Impact",1,Bid/1000))</f>
        <v>1.6904539999999999</v>
      </c>
      <c r="N17" s="55">
        <f>IF(Bid=0,"n/a",DGET(data,"Pctile90_hr10",_xlnm.Criteria)/IF(Result_type="Aggregate Impact",1,Bid/1000))</f>
        <v>2.5342950000000002</v>
      </c>
    </row>
    <row r="18" spans="3:23" ht="16.5" x14ac:dyDescent="0.2">
      <c r="C18" s="5"/>
      <c r="D18" s="5"/>
      <c r="E18" s="37">
        <v>11</v>
      </c>
      <c r="F18" s="55">
        <f>IF(Bid=0,"n/a",DGET(data,"Ref_hr11",_xlnm.Criteria)/IF(Result_type="Aggregate Impact",1,Bid/1000))</f>
        <v>319.80380000000002</v>
      </c>
      <c r="G18" s="55">
        <f t="shared" si="0"/>
        <v>317.541695</v>
      </c>
      <c r="H18" s="55">
        <f>IF(Bid=0,"n/a",DGET(data,"Pctile50_hr11",_xlnm.Criteria)/IF(Result_type="Aggregate Impact",1,Bid/1000))</f>
        <v>2.262105</v>
      </c>
      <c r="I18" s="55">
        <f>IF(Bid=0,"n/a",DGET(data,"Temp_hr11",_xlnm.Criteria))</f>
        <v>77.521510000000006</v>
      </c>
      <c r="J18" s="55">
        <f>IF(Bid=0,"n/a",DGET(data,"Pctile10_hr11",_xlnm.Criteria)/IF(Result_type="Aggregate Impact",1,Bid/1000))</f>
        <v>0.6650954</v>
      </c>
      <c r="K18" s="55">
        <f>IF(Bid=0,"n/a",DGET(data,"Pctile30_hr11",_xlnm.Criteria)/IF(Result_type="Aggregate Impact",1,Bid/1000))</f>
        <v>1.608622</v>
      </c>
      <c r="L18" s="55">
        <f t="shared" si="1"/>
        <v>2.262105</v>
      </c>
      <c r="M18" s="55">
        <f>IF(Bid=0,"n/a",DGET(data,"Pctile70_hr11",_xlnm.Criteria)/IF(Result_type="Aggregate Impact",1,Bid/1000))</f>
        <v>2.9155890000000002</v>
      </c>
      <c r="N18" s="55">
        <f>IF(Bid=0,"n/a",DGET(data,"Pctile90_hr11",_xlnm.Criteria)/IF(Result_type="Aggregate Impact",1,Bid/1000))</f>
        <v>3.8591150000000001</v>
      </c>
      <c r="S18" s="41"/>
      <c r="T18" s="41"/>
      <c r="U18" s="41"/>
      <c r="V18" s="41"/>
      <c r="W18" s="41"/>
    </row>
    <row r="19" spans="3:23" ht="16.5" x14ac:dyDescent="0.2">
      <c r="C19" s="5"/>
      <c r="D19" s="5"/>
      <c r="E19" s="37">
        <v>12</v>
      </c>
      <c r="F19" s="55">
        <f>IF(Bid=0,"n/a",DGET(data,"Ref_hr12",_xlnm.Criteria)/IF(Result_type="Aggregate Impact",1,Bid/1000))</f>
        <v>315.95429999999999</v>
      </c>
      <c r="G19" s="55">
        <f t="shared" si="0"/>
        <v>321.01068599999996</v>
      </c>
      <c r="H19" s="55">
        <f>IF(Bid=0,"n/a",DGET(data,"Pctile50_hr12",_xlnm.Criteria)/IF(Result_type="Aggregate Impact",1,Bid/1000))</f>
        <v>-5.0563859999999998</v>
      </c>
      <c r="I19" s="55">
        <f>IF(Bid=0,"n/a",DGET(data,"Temp_hr12",_xlnm.Criteria))</f>
        <v>82.228830000000002</v>
      </c>
      <c r="J19" s="55">
        <f>IF(Bid=0,"n/a",DGET(data,"Pctile10_hr12",_xlnm.Criteria)/IF(Result_type="Aggregate Impact",1,Bid/1000))</f>
        <v>-6.7800789999999997</v>
      </c>
      <c r="K19" s="55">
        <f>IF(Bid=0,"n/a",DGET(data,"Pctile30_hr12",_xlnm.Criteria)/IF(Result_type="Aggregate Impact",1,Bid/1000))</f>
        <v>-5.7617070000000004</v>
      </c>
      <c r="L19" s="55">
        <f t="shared" si="1"/>
        <v>-5.0563859999999998</v>
      </c>
      <c r="M19" s="55">
        <f>IF(Bid=0,"n/a",DGET(data,"Pctile70_hr12",_xlnm.Criteria)/IF(Result_type="Aggregate Impact",1,Bid/1000))</f>
        <v>-4.3510650000000002</v>
      </c>
      <c r="N19" s="55">
        <f>IF(Bid=0,"n/a",DGET(data,"Pctile90_hr12",_xlnm.Criteria)/IF(Result_type="Aggregate Impact",1,Bid/1000))</f>
        <v>-3.3326929999999999</v>
      </c>
      <c r="S19" s="41"/>
      <c r="T19" s="41"/>
      <c r="U19" s="41"/>
      <c r="V19" s="41"/>
      <c r="W19" s="41"/>
    </row>
    <row r="20" spans="3:23" ht="16.5" x14ac:dyDescent="0.2">
      <c r="C20" s="5"/>
      <c r="D20" s="5"/>
      <c r="E20" s="37">
        <v>13</v>
      </c>
      <c r="F20" s="55">
        <f>IF(Bid=0,"n/a",DGET(data,"Ref_hr13",_xlnm.Criteria)/IF(Result_type="Aggregate Impact",1,Bid/1000))</f>
        <v>303.00029999999998</v>
      </c>
      <c r="G20" s="55">
        <f t="shared" si="0"/>
        <v>305.92607599999997</v>
      </c>
      <c r="H20" s="55">
        <f>IF(Bid=0,"n/a",DGET(data,"Pctile50_hr13",_xlnm.Criteria)/IF(Result_type="Aggregate Impact",1,Bid/1000))</f>
        <v>-2.9257759999999999</v>
      </c>
      <c r="I20" s="55">
        <f>IF(Bid=0,"n/a",DGET(data,"Temp_hr13",_xlnm.Criteria))</f>
        <v>86.412639999999996</v>
      </c>
      <c r="J20" s="55">
        <f>IF(Bid=0,"n/a",DGET(data,"Pctile10_hr13",_xlnm.Criteria)/IF(Result_type="Aggregate Impact",1,Bid/1000))</f>
        <v>-4.6945459999999999</v>
      </c>
      <c r="K20" s="55">
        <f>IF(Bid=0,"n/a",DGET(data,"Pctile30_hr13",_xlnm.Criteria)/IF(Result_type="Aggregate Impact",1,Bid/1000))</f>
        <v>-3.6495419999999998</v>
      </c>
      <c r="L20" s="55">
        <f t="shared" si="1"/>
        <v>-2.9257759999999999</v>
      </c>
      <c r="M20" s="55">
        <f>IF(Bid=0,"n/a",DGET(data,"Pctile70_hr13",_xlnm.Criteria)/IF(Result_type="Aggregate Impact",1,Bid/1000))</f>
        <v>-2.2020089999999999</v>
      </c>
      <c r="N20" s="55">
        <f>IF(Bid=0,"n/a",DGET(data,"Pctile90_hr13",_xlnm.Criteria)/IF(Result_type="Aggregate Impact",1,Bid/1000))</f>
        <v>-1.157006</v>
      </c>
      <c r="S20" s="41"/>
      <c r="T20" s="41"/>
      <c r="U20" s="41"/>
      <c r="V20" s="41"/>
      <c r="W20" s="41"/>
    </row>
    <row r="21" spans="3:23" ht="16.5" x14ac:dyDescent="0.2">
      <c r="C21" s="5"/>
      <c r="D21" s="5"/>
      <c r="E21" s="37">
        <v>14</v>
      </c>
      <c r="F21" s="55">
        <f>IF(Bid=0,"n/a",DGET(data,"Ref_hr14",_xlnm.Criteria)/IF(Result_type="Aggregate Impact",1,Bid/1000))</f>
        <v>297.93979999999999</v>
      </c>
      <c r="G21" s="55">
        <f t="shared" si="0"/>
        <v>239.30351999999999</v>
      </c>
      <c r="H21" s="55">
        <f>IF(Bid=0,"n/a",DGET(data,"Pctile50_hr14",_xlnm.Criteria)/IF(Result_type="Aggregate Impact",1,Bid/1000))</f>
        <v>58.636279999999999</v>
      </c>
      <c r="I21" s="55">
        <f>IF(Bid=0,"n/a",DGET(data,"Temp_hr14",_xlnm.Criteria))</f>
        <v>89.915279999999996</v>
      </c>
      <c r="J21" s="55">
        <f>IF(Bid=0,"n/a",DGET(data,"Pctile10_hr14",_xlnm.Criteria)/IF(Result_type="Aggregate Impact",1,Bid/1000))</f>
        <v>56.664859999999997</v>
      </c>
      <c r="K21" s="55">
        <f>IF(Bid=0,"n/a",DGET(data,"Pctile30_hr14",_xlnm.Criteria)/IF(Result_type="Aggregate Impact",1,Bid/1000))</f>
        <v>57.829590000000003</v>
      </c>
      <c r="L21" s="55">
        <f t="shared" si="1"/>
        <v>58.636279999999999</v>
      </c>
      <c r="M21" s="55">
        <f>IF(Bid=0,"n/a",DGET(data,"Pctile70_hr14",_xlnm.Criteria)/IF(Result_type="Aggregate Impact",1,Bid/1000))</f>
        <v>59.442970000000003</v>
      </c>
      <c r="N21" s="55">
        <f>IF(Bid=0,"n/a",DGET(data,"Pctile90_hr14",_xlnm.Criteria)/IF(Result_type="Aggregate Impact",1,Bid/1000))</f>
        <v>60.607700000000001</v>
      </c>
      <c r="S21" s="41"/>
      <c r="T21" s="41"/>
      <c r="U21" s="41"/>
      <c r="V21" s="41"/>
      <c r="W21" s="41"/>
    </row>
    <row r="22" spans="3:23" ht="16.5" x14ac:dyDescent="0.2">
      <c r="C22" s="5"/>
      <c r="D22" s="5"/>
      <c r="E22" s="37">
        <v>15</v>
      </c>
      <c r="F22" s="55">
        <f>IF(Bid=0,"n/a",DGET(data,"Ref_hr15",_xlnm.Criteria)/IF(Result_type="Aggregate Impact",1,Bid/1000))</f>
        <v>290.99119999999999</v>
      </c>
      <c r="G22" s="55">
        <f t="shared" si="0"/>
        <v>59.131</v>
      </c>
      <c r="H22" s="55">
        <f>IF(Bid=0,"n/a",DGET(data,"Pctile50_hr15",_xlnm.Criteria)/IF(Result_type="Aggregate Impact",1,Bid/1000))</f>
        <v>231.86019999999999</v>
      </c>
      <c r="I22" s="55">
        <f>IF(Bid=0,"n/a",DGET(data,"Temp_hr15",_xlnm.Criteria))</f>
        <v>92.616140000000001</v>
      </c>
      <c r="J22" s="55">
        <f>IF(Bid=0,"n/a",DGET(data,"Pctile10_hr15",_xlnm.Criteria)/IF(Result_type="Aggregate Impact",1,Bid/1000))</f>
        <v>229.87700000000001</v>
      </c>
      <c r="K22" s="55">
        <f>IF(Bid=0,"n/a",DGET(data,"Pctile30_hr15",_xlnm.Criteria)/IF(Result_type="Aggregate Impact",1,Bid/1000))</f>
        <v>231.0487</v>
      </c>
      <c r="L22" s="55">
        <f t="shared" si="1"/>
        <v>231.86019999999999</v>
      </c>
      <c r="M22" s="55">
        <f>IF(Bid=0,"n/a",DGET(data,"Pctile70_hr15",_xlnm.Criteria)/IF(Result_type="Aggregate Impact",1,Bid/1000))</f>
        <v>232.67179999999999</v>
      </c>
      <c r="N22" s="55">
        <f>IF(Bid=0,"n/a",DGET(data,"Pctile90_hr15",_xlnm.Criteria)/IF(Result_type="Aggregate Impact",1,Bid/1000))</f>
        <v>233.84350000000001</v>
      </c>
      <c r="S22" s="41"/>
      <c r="T22" s="41"/>
      <c r="U22" s="41"/>
      <c r="V22" s="41"/>
      <c r="W22" s="41"/>
    </row>
    <row r="23" spans="3:23" ht="16.5" x14ac:dyDescent="0.2">
      <c r="C23" s="5"/>
      <c r="D23" s="5"/>
      <c r="E23" s="37">
        <v>16</v>
      </c>
      <c r="F23" s="55">
        <f>IF(Bid=0,"n/a",DGET(data,"Ref_hr16",_xlnm.Criteria)/IF(Result_type="Aggregate Impact",1,Bid/1000))</f>
        <v>280.62459999999999</v>
      </c>
      <c r="G23" s="55">
        <f t="shared" si="0"/>
        <v>56.121499999999997</v>
      </c>
      <c r="H23" s="55">
        <f>IF(Bid=0,"n/a",DGET(data,"Pctile50_hr16",_xlnm.Criteria)/IF(Result_type="Aggregate Impact",1,Bid/1000))</f>
        <v>224.50309999999999</v>
      </c>
      <c r="I23" s="55">
        <f>IF(Bid=0,"n/a",DGET(data,"Temp_hr16",_xlnm.Criteria))</f>
        <v>93.250990000000002</v>
      </c>
      <c r="J23" s="55">
        <f>IF(Bid=0,"n/a",DGET(data,"Pctile10_hr16",_xlnm.Criteria)/IF(Result_type="Aggregate Impact",1,Bid/1000))</f>
        <v>222.51820000000001</v>
      </c>
      <c r="K23" s="55">
        <f>IF(Bid=0,"n/a",DGET(data,"Pctile30_hr16",_xlnm.Criteria)/IF(Result_type="Aggregate Impact",1,Bid/1000))</f>
        <v>223.6909</v>
      </c>
      <c r="L23" s="55">
        <f t="shared" si="1"/>
        <v>224.50309999999999</v>
      </c>
      <c r="M23" s="55">
        <f>IF(Bid=0,"n/a",DGET(data,"Pctile70_hr16",_xlnm.Criteria)/IF(Result_type="Aggregate Impact",1,Bid/1000))</f>
        <v>225.31530000000001</v>
      </c>
      <c r="N23" s="55">
        <f>IF(Bid=0,"n/a",DGET(data,"Pctile90_hr16",_xlnm.Criteria)/IF(Result_type="Aggregate Impact",1,Bid/1000))</f>
        <v>226.488</v>
      </c>
      <c r="S23" s="41"/>
      <c r="T23" s="41"/>
      <c r="U23" s="41"/>
      <c r="V23" s="41"/>
      <c r="W23" s="41"/>
    </row>
    <row r="24" spans="3:23" ht="16.5" x14ac:dyDescent="0.2">
      <c r="C24" s="5"/>
      <c r="D24" s="5"/>
      <c r="E24" s="37">
        <v>17</v>
      </c>
      <c r="F24" s="55">
        <f>IF(Bid=0,"n/a",DGET(data,"Ref_hr17",_xlnm.Criteria)/IF(Result_type="Aggregate Impact",1,Bid/1000))</f>
        <v>277.8784</v>
      </c>
      <c r="G24" s="55">
        <f t="shared" si="0"/>
        <v>166.60890000000001</v>
      </c>
      <c r="H24" s="55">
        <f>IF(Bid=0,"n/a",DGET(data,"Pctile50_hr17",_xlnm.Criteria)/IF(Result_type="Aggregate Impact",1,Bid/1000))</f>
        <v>111.26949999999999</v>
      </c>
      <c r="I24" s="55">
        <f>IF(Bid=0,"n/a",DGET(data,"Temp_hr17",_xlnm.Criteria))</f>
        <v>92.408969999999997</v>
      </c>
      <c r="J24" s="55">
        <f>IF(Bid=0,"n/a",DGET(data,"Pctile10_hr17",_xlnm.Criteria)/IF(Result_type="Aggregate Impact",1,Bid/1000))</f>
        <v>109.32470000000001</v>
      </c>
      <c r="K24" s="55">
        <f>IF(Bid=0,"n/a",DGET(data,"Pctile30_hr17",_xlnm.Criteria)/IF(Result_type="Aggregate Impact",1,Bid/1000))</f>
        <v>110.47369999999999</v>
      </c>
      <c r="L24" s="55">
        <f t="shared" si="1"/>
        <v>111.26949999999999</v>
      </c>
      <c r="M24" s="55">
        <f>IF(Bid=0,"n/a",DGET(data,"Pctile70_hr17",_xlnm.Criteria)/IF(Result_type="Aggregate Impact",1,Bid/1000))</f>
        <v>112.06529999999999</v>
      </c>
      <c r="N24" s="55">
        <f>IF(Bid=0,"n/a",DGET(data,"Pctile90_hr17",_xlnm.Criteria)/IF(Result_type="Aggregate Impact",1,Bid/1000))</f>
        <v>113.21429999999999</v>
      </c>
      <c r="S24" s="41"/>
      <c r="T24" s="41"/>
      <c r="U24" s="41"/>
      <c r="V24" s="41"/>
      <c r="W24" s="41"/>
    </row>
    <row r="25" spans="3:23" ht="16.5" x14ac:dyDescent="0.2">
      <c r="C25" s="5"/>
      <c r="D25" s="5"/>
      <c r="E25" s="37">
        <v>18</v>
      </c>
      <c r="F25" s="55">
        <f>IF(Bid=0,"n/a",DGET(data,"Ref_hr18",_xlnm.Criteria)/IF(Result_type="Aggregate Impact",1,Bid/1000))</f>
        <v>274.23779999999999</v>
      </c>
      <c r="G25" s="55">
        <f t="shared" si="0"/>
        <v>217.80080999999998</v>
      </c>
      <c r="H25" s="55">
        <f>IF(Bid=0,"n/a",DGET(data,"Pctile50_hr18",_xlnm.Criteria)/IF(Result_type="Aggregate Impact",1,Bid/1000))</f>
        <v>56.436990000000002</v>
      </c>
      <c r="I25" s="55">
        <f>IF(Bid=0,"n/a",DGET(data,"Temp_hr18",_xlnm.Criteria))</f>
        <v>91.940349999999995</v>
      </c>
      <c r="J25" s="55">
        <f>IF(Bid=0,"n/a",DGET(data,"Pctile10_hr18",_xlnm.Criteria)/IF(Result_type="Aggregate Impact",1,Bid/1000))</f>
        <v>54.412269999999999</v>
      </c>
      <c r="K25" s="55">
        <f>IF(Bid=0,"n/a",DGET(data,"Pctile30_hr18",_xlnm.Criteria)/IF(Result_type="Aggregate Impact",1,Bid/1000))</f>
        <v>55.608490000000003</v>
      </c>
      <c r="L25" s="55">
        <f t="shared" si="1"/>
        <v>56.436990000000002</v>
      </c>
      <c r="M25" s="55">
        <f>IF(Bid=0,"n/a",DGET(data,"Pctile70_hr18",_xlnm.Criteria)/IF(Result_type="Aggregate Impact",1,Bid/1000))</f>
        <v>57.265479999999997</v>
      </c>
      <c r="N25" s="55">
        <f>IF(Bid=0,"n/a",DGET(data,"Pctile90_hr18",_xlnm.Criteria)/IF(Result_type="Aggregate Impact",1,Bid/1000))</f>
        <v>58.4617</v>
      </c>
      <c r="S25" s="41"/>
      <c r="T25" s="41"/>
      <c r="U25" s="41"/>
      <c r="V25" s="41"/>
      <c r="W25" s="41"/>
    </row>
    <row r="26" spans="3:23" ht="16.5" x14ac:dyDescent="0.2">
      <c r="C26" s="5"/>
      <c r="D26" s="5"/>
      <c r="E26" s="37">
        <v>19</v>
      </c>
      <c r="F26" s="55">
        <f>IF(Bid=0,"n/a",DGET(data,"Ref_hr19",_xlnm.Criteria)/IF(Result_type="Aggregate Impact",1,Bid/1000))</f>
        <v>281.93040000000002</v>
      </c>
      <c r="G26" s="55">
        <f t="shared" si="0"/>
        <v>237.81442000000001</v>
      </c>
      <c r="H26" s="55">
        <f>IF(Bid=0,"n/a",DGET(data,"Pctile50_hr19",_xlnm.Criteria)/IF(Result_type="Aggregate Impact",1,Bid/1000))</f>
        <v>44.11598</v>
      </c>
      <c r="I26" s="55">
        <f>IF(Bid=0,"n/a",DGET(data,"Temp_hr19",_xlnm.Criteria))</f>
        <v>88.918599999999998</v>
      </c>
      <c r="J26" s="55">
        <f>IF(Bid=0,"n/a",DGET(data,"Pctile10_hr19",_xlnm.Criteria)/IF(Result_type="Aggregate Impact",1,Bid/1000))</f>
        <v>41.970849999999999</v>
      </c>
      <c r="K26" s="55">
        <f>IF(Bid=0,"n/a",DGET(data,"Pctile30_hr19",_xlnm.Criteria)/IF(Result_type="Aggregate Impact",1,Bid/1000))</f>
        <v>43.238210000000002</v>
      </c>
      <c r="L26" s="55">
        <f t="shared" si="1"/>
        <v>44.11598</v>
      </c>
      <c r="M26" s="55">
        <f>IF(Bid=0,"n/a",DGET(data,"Pctile70_hr19",_xlnm.Criteria)/IF(Result_type="Aggregate Impact",1,Bid/1000))</f>
        <v>44.993749999999999</v>
      </c>
      <c r="N26" s="55">
        <f>IF(Bid=0,"n/a",DGET(data,"Pctile90_hr19",_xlnm.Criteria)/IF(Result_type="Aggregate Impact",1,Bid/1000))</f>
        <v>46.261110000000002</v>
      </c>
      <c r="S26" s="41"/>
      <c r="T26" s="41"/>
      <c r="U26" s="41"/>
      <c r="V26" s="41"/>
      <c r="W26" s="41"/>
    </row>
    <row r="27" spans="3:23" ht="16.5" x14ac:dyDescent="0.2">
      <c r="C27" s="5"/>
      <c r="D27" s="5"/>
      <c r="E27" s="37">
        <v>20</v>
      </c>
      <c r="F27" s="55">
        <f>IF(Bid=0,"n/a",DGET(data,"Ref_hr20",_xlnm.Criteria)/IF(Result_type="Aggregate Impact",1,Bid/1000))</f>
        <v>286.70429999999999</v>
      </c>
      <c r="G27" s="55">
        <f t="shared" si="0"/>
        <v>248.06084999999999</v>
      </c>
      <c r="H27" s="55">
        <f>IF(Bid=0,"n/a",DGET(data,"Pctile50_hr20",_xlnm.Criteria)/IF(Result_type="Aggregate Impact",1,Bid/1000))</f>
        <v>38.643450000000001</v>
      </c>
      <c r="I27" s="55">
        <f>IF(Bid=0,"n/a",DGET(data,"Temp_hr20",_xlnm.Criteria))</f>
        <v>83.598129999999998</v>
      </c>
      <c r="J27" s="55">
        <f>IF(Bid=0,"n/a",DGET(data,"Pctile10_hr20",_xlnm.Criteria)/IF(Result_type="Aggregate Impact",1,Bid/1000))</f>
        <v>36.297490000000003</v>
      </c>
      <c r="K27" s="55">
        <f>IF(Bid=0,"n/a",DGET(data,"Pctile30_hr20",_xlnm.Criteria)/IF(Result_type="Aggregate Impact",1,Bid/1000))</f>
        <v>37.683500000000002</v>
      </c>
      <c r="L27" s="55">
        <f t="shared" si="1"/>
        <v>38.643450000000001</v>
      </c>
      <c r="M27" s="55">
        <f>IF(Bid=0,"n/a",DGET(data,"Pctile70_hr20",_xlnm.Criteria)/IF(Result_type="Aggregate Impact",1,Bid/1000))</f>
        <v>39.603389999999997</v>
      </c>
      <c r="N27" s="55">
        <f>IF(Bid=0,"n/a",DGET(data,"Pctile90_hr20",_xlnm.Criteria)/IF(Result_type="Aggregate Impact",1,Bid/1000))</f>
        <v>40.989400000000003</v>
      </c>
      <c r="S27" s="41"/>
      <c r="T27" s="41"/>
      <c r="U27" s="41"/>
      <c r="V27" s="41"/>
      <c r="W27" s="41"/>
    </row>
    <row r="28" spans="3:23" ht="16.5" x14ac:dyDescent="0.2">
      <c r="C28" s="5"/>
      <c r="D28" s="5"/>
      <c r="E28" s="37">
        <v>21</v>
      </c>
      <c r="F28" s="55">
        <f>IF(Bid=0,"n/a",DGET(data,"Ref_hr21",_xlnm.Criteria)/IF(Result_type="Aggregate Impact",1,Bid/1000))</f>
        <v>286.11</v>
      </c>
      <c r="G28" s="55">
        <f t="shared" si="0"/>
        <v>250.95148</v>
      </c>
      <c r="H28" s="55">
        <f>IF(Bid=0,"n/a",DGET(data,"Pctile50_hr21",_xlnm.Criteria)/IF(Result_type="Aggregate Impact",1,Bid/1000))</f>
        <v>35.158520000000003</v>
      </c>
      <c r="I28" s="55">
        <f>IF(Bid=0,"n/a",DGET(data,"Temp_hr21",_xlnm.Criteria))</f>
        <v>79.434100000000001</v>
      </c>
      <c r="J28" s="55">
        <f>IF(Bid=0,"n/a",DGET(data,"Pctile10_hr21",_xlnm.Criteria)/IF(Result_type="Aggregate Impact",1,Bid/1000))</f>
        <v>32.637419999999999</v>
      </c>
      <c r="K28" s="55">
        <f>IF(Bid=0,"n/a",DGET(data,"Pctile30_hr21",_xlnm.Criteria)/IF(Result_type="Aggregate Impact",1,Bid/1000))</f>
        <v>34.126899999999999</v>
      </c>
      <c r="L28" s="55">
        <f t="shared" si="1"/>
        <v>35.158520000000003</v>
      </c>
      <c r="M28" s="55">
        <f>IF(Bid=0,"n/a",DGET(data,"Pctile70_hr21",_xlnm.Criteria)/IF(Result_type="Aggregate Impact",1,Bid/1000))</f>
        <v>36.190130000000003</v>
      </c>
      <c r="N28" s="55">
        <f>IF(Bid=0,"n/a",DGET(data,"Pctile90_hr21",_xlnm.Criteria)/IF(Result_type="Aggregate Impact",1,Bid/1000))</f>
        <v>37.679609999999997</v>
      </c>
      <c r="S28" s="41"/>
      <c r="T28" s="41"/>
      <c r="U28" s="41"/>
      <c r="V28" s="41"/>
      <c r="W28" s="41"/>
    </row>
    <row r="29" spans="3:23" ht="16.5" x14ac:dyDescent="0.2">
      <c r="C29" s="5"/>
      <c r="D29" s="5"/>
      <c r="E29" s="37">
        <v>22</v>
      </c>
      <c r="F29" s="55">
        <f>IF(Bid=0,"n/a",DGET(data,"Ref_hr22",_xlnm.Criteria)/IF(Result_type="Aggregate Impact",1,Bid/1000))</f>
        <v>288.02730000000003</v>
      </c>
      <c r="G29" s="55">
        <f t="shared" si="0"/>
        <v>249.29867000000002</v>
      </c>
      <c r="H29" s="55">
        <f>IF(Bid=0,"n/a",DGET(data,"Pctile50_hr22",_xlnm.Criteria)/IF(Result_type="Aggregate Impact",1,Bid/1000))</f>
        <v>38.728630000000003</v>
      </c>
      <c r="I29" s="55">
        <f>IF(Bid=0,"n/a",DGET(data,"Temp_hr22",_xlnm.Criteria))</f>
        <v>76.723920000000007</v>
      </c>
      <c r="J29" s="55">
        <f>IF(Bid=0,"n/a",DGET(data,"Pctile10_hr22",_xlnm.Criteria)/IF(Result_type="Aggregate Impact",1,Bid/1000))</f>
        <v>36.279609999999998</v>
      </c>
      <c r="K29" s="55">
        <f>IF(Bid=0,"n/a",DGET(data,"Pctile30_hr22",_xlnm.Criteria)/IF(Result_type="Aggregate Impact",1,Bid/1000))</f>
        <v>37.726509999999998</v>
      </c>
      <c r="L29" s="55">
        <f t="shared" si="1"/>
        <v>38.728630000000003</v>
      </c>
      <c r="M29" s="55">
        <f>IF(Bid=0,"n/a",DGET(data,"Pctile70_hr22",_xlnm.Criteria)/IF(Result_type="Aggregate Impact",1,Bid/1000))</f>
        <v>39.730739999999997</v>
      </c>
      <c r="N29" s="55">
        <f>IF(Bid=0,"n/a",DGET(data,"Pctile90_hr22",_xlnm.Criteria)/IF(Result_type="Aggregate Impact",1,Bid/1000))</f>
        <v>41.177639999999997</v>
      </c>
      <c r="R29" s="45"/>
    </row>
    <row r="30" spans="3:23" ht="16.5" x14ac:dyDescent="0.2">
      <c r="C30" s="5"/>
      <c r="D30" s="5"/>
      <c r="E30" s="37">
        <v>23</v>
      </c>
      <c r="F30" s="55">
        <f>IF(Bid=0,"n/a",DGET(data,"Ref_hr23",_xlnm.Criteria)/IF(Result_type="Aggregate Impact",1,Bid/1000))</f>
        <v>285.29180000000002</v>
      </c>
      <c r="G30" s="55">
        <f t="shared" si="0"/>
        <v>251.51398000000003</v>
      </c>
      <c r="H30" s="55">
        <f>IF(Bid=0,"n/a",DGET(data,"Pctile50_hr23",_xlnm.Criteria)/IF(Result_type="Aggregate Impact",1,Bid/1000))</f>
        <v>33.777819999999998</v>
      </c>
      <c r="I30" s="55">
        <f>IF(Bid=0,"n/a",DGET(data,"Temp_hr23",_xlnm.Criteria))</f>
        <v>73.919520000000006</v>
      </c>
      <c r="J30" s="55">
        <f>IF(Bid=0,"n/a",DGET(data,"Pctile10_hr23",_xlnm.Criteria)/IF(Result_type="Aggregate Impact",1,Bid/1000))</f>
        <v>31.394220000000001</v>
      </c>
      <c r="K30" s="55">
        <f>IF(Bid=0,"n/a",DGET(data,"Pctile30_hr23",_xlnm.Criteria)/IF(Result_type="Aggregate Impact",1,Bid/1000))</f>
        <v>32.80247</v>
      </c>
      <c r="L30" s="55">
        <f t="shared" si="1"/>
        <v>33.777819999999998</v>
      </c>
      <c r="M30" s="55">
        <f>IF(Bid=0,"n/a",DGET(data,"Pctile70_hr23",_xlnm.Criteria)/IF(Result_type="Aggregate Impact",1,Bid/1000))</f>
        <v>34.753169999999997</v>
      </c>
      <c r="N30" s="55">
        <f>IF(Bid=0,"n/a",DGET(data,"Pctile90_hr23",_xlnm.Criteria)/IF(Result_type="Aggregate Impact",1,Bid/1000))</f>
        <v>36.16142</v>
      </c>
    </row>
    <row r="31" spans="3:23" ht="16.5" x14ac:dyDescent="0.2">
      <c r="C31" s="5"/>
      <c r="D31" s="5"/>
      <c r="E31" s="37">
        <v>24</v>
      </c>
      <c r="F31" s="55">
        <f>IF(Bid=0,"n/a",DGET(data,"Ref_hr24",_xlnm.Criteria)/IF(Result_type="Aggregate Impact",1,Bid/1000))</f>
        <v>280.67450000000002</v>
      </c>
      <c r="G31" s="55">
        <f t="shared" si="0"/>
        <v>256.33559000000002</v>
      </c>
      <c r="H31" s="55">
        <f>IF(Bid=0,"n/a",DGET(data,"Pctile50_hr24",_xlnm.Criteria)/IF(Result_type="Aggregate Impact",1,Bid/1000))</f>
        <v>24.338909999999998</v>
      </c>
      <c r="I31" s="55">
        <f>IF(Bid=0,"n/a",DGET(data,"Temp_hr24",_xlnm.Criteria))</f>
        <v>71.917869999999994</v>
      </c>
      <c r="J31" s="55">
        <f>IF(Bid=0,"n/a",DGET(data,"Pctile10_hr24",_xlnm.Criteria)/IF(Result_type="Aggregate Impact",1,Bid/1000))</f>
        <v>21.977640000000001</v>
      </c>
      <c r="K31" s="55">
        <f>IF(Bid=0,"n/a",DGET(data,"Pctile30_hr24",_xlnm.Criteria)/IF(Result_type="Aggregate Impact",1,Bid/1000))</f>
        <v>23.372699999999998</v>
      </c>
      <c r="L31" s="55">
        <f t="shared" si="1"/>
        <v>24.338909999999998</v>
      </c>
      <c r="M31" s="55">
        <f>IF(Bid=0,"n/a",DGET(data,"Pctile70_hr24",_xlnm.Criteria)/IF(Result_type="Aggregate Impact",1,Bid/1000))</f>
        <v>25.305119999999999</v>
      </c>
      <c r="N31" s="55">
        <f>IF(Bid=0,"n/a",DGET(data,"Pctile90_hr24",_xlnm.Criteria)/IF(Result_type="Aggregate Impact",1,Bid/1000))</f>
        <v>26.70017</v>
      </c>
    </row>
    <row r="32" spans="3:23" ht="49.5" customHeight="1" thickBot="1" x14ac:dyDescent="0.35">
      <c r="C32" s="5"/>
      <c r="D32" s="5"/>
      <c r="E32" s="17"/>
      <c r="F32" s="79" t="str">
        <f>"Estimated Reference
Energy Use
("&amp;IF(Result_type="Aggregate Impact","MWh)","kWh)")</f>
        <v>Estimated Reference
Energy Use
(MWh)</v>
      </c>
      <c r="G32" s="79" t="str">
        <f>"Observed 
Event Day Energy Use ("&amp;IF(Result_type="Aggregate Impact","MWh)","kWh)")</f>
        <v>Observed 
Event Day Energy Use (MWh)</v>
      </c>
      <c r="H32" s="79" t="str">
        <f>"Estimated 
Change in Energy Use ("&amp;IF(Result_type="Aggregate Impact","MWh)","kWh)")</f>
        <v>Estimated 
Change in Energy Use (MWh)</v>
      </c>
      <c r="I32" s="81" t="s">
        <v>205</v>
      </c>
      <c r="J32" s="59" t="str">
        <f>"Uncertainty Adjusted Impact ("&amp;IF(Result_type="Aggregate Impact","MWh/hour) - Percentiles","kWh/hour) - Percentiles")</f>
        <v>Uncertainty Adjusted Impact (MWh/hour) - Percentiles</v>
      </c>
      <c r="K32" s="59"/>
      <c r="L32" s="59"/>
      <c r="M32" s="59"/>
      <c r="N32" s="60"/>
    </row>
    <row r="33" spans="3:14" ht="16.5" x14ac:dyDescent="0.3">
      <c r="C33" s="5"/>
      <c r="D33" s="5"/>
      <c r="E33" s="64" t="s">
        <v>227</v>
      </c>
      <c r="F33" s="80"/>
      <c r="G33" s="80"/>
      <c r="H33" s="80"/>
      <c r="I33" s="80"/>
      <c r="J33" s="18" t="s">
        <v>11</v>
      </c>
      <c r="K33" s="18" t="s">
        <v>12</v>
      </c>
      <c r="L33" s="18" t="s">
        <v>13</v>
      </c>
      <c r="M33" s="18" t="s">
        <v>14</v>
      </c>
      <c r="N33" s="19" t="s">
        <v>15</v>
      </c>
    </row>
    <row r="34" spans="3:14" ht="17.25" thickBot="1" x14ac:dyDescent="0.35">
      <c r="C34" s="5"/>
      <c r="D34" s="5"/>
      <c r="E34" s="20" t="s">
        <v>16</v>
      </c>
      <c r="F34" s="21">
        <f>IF(Bid=0,"n/a",SUM(F8:F31))</f>
        <v>7014.4456</v>
      </c>
      <c r="G34" s="22">
        <f>IF(Bid=0,"n/a",SUM(G8:G31))</f>
        <v>6131.3642357999988</v>
      </c>
      <c r="H34" s="22">
        <f>IF(Bid=0,"n/a",SUM(H8:H31))</f>
        <v>883.08136420000005</v>
      </c>
      <c r="I34" s="23">
        <f>IF(Bid=0,"n/a",SUM(Lookups!B32:B55))</f>
        <v>134.96946000000003</v>
      </c>
      <c r="J34" s="23" t="s">
        <v>17</v>
      </c>
      <c r="K34" s="23" t="s">
        <v>17</v>
      </c>
      <c r="L34" s="23" t="s">
        <v>17</v>
      </c>
      <c r="M34" s="23" t="s">
        <v>17</v>
      </c>
      <c r="N34" s="67" t="s">
        <v>17</v>
      </c>
    </row>
    <row r="35" spans="3:14" ht="17.25" thickBot="1" x14ac:dyDescent="0.35">
      <c r="E35" s="20" t="s">
        <v>226</v>
      </c>
      <c r="F35" s="66">
        <f>IF(Bid=0,"n/a",Lookups!D56)</f>
        <v>285.80790000000002</v>
      </c>
      <c r="G35" s="23">
        <f>IF(Bid=0,"n/a",Lookups!E56)</f>
        <v>57.626249999999999</v>
      </c>
      <c r="H35" s="23">
        <f>IF(Bid=0,"n/a",Lookups!F56)</f>
        <v>228.18164999999999</v>
      </c>
      <c r="I35" s="23">
        <f>IF(Bid=0,"n/a",Lookups!G56)</f>
        <v>35.867130000000003</v>
      </c>
      <c r="J35" s="23">
        <f>Lookups!R14</f>
        <v>226.4479285955843</v>
      </c>
      <c r="K35" s="23">
        <f>Lookups!S14</f>
        <v>227.47222525439318</v>
      </c>
      <c r="L35" s="23">
        <f>Lookups!T14</f>
        <v>228.18164999999999</v>
      </c>
      <c r="M35" s="23">
        <f>Lookups!U14</f>
        <v>228.8910747456068</v>
      </c>
      <c r="N35" s="67">
        <f>Lookups!V14</f>
        <v>229.91537140441568</v>
      </c>
    </row>
    <row r="36" spans="3:14" ht="15" x14ac:dyDescent="0.25">
      <c r="E36" s="24"/>
      <c r="F36" s="41"/>
      <c r="G36" s="75" t="s">
        <v>244</v>
      </c>
      <c r="H36" s="76">
        <f>IF(Bid=0,"n/a",H35/F35)</f>
        <v>0.79837418769740087</v>
      </c>
      <c r="I36" s="41"/>
    </row>
    <row r="37" spans="3:14" x14ac:dyDescent="0.2">
      <c r="E37" s="24"/>
      <c r="F37" s="41"/>
      <c r="G37" s="41"/>
      <c r="H37" s="41"/>
      <c r="I37" s="42"/>
    </row>
    <row r="38" spans="3:14" x14ac:dyDescent="0.2">
      <c r="E38" s="24"/>
      <c r="F38" s="41"/>
      <c r="G38" s="41"/>
      <c r="H38" s="41"/>
      <c r="I38" s="41"/>
    </row>
    <row r="40" spans="3:14" x14ac:dyDescent="0.2">
      <c r="E40" s="24"/>
      <c r="F40" s="41"/>
      <c r="G40" s="41"/>
      <c r="H40" s="41"/>
      <c r="I40" s="42"/>
    </row>
  </sheetData>
  <mergeCells count="9">
    <mergeCell ref="F32:F33"/>
    <mergeCell ref="G32:G33"/>
    <mergeCell ref="H32:H33"/>
    <mergeCell ref="I32:I33"/>
    <mergeCell ref="E5:E7"/>
    <mergeCell ref="F5:F7"/>
    <mergeCell ref="G5:G7"/>
    <mergeCell ref="H5:H7"/>
    <mergeCell ref="I5:I7"/>
  </mergeCells>
  <phoneticPr fontId="2" type="noConversion"/>
  <conditionalFormatting sqref="A1:B1">
    <cfRule type="expression" dxfId="3" priority="41" stopIfTrue="1">
      <formula>$A$1&lt;&gt;""</formula>
    </cfRule>
  </conditionalFormatting>
  <conditionalFormatting sqref="C2">
    <cfRule type="expression" dxfId="2" priority="33">
      <formula>size_lca_flag=1</formula>
    </cfRule>
  </conditionalFormatting>
  <conditionalFormatting sqref="C1">
    <cfRule type="expression" dxfId="1" priority="22" stopIfTrue="1">
      <formula>$A$1&lt;&gt;""</formula>
    </cfRule>
  </conditionalFormatting>
  <dataValidations count="5">
    <dataValidation type="list" allowBlank="1" showInputMessage="1" showErrorMessage="1" sqref="B8">
      <formula1>lca_list</formula1>
    </dataValidation>
    <dataValidation type="list" allowBlank="1" showInputMessage="1" showErrorMessage="1" sqref="B5">
      <formula1>date_list</formula1>
    </dataValidation>
    <dataValidation type="list" allowBlank="1" showInputMessage="1" showErrorMessage="1" sqref="B4">
      <formula1>Result_type_list</formula1>
    </dataValidation>
    <dataValidation type="list" allowBlank="1" showInputMessage="1" showErrorMessage="1" sqref="B9">
      <formula1>Size_list</formula1>
    </dataValidation>
    <dataValidation type="list" allowBlank="1" showInputMessage="1" showErrorMessage="1" sqref="B11">
      <formula1>notice_list</formula1>
    </dataValidation>
  </dataValidations>
  <pageMargins left="0.75" right="0.75" top="1" bottom="1" header="0.5" footer="0.5"/>
  <pageSetup scale="54" orientation="landscape" r:id="rId1"/>
  <headerFooter alignWithMargins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3" id="{E609E01C-C478-4F14-A9A0-A2F09152C0BA}">
            <xm:f>AND($E8&gt;=VLOOKUP(date,Lookups!$B$11:$D$23,3,FALSE),$E8&lt;=VLOOKUP(date,Lookups!$B$11:$E$23,4,FALSE))</xm:f>
            <x14:dxf>
              <fill>
                <patternFill>
                  <bgColor theme="3" tint="0.79998168889431442"/>
                </patternFill>
              </fill>
            </x14:dxf>
          </x14:cfRule>
          <xm:sqref>E8:N31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0"/>
  <sheetViews>
    <sheetView topLeftCell="J1" workbookViewId="0">
      <selection activeCell="S10" sqref="S10"/>
    </sheetView>
  </sheetViews>
  <sheetFormatPr defaultRowHeight="12.75" x14ac:dyDescent="0.2"/>
  <cols>
    <col min="1" max="1" width="16.85546875" customWidth="1"/>
    <col min="2" max="2" width="9.7109375" bestFit="1" customWidth="1"/>
    <col min="3" max="3" width="24.140625" bestFit="1" customWidth="1"/>
    <col min="4" max="4" width="17.140625" bestFit="1" customWidth="1"/>
    <col min="5" max="5" width="9.5703125" bestFit="1" customWidth="1"/>
    <col min="6" max="6" width="8.85546875" bestFit="1" customWidth="1"/>
    <col min="7" max="7" width="5.5703125" bestFit="1" customWidth="1"/>
    <col min="8" max="8" width="10.85546875" bestFit="1" customWidth="1"/>
    <col min="10" max="10" width="25.5703125" bestFit="1" customWidth="1"/>
    <col min="11" max="11" width="16" bestFit="1" customWidth="1"/>
    <col min="12" max="12" width="31" bestFit="1" customWidth="1"/>
    <col min="13" max="13" width="15.5703125" bestFit="1" customWidth="1"/>
    <col min="14" max="14" width="16.42578125" bestFit="1" customWidth="1"/>
    <col min="15" max="15" width="13.42578125" bestFit="1" customWidth="1"/>
  </cols>
  <sheetData>
    <row r="1" spans="1:22" x14ac:dyDescent="0.2">
      <c r="G1" s="1"/>
      <c r="H1" s="1"/>
    </row>
    <row r="3" spans="1:22" ht="15" x14ac:dyDescent="0.25">
      <c r="A3" s="27"/>
      <c r="B3" s="25" t="s">
        <v>217</v>
      </c>
      <c r="C3" s="25"/>
      <c r="D3" s="25" t="s">
        <v>215</v>
      </c>
      <c r="E3" s="25" t="s">
        <v>216</v>
      </c>
      <c r="F3" s="25"/>
      <c r="G3" s="70"/>
      <c r="J3" s="2" t="s">
        <v>221</v>
      </c>
      <c r="K3" s="11" t="s">
        <v>218</v>
      </c>
      <c r="L3" s="11" t="s">
        <v>219</v>
      </c>
      <c r="M3" s="11" t="s">
        <v>0</v>
      </c>
      <c r="N3" s="43" t="s">
        <v>201</v>
      </c>
      <c r="O3" s="11" t="s">
        <v>220</v>
      </c>
      <c r="S3" s="45" t="s">
        <v>250</v>
      </c>
    </row>
    <row r="4" spans="1:22" x14ac:dyDescent="0.2">
      <c r="A4" s="29"/>
      <c r="B4" s="69" t="str">
        <f>date</f>
        <v>Typical Event Day</v>
      </c>
      <c r="C4" s="26"/>
      <c r="D4" s="5" t="str">
        <f>lca</f>
        <v>All</v>
      </c>
      <c r="E4" t="str">
        <f>Size</f>
        <v>All</v>
      </c>
      <c r="F4" s="5"/>
      <c r="G4" s="71"/>
      <c r="J4" t="s">
        <v>3</v>
      </c>
      <c r="K4" s="69">
        <v>41676</v>
      </c>
      <c r="L4" t="s">
        <v>1</v>
      </c>
      <c r="M4" t="s">
        <v>1</v>
      </c>
      <c r="N4" s="44" t="s">
        <v>1</v>
      </c>
      <c r="O4" s="45" t="s">
        <v>1</v>
      </c>
      <c r="R4" s="69">
        <v>41676</v>
      </c>
      <c r="S4">
        <v>3.5341529999999999</v>
      </c>
    </row>
    <row r="5" spans="1:22" ht="13.5" x14ac:dyDescent="0.25">
      <c r="A5" s="27"/>
      <c r="B5" s="27"/>
      <c r="C5" s="27"/>
      <c r="D5" s="27"/>
      <c r="E5" s="27"/>
      <c r="F5" s="27"/>
      <c r="G5" s="28"/>
      <c r="H5" s="28"/>
      <c r="J5" s="46" t="s">
        <v>246</v>
      </c>
      <c r="K5" s="69">
        <v>41746</v>
      </c>
      <c r="L5" t="s">
        <v>207</v>
      </c>
      <c r="M5" t="s">
        <v>191</v>
      </c>
      <c r="N5" s="46" t="s">
        <v>203</v>
      </c>
      <c r="O5" s="45"/>
      <c r="R5" s="69">
        <v>41746</v>
      </c>
      <c r="S5">
        <v>0.56605570000000005</v>
      </c>
    </row>
    <row r="6" spans="1:22" x14ac:dyDescent="0.2">
      <c r="A6" s="29"/>
      <c r="B6" s="29"/>
      <c r="C6" s="74" t="s">
        <v>243</v>
      </c>
      <c r="D6" s="30">
        <f>DGET(data,"enrolled",_xlnm.Criteria)</f>
        <v>218</v>
      </c>
      <c r="E6" s="29"/>
      <c r="F6" s="30"/>
      <c r="G6" s="30"/>
      <c r="H6" s="30"/>
      <c r="K6" s="69">
        <v>41774</v>
      </c>
      <c r="L6" t="s">
        <v>208</v>
      </c>
      <c r="M6" t="s">
        <v>192</v>
      </c>
      <c r="N6" s="47" t="s">
        <v>202</v>
      </c>
      <c r="O6" s="45"/>
      <c r="R6" s="69">
        <v>41774</v>
      </c>
      <c r="S6">
        <v>3.1424399999999998E-2</v>
      </c>
    </row>
    <row r="7" spans="1:22" ht="13.5" x14ac:dyDescent="0.25">
      <c r="A7" s="27"/>
      <c r="C7" s="45" t="s">
        <v>222</v>
      </c>
      <c r="D7">
        <f>IF(COUNTIF(Table!B7:B9,"All")&lt;2,1,0)</f>
        <v>0</v>
      </c>
      <c r="K7" s="69">
        <v>41893</v>
      </c>
      <c r="L7" t="s">
        <v>209</v>
      </c>
      <c r="M7" t="s">
        <v>193</v>
      </c>
      <c r="N7" s="48" t="s">
        <v>204</v>
      </c>
      <c r="R7" s="69">
        <v>41893</v>
      </c>
      <c r="S7">
        <v>1.35283</v>
      </c>
    </row>
    <row r="8" spans="1:22" ht="13.5" x14ac:dyDescent="0.25">
      <c r="A8" s="28"/>
      <c r="C8" s="45" t="s">
        <v>245</v>
      </c>
      <c r="D8">
        <f>DGET(data,"called",_xlnm.Criteria)</f>
        <v>218</v>
      </c>
      <c r="K8" t="s">
        <v>2</v>
      </c>
      <c r="L8" t="s">
        <v>210</v>
      </c>
      <c r="M8" t="s">
        <v>194</v>
      </c>
      <c r="N8" s="34"/>
      <c r="R8" t="s">
        <v>2</v>
      </c>
      <c r="S8">
        <v>1.35283</v>
      </c>
    </row>
    <row r="9" spans="1:22" x14ac:dyDescent="0.2">
      <c r="K9" s="69"/>
      <c r="L9" t="s">
        <v>211</v>
      </c>
      <c r="M9" t="s">
        <v>195</v>
      </c>
      <c r="N9" s="34"/>
    </row>
    <row r="10" spans="1:22" x14ac:dyDescent="0.2">
      <c r="B10" t="s">
        <v>217</v>
      </c>
      <c r="C10" t="s">
        <v>223</v>
      </c>
      <c r="D10" t="s">
        <v>224</v>
      </c>
      <c r="E10" t="s">
        <v>225</v>
      </c>
      <c r="K10" s="69"/>
      <c r="L10" t="s">
        <v>212</v>
      </c>
      <c r="M10" t="s">
        <v>196</v>
      </c>
      <c r="N10" s="34"/>
      <c r="R10" s="45" t="s">
        <v>251</v>
      </c>
      <c r="S10">
        <f>VLOOKUP(date,$R$4:$S$8,2,FALSE)/IF(Result_type="Aggregate Impact",1,Enrolled/1000)</f>
        <v>1.35283</v>
      </c>
    </row>
    <row r="11" spans="1:22" x14ac:dyDescent="0.2">
      <c r="B11" s="69">
        <v>41676</v>
      </c>
      <c r="D11">
        <v>17</v>
      </c>
      <c r="E11">
        <v>19</v>
      </c>
      <c r="F11" t="str">
        <f t="shared" ref="F11:F15" si="0">"Hours Ending "&amp;D11&amp;" to "&amp;E11</f>
        <v>Hours Ending 17 to 19</v>
      </c>
      <c r="K11" s="69"/>
      <c r="L11" t="s">
        <v>213</v>
      </c>
      <c r="M11" t="s">
        <v>197</v>
      </c>
      <c r="N11" s="34"/>
      <c r="R11" s="45" t="s">
        <v>252</v>
      </c>
      <c r="S11">
        <f>IF(AND(lca="All",Size="All"),1,0)</f>
        <v>1</v>
      </c>
    </row>
    <row r="12" spans="1:22" x14ac:dyDescent="0.2">
      <c r="B12" s="69">
        <v>41746</v>
      </c>
      <c r="D12">
        <v>15</v>
      </c>
      <c r="E12">
        <v>18</v>
      </c>
      <c r="F12" t="str">
        <f t="shared" si="0"/>
        <v>Hours Ending 15 to 18</v>
      </c>
      <c r="K12" s="69"/>
      <c r="L12" t="s">
        <v>214</v>
      </c>
      <c r="M12" t="s">
        <v>198</v>
      </c>
    </row>
    <row r="13" spans="1:22" x14ac:dyDescent="0.2">
      <c r="B13" s="69">
        <v>41774</v>
      </c>
      <c r="D13">
        <v>15</v>
      </c>
      <c r="E13">
        <v>18</v>
      </c>
      <c r="F13" t="str">
        <f t="shared" si="0"/>
        <v>Hours Ending 15 to 18</v>
      </c>
      <c r="K13" s="69"/>
      <c r="R13">
        <v>0.1</v>
      </c>
      <c r="S13">
        <v>0.3</v>
      </c>
      <c r="T13">
        <v>0.5</v>
      </c>
      <c r="U13">
        <v>0.7</v>
      </c>
      <c r="V13">
        <v>0.9</v>
      </c>
    </row>
    <row r="14" spans="1:22" x14ac:dyDescent="0.2">
      <c r="B14" s="69">
        <v>41893</v>
      </c>
      <c r="D14">
        <v>15</v>
      </c>
      <c r="E14">
        <v>16</v>
      </c>
      <c r="F14" t="str">
        <f t="shared" si="0"/>
        <v>Hours Ending 15 to 16</v>
      </c>
      <c r="K14" s="69"/>
      <c r="R14">
        <f>IF($S$11=0,"n/a",NORMINV(R13,Table!$H$35,Lookups!$S$10))</f>
        <v>226.4479285955843</v>
      </c>
      <c r="S14">
        <f>IF($S$11=0,"n/a",NORMINV(S13,Table!$H$35,Lookups!$S$10))</f>
        <v>227.47222525439318</v>
      </c>
      <c r="T14">
        <f>IF($S$11=0,"n/a",NORMINV(T13,Table!$H$35,Lookups!$S$10))</f>
        <v>228.18164999999999</v>
      </c>
      <c r="U14">
        <f>IF($S$11=0,"n/a",NORMINV(U13,Table!$H$35,Lookups!$S$10))</f>
        <v>228.8910747456068</v>
      </c>
      <c r="V14">
        <f>IF($S$11=0,"n/a",NORMINV(V13,Table!$H$35,Lookups!$S$10))</f>
        <v>229.91537140441568</v>
      </c>
    </row>
    <row r="15" spans="1:22" x14ac:dyDescent="0.2">
      <c r="B15" t="s">
        <v>2</v>
      </c>
      <c r="D15">
        <v>15</v>
      </c>
      <c r="E15">
        <v>16</v>
      </c>
      <c r="F15" t="str">
        <f t="shared" si="0"/>
        <v>Hours Ending 15 to 16</v>
      </c>
      <c r="K15" s="69"/>
    </row>
    <row r="16" spans="1:22" x14ac:dyDescent="0.2">
      <c r="B16" s="69"/>
    </row>
    <row r="17" spans="1:15" x14ac:dyDescent="0.2">
      <c r="B17" s="69"/>
    </row>
    <row r="18" spans="1:15" x14ac:dyDescent="0.2">
      <c r="B18" s="69"/>
    </row>
    <row r="19" spans="1:15" x14ac:dyDescent="0.2">
      <c r="B19" s="69"/>
      <c r="O19" s="34"/>
    </row>
    <row r="20" spans="1:15" x14ac:dyDescent="0.2">
      <c r="B20" s="69"/>
      <c r="O20" s="34"/>
    </row>
    <row r="21" spans="1:15" x14ac:dyDescent="0.2">
      <c r="B21" s="69"/>
      <c r="O21" s="34"/>
    </row>
    <row r="22" spans="1:15" x14ac:dyDescent="0.2">
      <c r="B22" s="69"/>
      <c r="O22" s="34"/>
    </row>
    <row r="23" spans="1:15" x14ac:dyDescent="0.2">
      <c r="B23" s="69"/>
      <c r="O23" s="34"/>
    </row>
    <row r="24" spans="1:15" x14ac:dyDescent="0.2">
      <c r="B24" s="62"/>
      <c r="O24" s="34"/>
    </row>
    <row r="25" spans="1:15" x14ac:dyDescent="0.2">
      <c r="B25" s="63"/>
      <c r="O25" s="34"/>
    </row>
    <row r="26" spans="1:15" x14ac:dyDescent="0.2">
      <c r="B26" s="63"/>
    </row>
    <row r="27" spans="1:15" x14ac:dyDescent="0.2">
      <c r="B27" s="63"/>
    </row>
    <row r="28" spans="1:15" x14ac:dyDescent="0.2">
      <c r="A28" s="6"/>
      <c r="B28" s="6"/>
      <c r="C28" s="6"/>
      <c r="D28" s="6"/>
      <c r="E28" s="6"/>
      <c r="F28" s="6"/>
    </row>
    <row r="29" spans="1:15" x14ac:dyDescent="0.2">
      <c r="A29" s="6"/>
      <c r="B29" s="6"/>
      <c r="C29" s="6"/>
      <c r="D29" s="6"/>
      <c r="E29" s="6"/>
      <c r="F29" s="6"/>
    </row>
    <row r="30" spans="1:15" x14ac:dyDescent="0.2">
      <c r="A30" s="6"/>
      <c r="B30" s="6"/>
      <c r="C30" s="6"/>
      <c r="D30" s="6"/>
      <c r="E30" s="6"/>
      <c r="F30" s="6"/>
    </row>
    <row r="31" spans="1:15" x14ac:dyDescent="0.2">
      <c r="B31" s="52" t="s">
        <v>206</v>
      </c>
      <c r="C31" s="45" t="s">
        <v>239</v>
      </c>
      <c r="D31" s="45" t="s">
        <v>229</v>
      </c>
      <c r="E31" s="45" t="s">
        <v>230</v>
      </c>
      <c r="F31" s="45" t="s">
        <v>231</v>
      </c>
      <c r="G31" s="45" t="s">
        <v>237</v>
      </c>
      <c r="H31" s="45" t="s">
        <v>232</v>
      </c>
      <c r="I31" s="45" t="s">
        <v>233</v>
      </c>
      <c r="J31" s="45" t="s">
        <v>234</v>
      </c>
      <c r="K31" s="45" t="s">
        <v>235</v>
      </c>
      <c r="L31" s="45" t="s">
        <v>236</v>
      </c>
      <c r="M31" s="45" t="s">
        <v>240</v>
      </c>
    </row>
    <row r="32" spans="1:15" x14ac:dyDescent="0.2">
      <c r="A32">
        <v>1</v>
      </c>
      <c r="B32" s="53">
        <f>MAX(0,Table!I8-75)</f>
        <v>0</v>
      </c>
      <c r="C32" t="str">
        <f t="shared" ref="C32:C55" si="1">IF(AND(A32&gt;=VLOOKUP(date,$B$11:$D$27,3,FALSE),A32&lt;=VLOOKUP(date,$B$11:$E$27,4,FALSE)),1,"")</f>
        <v/>
      </c>
      <c r="D32" s="6" t="str">
        <f>IF($C32=1,Table!F8,"")</f>
        <v/>
      </c>
      <c r="E32" s="6" t="str">
        <f>IF($C32=1,Table!G8,"")</f>
        <v/>
      </c>
      <c r="F32" s="6" t="str">
        <f>IF($C32=1,Table!H8,"")</f>
        <v/>
      </c>
      <c r="G32" s="6" t="str">
        <f>IF($C32=1,B32,"")</f>
        <v/>
      </c>
      <c r="H32" s="6" t="str">
        <f>IF($C32=1,Table!J8,"")</f>
        <v/>
      </c>
      <c r="I32" s="6" t="str">
        <f>IF($C32=1,Table!K8,"")</f>
        <v/>
      </c>
      <c r="J32" s="6" t="str">
        <f>IF($C32=1,Table!L8,"")</f>
        <v/>
      </c>
      <c r="K32" s="6" t="str">
        <f>IF($C32=1,Table!M8,"")</f>
        <v/>
      </c>
      <c r="L32" s="6" t="str">
        <f>IF($C32=1,Table!N8,"")</f>
        <v/>
      </c>
      <c r="M32" s="41" t="str">
        <f>IF(C32=1,((Table!K8-Table!L8)/NORMSINV(0.3))^2,"")</f>
        <v/>
      </c>
    </row>
    <row r="33" spans="1:13" x14ac:dyDescent="0.2">
      <c r="A33">
        <f>A32+1</f>
        <v>2</v>
      </c>
      <c r="B33" s="53">
        <f>MAX(0,Table!I9-75)</f>
        <v>0</v>
      </c>
      <c r="C33" t="str">
        <f t="shared" si="1"/>
        <v/>
      </c>
      <c r="D33" s="6" t="str">
        <f>IF($C33=1,Table!F9,"")</f>
        <v/>
      </c>
      <c r="E33" s="6" t="str">
        <f>IF($C33=1,Table!G9,"")</f>
        <v/>
      </c>
      <c r="F33" s="6" t="str">
        <f>IF($C33=1,Table!H9,"")</f>
        <v/>
      </c>
      <c r="G33" s="6" t="str">
        <f t="shared" ref="G33:G55" si="2">IF($C33=1,B33,"")</f>
        <v/>
      </c>
      <c r="H33" s="6" t="str">
        <f>IF($C33=1,Table!J9,"")</f>
        <v/>
      </c>
      <c r="I33" s="6" t="str">
        <f>IF($C33=1,Table!K9,"")</f>
        <v/>
      </c>
      <c r="J33" s="6" t="str">
        <f>IF($C33=1,Table!L9,"")</f>
        <v/>
      </c>
      <c r="K33" s="6" t="str">
        <f>IF($C33=1,Table!M9,"")</f>
        <v/>
      </c>
      <c r="L33" s="6" t="str">
        <f>IF($C33=1,Table!N9,"")</f>
        <v/>
      </c>
      <c r="M33" s="41" t="str">
        <f>IF(C33=1,((Table!K9-Table!L9)/NORMSINV(0.3))^2,"")</f>
        <v/>
      </c>
    </row>
    <row r="34" spans="1:13" x14ac:dyDescent="0.2">
      <c r="A34">
        <f t="shared" ref="A34:A55" si="3">A33+1</f>
        <v>3</v>
      </c>
      <c r="B34" s="53">
        <f>MAX(0,Table!I10-75)</f>
        <v>0</v>
      </c>
      <c r="C34" t="str">
        <f t="shared" si="1"/>
        <v/>
      </c>
      <c r="D34" s="6" t="str">
        <f>IF($C34=1,Table!F10,"")</f>
        <v/>
      </c>
      <c r="E34" s="6" t="str">
        <f>IF($C34=1,Table!G10,"")</f>
        <v/>
      </c>
      <c r="F34" s="6" t="str">
        <f>IF($C34=1,Table!H10,"")</f>
        <v/>
      </c>
      <c r="G34" s="6" t="str">
        <f t="shared" si="2"/>
        <v/>
      </c>
      <c r="H34" s="6" t="str">
        <f>IF($C34=1,Table!J10,"")</f>
        <v/>
      </c>
      <c r="I34" s="6" t="str">
        <f>IF($C34=1,Table!K10,"")</f>
        <v/>
      </c>
      <c r="J34" s="6" t="str">
        <f>IF($C34=1,Table!L10,"")</f>
        <v/>
      </c>
      <c r="K34" s="6" t="str">
        <f>IF($C34=1,Table!M10,"")</f>
        <v/>
      </c>
      <c r="L34" s="6" t="str">
        <f>IF($C34=1,Table!N10,"")</f>
        <v/>
      </c>
      <c r="M34" s="41" t="str">
        <f>IF(C34=1,((Table!K10-Table!L10)/NORMSINV(0.3))^2,"")</f>
        <v/>
      </c>
    </row>
    <row r="35" spans="1:13" x14ac:dyDescent="0.2">
      <c r="A35">
        <f t="shared" si="3"/>
        <v>4</v>
      </c>
      <c r="B35" s="53">
        <f>MAX(0,Table!I11-75)</f>
        <v>0</v>
      </c>
      <c r="C35" t="str">
        <f t="shared" si="1"/>
        <v/>
      </c>
      <c r="D35" s="6" t="str">
        <f>IF($C35=1,Table!F11,"")</f>
        <v/>
      </c>
      <c r="E35" s="6" t="str">
        <f>IF($C35=1,Table!G11,"")</f>
        <v/>
      </c>
      <c r="F35" s="6" t="str">
        <f>IF($C35=1,Table!H11,"")</f>
        <v/>
      </c>
      <c r="G35" s="6" t="str">
        <f t="shared" si="2"/>
        <v/>
      </c>
      <c r="H35" s="6" t="str">
        <f>IF($C35=1,Table!J11,"")</f>
        <v/>
      </c>
      <c r="I35" s="6" t="str">
        <f>IF($C35=1,Table!K11,"")</f>
        <v/>
      </c>
      <c r="J35" s="6" t="str">
        <f>IF($C35=1,Table!L11,"")</f>
        <v/>
      </c>
      <c r="K35" s="6" t="str">
        <f>IF($C35=1,Table!M11,"")</f>
        <v/>
      </c>
      <c r="L35" s="6" t="str">
        <f>IF($C35=1,Table!N11,"")</f>
        <v/>
      </c>
      <c r="M35" s="41" t="str">
        <f>IF(C35=1,((Table!K11-Table!L11)/NORMSINV(0.3))^2,"")</f>
        <v/>
      </c>
    </row>
    <row r="36" spans="1:13" x14ac:dyDescent="0.2">
      <c r="A36">
        <f t="shared" si="3"/>
        <v>5</v>
      </c>
      <c r="B36" s="53">
        <f>MAX(0,Table!I12-75)</f>
        <v>0</v>
      </c>
      <c r="C36" t="str">
        <f t="shared" si="1"/>
        <v/>
      </c>
      <c r="D36" s="6" t="str">
        <f>IF($C36=1,Table!F12,"")</f>
        <v/>
      </c>
      <c r="E36" s="6" t="str">
        <f>IF($C36=1,Table!G12,"")</f>
        <v/>
      </c>
      <c r="F36" s="6" t="str">
        <f>IF($C36=1,Table!H12,"")</f>
        <v/>
      </c>
      <c r="G36" s="6" t="str">
        <f t="shared" si="2"/>
        <v/>
      </c>
      <c r="H36" s="6" t="str">
        <f>IF($C36=1,Table!J12,"")</f>
        <v/>
      </c>
      <c r="I36" s="6" t="str">
        <f>IF($C36=1,Table!K12,"")</f>
        <v/>
      </c>
      <c r="J36" s="6" t="str">
        <f>IF($C36=1,Table!L12,"")</f>
        <v/>
      </c>
      <c r="K36" s="6" t="str">
        <f>IF($C36=1,Table!M12,"")</f>
        <v/>
      </c>
      <c r="L36" s="6" t="str">
        <f>IF($C36=1,Table!N12,"")</f>
        <v/>
      </c>
      <c r="M36" s="41" t="str">
        <f>IF(C36=1,((Table!K12-Table!L12)/NORMSINV(0.3))^2,"")</f>
        <v/>
      </c>
    </row>
    <row r="37" spans="1:13" x14ac:dyDescent="0.2">
      <c r="A37">
        <f t="shared" si="3"/>
        <v>6</v>
      </c>
      <c r="B37" s="53">
        <f>MAX(0,Table!I13-75)</f>
        <v>0</v>
      </c>
      <c r="C37" t="str">
        <f t="shared" si="1"/>
        <v/>
      </c>
      <c r="D37" s="6" t="str">
        <f>IF($C37=1,Table!F13,"")</f>
        <v/>
      </c>
      <c r="E37" s="6" t="str">
        <f>IF($C37=1,Table!G13,"")</f>
        <v/>
      </c>
      <c r="F37" s="6" t="str">
        <f>IF($C37=1,Table!H13,"")</f>
        <v/>
      </c>
      <c r="G37" s="6" t="str">
        <f t="shared" si="2"/>
        <v/>
      </c>
      <c r="H37" s="6" t="str">
        <f>IF($C37=1,Table!J13,"")</f>
        <v/>
      </c>
      <c r="I37" s="6" t="str">
        <f>IF($C37=1,Table!K13,"")</f>
        <v/>
      </c>
      <c r="J37" s="6" t="str">
        <f>IF($C37=1,Table!L13,"")</f>
        <v/>
      </c>
      <c r="K37" s="6" t="str">
        <f>IF($C37=1,Table!M13,"")</f>
        <v/>
      </c>
      <c r="L37" s="6" t="str">
        <f>IF($C37=1,Table!N13,"")</f>
        <v/>
      </c>
      <c r="M37" s="41" t="str">
        <f>IF(C37=1,((Table!K13-Table!L13)/NORMSINV(0.3))^2,"")</f>
        <v/>
      </c>
    </row>
    <row r="38" spans="1:13" x14ac:dyDescent="0.2">
      <c r="A38">
        <f t="shared" si="3"/>
        <v>7</v>
      </c>
      <c r="B38" s="53">
        <f>MAX(0,Table!I14-75)</f>
        <v>0</v>
      </c>
      <c r="C38" t="str">
        <f t="shared" si="1"/>
        <v/>
      </c>
      <c r="D38" s="6" t="str">
        <f>IF($C38=1,Table!F14,"")</f>
        <v/>
      </c>
      <c r="E38" s="6" t="str">
        <f>IF($C38=1,Table!G14,"")</f>
        <v/>
      </c>
      <c r="F38" s="6" t="str">
        <f>IF($C38=1,Table!H14,"")</f>
        <v/>
      </c>
      <c r="G38" s="6" t="str">
        <f t="shared" si="2"/>
        <v/>
      </c>
      <c r="H38" s="6" t="str">
        <f>IF($C38=1,Table!J14,"")</f>
        <v/>
      </c>
      <c r="I38" s="6" t="str">
        <f>IF($C38=1,Table!K14,"")</f>
        <v/>
      </c>
      <c r="J38" s="6" t="str">
        <f>IF($C38=1,Table!L14,"")</f>
        <v/>
      </c>
      <c r="K38" s="6" t="str">
        <f>IF($C38=1,Table!M14,"")</f>
        <v/>
      </c>
      <c r="L38" s="6" t="str">
        <f>IF($C38=1,Table!N14,"")</f>
        <v/>
      </c>
      <c r="M38" s="41" t="str">
        <f>IF(C38=1,((Table!K14-Table!L14)/NORMSINV(0.3))^2,"")</f>
        <v/>
      </c>
    </row>
    <row r="39" spans="1:13" x14ac:dyDescent="0.2">
      <c r="A39">
        <f t="shared" si="3"/>
        <v>8</v>
      </c>
      <c r="B39" s="53">
        <f>MAX(0,Table!I15-75)</f>
        <v>0</v>
      </c>
      <c r="C39" t="str">
        <f t="shared" si="1"/>
        <v/>
      </c>
      <c r="D39" s="6" t="str">
        <f>IF($C39=1,Table!F15,"")</f>
        <v/>
      </c>
      <c r="E39" s="6" t="str">
        <f>IF($C39=1,Table!G15,"")</f>
        <v/>
      </c>
      <c r="F39" s="6" t="str">
        <f>IF($C39=1,Table!H15,"")</f>
        <v/>
      </c>
      <c r="G39" s="6" t="str">
        <f t="shared" si="2"/>
        <v/>
      </c>
      <c r="H39" s="6" t="str">
        <f>IF($C39=1,Table!J15,"")</f>
        <v/>
      </c>
      <c r="I39" s="6" t="str">
        <f>IF($C39=1,Table!K15,"")</f>
        <v/>
      </c>
      <c r="J39" s="6" t="str">
        <f>IF($C39=1,Table!L15,"")</f>
        <v/>
      </c>
      <c r="K39" s="6" t="str">
        <f>IF($C39=1,Table!M15,"")</f>
        <v/>
      </c>
      <c r="L39" s="6" t="str">
        <f>IF($C39=1,Table!N15,"")</f>
        <v/>
      </c>
      <c r="M39" s="41" t="str">
        <f>IF(C39=1,((Table!K15-Table!L15)/NORMSINV(0.3))^2,"")</f>
        <v/>
      </c>
    </row>
    <row r="40" spans="1:13" x14ac:dyDescent="0.2">
      <c r="A40">
        <f t="shared" si="3"/>
        <v>9</v>
      </c>
      <c r="B40" s="53">
        <f>MAX(0,Table!I16-75)</f>
        <v>0</v>
      </c>
      <c r="C40" t="str">
        <f t="shared" si="1"/>
        <v/>
      </c>
      <c r="D40" s="6" t="str">
        <f>IF($C40=1,Table!F16,"")</f>
        <v/>
      </c>
      <c r="E40" s="6" t="str">
        <f>IF($C40=1,Table!G16,"")</f>
        <v/>
      </c>
      <c r="F40" s="6" t="str">
        <f>IF($C40=1,Table!H16,"")</f>
        <v/>
      </c>
      <c r="G40" s="6" t="str">
        <f t="shared" si="2"/>
        <v/>
      </c>
      <c r="H40" s="6" t="str">
        <f>IF($C40=1,Table!J16,"")</f>
        <v/>
      </c>
      <c r="I40" s="6" t="str">
        <f>IF($C40=1,Table!K16,"")</f>
        <v/>
      </c>
      <c r="J40" s="6" t="str">
        <f>IF($C40=1,Table!L16,"")</f>
        <v/>
      </c>
      <c r="K40" s="6" t="str">
        <f>IF($C40=1,Table!M16,"")</f>
        <v/>
      </c>
      <c r="L40" s="6" t="str">
        <f>IF($C40=1,Table!N16,"")</f>
        <v/>
      </c>
      <c r="M40" s="41" t="str">
        <f>IF(C40=1,((Table!K16-Table!L16)/NORMSINV(0.3))^2,"")</f>
        <v/>
      </c>
    </row>
    <row r="41" spans="1:13" x14ac:dyDescent="0.2">
      <c r="A41">
        <f t="shared" si="3"/>
        <v>10</v>
      </c>
      <c r="B41" s="53">
        <f>MAX(0,Table!I17-75)</f>
        <v>0</v>
      </c>
      <c r="C41" t="str">
        <f t="shared" si="1"/>
        <v/>
      </c>
      <c r="D41" s="6" t="str">
        <f>IF($C41=1,Table!F17,"")</f>
        <v/>
      </c>
      <c r="E41" s="6" t="str">
        <f>IF($C41=1,Table!G17,"")</f>
        <v/>
      </c>
      <c r="F41" s="6" t="str">
        <f>IF($C41=1,Table!H17,"")</f>
        <v/>
      </c>
      <c r="G41" s="6" t="str">
        <f t="shared" si="2"/>
        <v/>
      </c>
      <c r="H41" s="6" t="str">
        <f>IF($C41=1,Table!J17,"")</f>
        <v/>
      </c>
      <c r="I41" s="6" t="str">
        <f>IF($C41=1,Table!K17,"")</f>
        <v/>
      </c>
      <c r="J41" s="6" t="str">
        <f>IF($C41=1,Table!L17,"")</f>
        <v/>
      </c>
      <c r="K41" s="6" t="str">
        <f>IF($C41=1,Table!M17,"")</f>
        <v/>
      </c>
      <c r="L41" s="6" t="str">
        <f>IF($C41=1,Table!N17,"")</f>
        <v/>
      </c>
      <c r="M41" s="41" t="str">
        <f>IF(C41=1,((Table!K17-Table!L17)/NORMSINV(0.3))^2,"")</f>
        <v/>
      </c>
    </row>
    <row r="42" spans="1:13" x14ac:dyDescent="0.2">
      <c r="A42">
        <f t="shared" si="3"/>
        <v>11</v>
      </c>
      <c r="B42" s="53">
        <f>MAX(0,Table!I18-75)</f>
        <v>2.5215100000000064</v>
      </c>
      <c r="C42" t="str">
        <f t="shared" si="1"/>
        <v/>
      </c>
      <c r="D42" s="6" t="str">
        <f>IF($C42=1,Table!F18,"")</f>
        <v/>
      </c>
      <c r="E42" s="6" t="str">
        <f>IF($C42=1,Table!G18,"")</f>
        <v/>
      </c>
      <c r="F42" s="6" t="str">
        <f>IF($C42=1,Table!H18,"")</f>
        <v/>
      </c>
      <c r="G42" s="6" t="str">
        <f t="shared" si="2"/>
        <v/>
      </c>
      <c r="H42" s="6" t="str">
        <f>IF($C42=1,Table!J18,"")</f>
        <v/>
      </c>
      <c r="I42" s="6" t="str">
        <f>IF($C42=1,Table!K18,"")</f>
        <v/>
      </c>
      <c r="J42" s="6" t="str">
        <f>IF($C42=1,Table!L18,"")</f>
        <v/>
      </c>
      <c r="K42" s="6" t="str">
        <f>IF($C42=1,Table!M18,"")</f>
        <v/>
      </c>
      <c r="L42" s="6" t="str">
        <f>IF($C42=1,Table!N18,"")</f>
        <v/>
      </c>
      <c r="M42" s="41" t="str">
        <f>IF(C42=1,((Table!K18-Table!L18)/NORMSINV(0.3))^2,"")</f>
        <v/>
      </c>
    </row>
    <row r="43" spans="1:13" x14ac:dyDescent="0.2">
      <c r="A43">
        <f t="shared" si="3"/>
        <v>12</v>
      </c>
      <c r="B43" s="53">
        <f>MAX(0,Table!I19-75)</f>
        <v>7.2288300000000021</v>
      </c>
      <c r="C43" t="str">
        <f t="shared" si="1"/>
        <v/>
      </c>
      <c r="D43" s="6" t="str">
        <f>IF($C43=1,Table!F19,"")</f>
        <v/>
      </c>
      <c r="E43" s="6" t="str">
        <f>IF($C43=1,Table!G19,"")</f>
        <v/>
      </c>
      <c r="F43" s="6" t="str">
        <f>IF($C43=1,Table!H19,"")</f>
        <v/>
      </c>
      <c r="G43" s="6" t="str">
        <f t="shared" si="2"/>
        <v/>
      </c>
      <c r="H43" s="6" t="str">
        <f>IF($C43=1,Table!J19,"")</f>
        <v/>
      </c>
      <c r="I43" s="6" t="str">
        <f>IF($C43=1,Table!K19,"")</f>
        <v/>
      </c>
      <c r="J43" s="6" t="str">
        <f>IF($C43=1,Table!L19,"")</f>
        <v/>
      </c>
      <c r="K43" s="6" t="str">
        <f>IF($C43=1,Table!M19,"")</f>
        <v/>
      </c>
      <c r="L43" s="6" t="str">
        <f>IF($C43=1,Table!N19,"")</f>
        <v/>
      </c>
      <c r="M43" s="41" t="str">
        <f>IF(C43=1,((Table!K19-Table!L19)/NORMSINV(0.3))^2,"")</f>
        <v/>
      </c>
    </row>
    <row r="44" spans="1:13" x14ac:dyDescent="0.2">
      <c r="A44">
        <f t="shared" si="3"/>
        <v>13</v>
      </c>
      <c r="B44" s="53">
        <f>MAX(0,Table!I20-75)</f>
        <v>11.412639999999996</v>
      </c>
      <c r="C44" t="str">
        <f t="shared" si="1"/>
        <v/>
      </c>
      <c r="D44" s="6" t="str">
        <f>IF($C44=1,Table!F20,"")</f>
        <v/>
      </c>
      <c r="E44" s="6" t="str">
        <f>IF($C44=1,Table!G20,"")</f>
        <v/>
      </c>
      <c r="F44" s="6" t="str">
        <f>IF($C44=1,Table!H20,"")</f>
        <v/>
      </c>
      <c r="G44" s="6" t="str">
        <f t="shared" si="2"/>
        <v/>
      </c>
      <c r="H44" s="6" t="str">
        <f>IF($C44=1,Table!J20,"")</f>
        <v/>
      </c>
      <c r="I44" s="6" t="str">
        <f>IF($C44=1,Table!K20,"")</f>
        <v/>
      </c>
      <c r="J44" s="6" t="str">
        <f>IF($C44=1,Table!L20,"")</f>
        <v/>
      </c>
      <c r="K44" s="6" t="str">
        <f>IF($C44=1,Table!M20,"")</f>
        <v/>
      </c>
      <c r="L44" s="6" t="str">
        <f>IF($C44=1,Table!N20,"")</f>
        <v/>
      </c>
      <c r="M44" s="41" t="str">
        <f>IF(C44=1,((Table!K20-Table!L20)/NORMSINV(0.3))^2,"")</f>
        <v/>
      </c>
    </row>
    <row r="45" spans="1:13" x14ac:dyDescent="0.2">
      <c r="A45">
        <f t="shared" si="3"/>
        <v>14</v>
      </c>
      <c r="B45" s="53">
        <f>MAX(0,Table!I21-75)</f>
        <v>14.915279999999996</v>
      </c>
      <c r="C45" t="str">
        <f t="shared" si="1"/>
        <v/>
      </c>
      <c r="D45" s="6" t="str">
        <f>IF($C45=1,Table!F21,"")</f>
        <v/>
      </c>
      <c r="E45" s="6" t="str">
        <f>IF($C45=1,Table!G21,"")</f>
        <v/>
      </c>
      <c r="F45" s="6" t="str">
        <f>IF($C45=1,Table!H21,"")</f>
        <v/>
      </c>
      <c r="G45" s="6" t="str">
        <f t="shared" si="2"/>
        <v/>
      </c>
      <c r="H45" s="6" t="str">
        <f>IF($C45=1,Table!J21,"")</f>
        <v/>
      </c>
      <c r="I45" s="6" t="str">
        <f>IF($C45=1,Table!K21,"")</f>
        <v/>
      </c>
      <c r="J45" s="6" t="str">
        <f>IF($C45=1,Table!L21,"")</f>
        <v/>
      </c>
      <c r="K45" s="6" t="str">
        <f>IF($C45=1,Table!M21,"")</f>
        <v/>
      </c>
      <c r="L45" s="6" t="str">
        <f>IF($C45=1,Table!N21,"")</f>
        <v/>
      </c>
      <c r="M45" s="41" t="str">
        <f>IF(C45=1,((Table!K21-Table!L21)/NORMSINV(0.3))^2,"")</f>
        <v/>
      </c>
    </row>
    <row r="46" spans="1:13" x14ac:dyDescent="0.2">
      <c r="A46">
        <f t="shared" si="3"/>
        <v>15</v>
      </c>
      <c r="B46" s="53">
        <f>MAX(0,Table!I22-75)</f>
        <v>17.616140000000001</v>
      </c>
      <c r="C46">
        <f t="shared" si="1"/>
        <v>1</v>
      </c>
      <c r="D46" s="6">
        <f>IF($C46=1,Table!F22,"")</f>
        <v>290.99119999999999</v>
      </c>
      <c r="E46" s="6">
        <f>IF($C46=1,Table!G22,"")</f>
        <v>59.131</v>
      </c>
      <c r="F46" s="6">
        <f>IF($C46=1,Table!H22,"")</f>
        <v>231.86019999999999</v>
      </c>
      <c r="G46" s="6">
        <f t="shared" si="2"/>
        <v>17.616140000000001</v>
      </c>
      <c r="H46" s="6">
        <f>IF($C46=1,Table!J22,"")</f>
        <v>229.87700000000001</v>
      </c>
      <c r="I46" s="6">
        <f>IF($C46=1,Table!K22,"")</f>
        <v>231.0487</v>
      </c>
      <c r="J46" s="6">
        <f>IF($C46=1,Table!L22,"")</f>
        <v>231.86019999999999</v>
      </c>
      <c r="K46" s="6">
        <f>IF($C46=1,Table!M22,"")</f>
        <v>232.67179999999999</v>
      </c>
      <c r="L46" s="6">
        <f>IF($C46=1,Table!N22,"")</f>
        <v>233.84350000000001</v>
      </c>
      <c r="M46" s="41">
        <f>IF(C46=1,((Table!K22-Table!L22)/NORMSINV(0.3))^2,"")</f>
        <v>2.3946984498301789</v>
      </c>
    </row>
    <row r="47" spans="1:13" x14ac:dyDescent="0.2">
      <c r="A47">
        <f t="shared" si="3"/>
        <v>16</v>
      </c>
      <c r="B47" s="53">
        <f>MAX(0,Table!I23-75)</f>
        <v>18.250990000000002</v>
      </c>
      <c r="C47">
        <f t="shared" si="1"/>
        <v>1</v>
      </c>
      <c r="D47" s="6">
        <f>IF($C47=1,Table!F23,"")</f>
        <v>280.62459999999999</v>
      </c>
      <c r="E47" s="6">
        <f>IF($C47=1,Table!G23,"")</f>
        <v>56.121499999999997</v>
      </c>
      <c r="F47" s="6">
        <f>IF($C47=1,Table!H23,"")</f>
        <v>224.50309999999999</v>
      </c>
      <c r="G47" s="6">
        <f t="shared" si="2"/>
        <v>18.250990000000002</v>
      </c>
      <c r="H47" s="6">
        <f>IF($C47=1,Table!J23,"")</f>
        <v>222.51820000000001</v>
      </c>
      <c r="I47" s="6">
        <f>IF($C47=1,Table!K23,"")</f>
        <v>223.6909</v>
      </c>
      <c r="J47" s="6">
        <f>IF($C47=1,Table!L23,"")</f>
        <v>224.50309999999999</v>
      </c>
      <c r="K47" s="6">
        <f>IF($C47=1,Table!M23,"")</f>
        <v>225.31530000000001</v>
      </c>
      <c r="L47" s="6">
        <f>IF($C47=1,Table!N23,"")</f>
        <v>226.488</v>
      </c>
      <c r="M47" s="41">
        <f>IF(C47=1,((Table!K23-Table!L23)/NORMSINV(0.3))^2,"")</f>
        <v>2.398831566030748</v>
      </c>
    </row>
    <row r="48" spans="1:13" x14ac:dyDescent="0.2">
      <c r="A48">
        <f t="shared" si="3"/>
        <v>17</v>
      </c>
      <c r="B48" s="53">
        <f>MAX(0,Table!I24-75)</f>
        <v>17.408969999999997</v>
      </c>
      <c r="C48" t="str">
        <f t="shared" si="1"/>
        <v/>
      </c>
      <c r="D48" s="6" t="str">
        <f>IF($C48=1,Table!F24,"")</f>
        <v/>
      </c>
      <c r="E48" s="6" t="str">
        <f>IF($C48=1,Table!G24,"")</f>
        <v/>
      </c>
      <c r="F48" s="6" t="str">
        <f>IF($C48=1,Table!H24,"")</f>
        <v/>
      </c>
      <c r="G48" s="6" t="str">
        <f t="shared" si="2"/>
        <v/>
      </c>
      <c r="H48" s="6" t="str">
        <f>IF($C48=1,Table!J24,"")</f>
        <v/>
      </c>
      <c r="I48" s="6" t="str">
        <f>IF($C48=1,Table!K24,"")</f>
        <v/>
      </c>
      <c r="J48" s="6" t="str">
        <f>IF($C48=1,Table!L24,"")</f>
        <v/>
      </c>
      <c r="K48" s="6" t="str">
        <f>IF($C48=1,Table!M24,"")</f>
        <v/>
      </c>
      <c r="L48" s="6" t="str">
        <f>IF($C48=1,Table!N24,"")</f>
        <v/>
      </c>
      <c r="M48" s="41" t="str">
        <f>IF(C48=1,((Table!K24-Table!L24)/NORMSINV(0.3))^2,"")</f>
        <v/>
      </c>
    </row>
    <row r="49" spans="1:13" x14ac:dyDescent="0.2">
      <c r="A49">
        <f t="shared" si="3"/>
        <v>18</v>
      </c>
      <c r="B49" s="53">
        <f>MAX(0,Table!I25-75)</f>
        <v>16.940349999999995</v>
      </c>
      <c r="C49" t="str">
        <f t="shared" si="1"/>
        <v/>
      </c>
      <c r="D49" s="6" t="str">
        <f>IF($C49=1,Table!F25,"")</f>
        <v/>
      </c>
      <c r="E49" s="6" t="str">
        <f>IF($C49=1,Table!G25,"")</f>
        <v/>
      </c>
      <c r="F49" s="6" t="str">
        <f>IF($C49=1,Table!H25,"")</f>
        <v/>
      </c>
      <c r="G49" s="6" t="str">
        <f t="shared" si="2"/>
        <v/>
      </c>
      <c r="H49" s="6" t="str">
        <f>IF($C49=1,Table!J25,"")</f>
        <v/>
      </c>
      <c r="I49" s="6" t="str">
        <f>IF($C49=1,Table!K25,"")</f>
        <v/>
      </c>
      <c r="J49" s="6" t="str">
        <f>IF($C49=1,Table!L25,"")</f>
        <v/>
      </c>
      <c r="K49" s="6" t="str">
        <f>IF($C49=1,Table!M25,"")</f>
        <v/>
      </c>
      <c r="L49" s="6" t="str">
        <f>IF($C49=1,Table!N25,"")</f>
        <v/>
      </c>
      <c r="M49" s="41" t="str">
        <f>IF(C49=1,((Table!K25-Table!L25)/NORMSINV(0.3))^2,"")</f>
        <v/>
      </c>
    </row>
    <row r="50" spans="1:13" x14ac:dyDescent="0.2">
      <c r="A50">
        <f t="shared" si="3"/>
        <v>19</v>
      </c>
      <c r="B50" s="53">
        <f>MAX(0,Table!I26-75)</f>
        <v>13.918599999999998</v>
      </c>
      <c r="C50" t="str">
        <f t="shared" si="1"/>
        <v/>
      </c>
      <c r="D50" s="6" t="str">
        <f>IF($C50=1,Table!F26,"")</f>
        <v/>
      </c>
      <c r="E50" s="6" t="str">
        <f>IF($C50=1,Table!G26,"")</f>
        <v/>
      </c>
      <c r="F50" s="6" t="str">
        <f>IF($C50=1,Table!H26,"")</f>
        <v/>
      </c>
      <c r="G50" s="6" t="str">
        <f t="shared" si="2"/>
        <v/>
      </c>
      <c r="H50" s="6" t="str">
        <f>IF($C50=1,Table!J26,"")</f>
        <v/>
      </c>
      <c r="I50" s="6" t="str">
        <f>IF($C50=1,Table!K26,"")</f>
        <v/>
      </c>
      <c r="J50" s="6" t="str">
        <f>IF($C50=1,Table!L26,"")</f>
        <v/>
      </c>
      <c r="K50" s="6" t="str">
        <f>IF($C50=1,Table!M26,"")</f>
        <v/>
      </c>
      <c r="L50" s="6" t="str">
        <f>IF($C50=1,Table!N26,"")</f>
        <v/>
      </c>
      <c r="M50" s="41" t="str">
        <f>IF(C50=1,((Table!K26-Table!L26)/NORMSINV(0.3))^2,"")</f>
        <v/>
      </c>
    </row>
    <row r="51" spans="1:13" x14ac:dyDescent="0.2">
      <c r="A51">
        <f t="shared" si="3"/>
        <v>20</v>
      </c>
      <c r="B51" s="53">
        <f>MAX(0,Table!I27-75)</f>
        <v>8.5981299999999976</v>
      </c>
      <c r="C51" t="str">
        <f t="shared" si="1"/>
        <v/>
      </c>
      <c r="D51" s="6" t="str">
        <f>IF($C51=1,Table!F27,"")</f>
        <v/>
      </c>
      <c r="E51" s="6" t="str">
        <f>IF($C51=1,Table!G27,"")</f>
        <v/>
      </c>
      <c r="F51" s="6" t="str">
        <f>IF($C51=1,Table!H27,"")</f>
        <v/>
      </c>
      <c r="G51" s="6" t="str">
        <f t="shared" si="2"/>
        <v/>
      </c>
      <c r="H51" s="6" t="str">
        <f>IF($C51=1,Table!J27,"")</f>
        <v/>
      </c>
      <c r="I51" s="6" t="str">
        <f>IF($C51=1,Table!K27,"")</f>
        <v/>
      </c>
      <c r="J51" s="6" t="str">
        <f>IF($C51=1,Table!L27,"")</f>
        <v/>
      </c>
      <c r="K51" s="6" t="str">
        <f>IF($C51=1,Table!M27,"")</f>
        <v/>
      </c>
      <c r="L51" s="6" t="str">
        <f>IF($C51=1,Table!N27,"")</f>
        <v/>
      </c>
      <c r="M51" s="41" t="str">
        <f>IF(C51=1,((Table!K27-Table!L27)/NORMSINV(0.3))^2,"")</f>
        <v/>
      </c>
    </row>
    <row r="52" spans="1:13" x14ac:dyDescent="0.2">
      <c r="A52">
        <f t="shared" si="3"/>
        <v>21</v>
      </c>
      <c r="B52" s="53">
        <f>MAX(0,Table!I28-75)</f>
        <v>4.4341000000000008</v>
      </c>
      <c r="C52" t="str">
        <f t="shared" si="1"/>
        <v/>
      </c>
      <c r="D52" s="6" t="str">
        <f>IF($C52=1,Table!F28,"")</f>
        <v/>
      </c>
      <c r="E52" s="6" t="str">
        <f>IF($C52=1,Table!G28,"")</f>
        <v/>
      </c>
      <c r="F52" s="6" t="str">
        <f>IF($C52=1,Table!H28,"")</f>
        <v/>
      </c>
      <c r="G52" s="6" t="str">
        <f t="shared" si="2"/>
        <v/>
      </c>
      <c r="H52" s="6" t="str">
        <f>IF($C52=1,Table!J28,"")</f>
        <v/>
      </c>
      <c r="I52" s="6" t="str">
        <f>IF($C52=1,Table!K28,"")</f>
        <v/>
      </c>
      <c r="J52" s="6" t="str">
        <f>IF($C52=1,Table!L28,"")</f>
        <v/>
      </c>
      <c r="K52" s="6" t="str">
        <f>IF($C52=1,Table!M28,"")</f>
        <v/>
      </c>
      <c r="L52" s="6" t="str">
        <f>IF($C52=1,Table!N28,"")</f>
        <v/>
      </c>
      <c r="M52" s="41" t="str">
        <f>IF(C52=1,((Table!K28-Table!L28)/NORMSINV(0.3))^2,"")</f>
        <v/>
      </c>
    </row>
    <row r="53" spans="1:13" x14ac:dyDescent="0.2">
      <c r="A53">
        <f t="shared" si="3"/>
        <v>22</v>
      </c>
      <c r="B53" s="53">
        <f>MAX(0,Table!I29-75)</f>
        <v>1.7239200000000068</v>
      </c>
      <c r="C53" t="str">
        <f t="shared" si="1"/>
        <v/>
      </c>
      <c r="D53" s="6" t="str">
        <f>IF($C53=1,Table!F29,"")</f>
        <v/>
      </c>
      <c r="E53" s="6" t="str">
        <f>IF($C53=1,Table!G29,"")</f>
        <v/>
      </c>
      <c r="F53" s="6" t="str">
        <f>IF($C53=1,Table!H29,"")</f>
        <v/>
      </c>
      <c r="G53" s="6" t="str">
        <f t="shared" si="2"/>
        <v/>
      </c>
      <c r="H53" s="6" t="str">
        <f>IF($C53=1,Table!J29,"")</f>
        <v/>
      </c>
      <c r="I53" s="6" t="str">
        <f>IF($C53=1,Table!K29,"")</f>
        <v/>
      </c>
      <c r="J53" s="6" t="str">
        <f>IF($C53=1,Table!L29,"")</f>
        <v/>
      </c>
      <c r="K53" s="6" t="str">
        <f>IF($C53=1,Table!M29,"")</f>
        <v/>
      </c>
      <c r="L53" s="6" t="str">
        <f>IF($C53=1,Table!N29,"")</f>
        <v/>
      </c>
      <c r="M53" s="41" t="str">
        <f>IF(C53=1,((Table!K29-Table!L29)/NORMSINV(0.3))^2,"")</f>
        <v/>
      </c>
    </row>
    <row r="54" spans="1:13" x14ac:dyDescent="0.2">
      <c r="A54">
        <f t="shared" si="3"/>
        <v>23</v>
      </c>
      <c r="B54" s="53">
        <f>MAX(0,Table!I30-75)</f>
        <v>0</v>
      </c>
      <c r="C54" t="str">
        <f t="shared" si="1"/>
        <v/>
      </c>
      <c r="D54" s="6" t="str">
        <f>IF($C54=1,Table!F30,"")</f>
        <v/>
      </c>
      <c r="E54" s="6" t="str">
        <f>IF($C54=1,Table!G30,"")</f>
        <v/>
      </c>
      <c r="F54" s="6" t="str">
        <f>IF($C54=1,Table!H30,"")</f>
        <v/>
      </c>
      <c r="G54" s="6" t="str">
        <f t="shared" si="2"/>
        <v/>
      </c>
      <c r="H54" s="6" t="str">
        <f>IF($C54=1,Table!J30,"")</f>
        <v/>
      </c>
      <c r="I54" s="6" t="str">
        <f>IF($C54=1,Table!K30,"")</f>
        <v/>
      </c>
      <c r="J54" s="6" t="str">
        <f>IF($C54=1,Table!L30,"")</f>
        <v/>
      </c>
      <c r="K54" s="6" t="str">
        <f>IF($C54=1,Table!M30,"")</f>
        <v/>
      </c>
      <c r="L54" s="6" t="str">
        <f>IF($C54=1,Table!N30,"")</f>
        <v/>
      </c>
      <c r="M54" s="41" t="str">
        <f>IF(C54=1,((Table!K30-Table!L30)/NORMSINV(0.3))^2,"")</f>
        <v/>
      </c>
    </row>
    <row r="55" spans="1:13" x14ac:dyDescent="0.2">
      <c r="A55">
        <f t="shared" si="3"/>
        <v>24</v>
      </c>
      <c r="B55" s="53">
        <f>MAX(0,Table!I31-75)</f>
        <v>0</v>
      </c>
      <c r="C55" t="str">
        <f t="shared" si="1"/>
        <v/>
      </c>
      <c r="D55" s="6" t="str">
        <f>IF($C55=1,Table!F31,"")</f>
        <v/>
      </c>
      <c r="E55" s="6" t="str">
        <f>IF($C55=1,Table!G31,"")</f>
        <v/>
      </c>
      <c r="F55" s="6" t="str">
        <f>IF($C55=1,Table!H31,"")</f>
        <v/>
      </c>
      <c r="G55" s="6" t="str">
        <f t="shared" si="2"/>
        <v/>
      </c>
      <c r="H55" s="6" t="str">
        <f>IF($C55=1,Table!J31,"")</f>
        <v/>
      </c>
      <c r="I55" s="6" t="str">
        <f>IF($C55=1,Table!K31,"")</f>
        <v/>
      </c>
      <c r="J55" s="6" t="str">
        <f>IF($C55=1,Table!L31,"")</f>
        <v/>
      </c>
      <c r="K55" s="6" t="str">
        <f>IF($C55=1,Table!M31,"")</f>
        <v/>
      </c>
      <c r="L55" s="6" t="str">
        <f>IF($C55=1,Table!N31,"")</f>
        <v/>
      </c>
      <c r="M55" s="41" t="str">
        <f>IF(C55=1,((Table!K31-Table!L31)/NORMSINV(0.3))^2,"")</f>
        <v/>
      </c>
    </row>
    <row r="56" spans="1:13" x14ac:dyDescent="0.2">
      <c r="A56" s="45" t="s">
        <v>238</v>
      </c>
      <c r="D56">
        <f>AVERAGE(D32:D55)</f>
        <v>285.80790000000002</v>
      </c>
      <c r="E56">
        <f>AVERAGE(E32:E55)</f>
        <v>57.626249999999999</v>
      </c>
      <c r="F56">
        <f>AVERAGE(F32:F55)</f>
        <v>228.18164999999999</v>
      </c>
      <c r="G56" s="6">
        <f>SUM(G32:G55)</f>
        <v>35.867130000000003</v>
      </c>
      <c r="H56">
        <f t="shared" ref="H56:L56" si="4">AVERAGE(H32:H55)</f>
        <v>226.19760000000002</v>
      </c>
      <c r="I56">
        <f t="shared" si="4"/>
        <v>227.3698</v>
      </c>
      <c r="J56">
        <f t="shared" si="4"/>
        <v>228.18164999999999</v>
      </c>
      <c r="K56">
        <f t="shared" si="4"/>
        <v>228.99355</v>
      </c>
      <c r="L56">
        <f t="shared" si="4"/>
        <v>230.16575</v>
      </c>
      <c r="M56" s="53">
        <f>SQRT((1/SUM(C32:C55)^2*SUM(M32:M55)))</f>
        <v>1.0947065835031924</v>
      </c>
    </row>
    <row r="57" spans="1:13" x14ac:dyDescent="0.2">
      <c r="G57" s="6"/>
      <c r="H57" s="6"/>
    </row>
    <row r="58" spans="1:13" x14ac:dyDescent="0.2">
      <c r="G58" s="6"/>
      <c r="H58" s="6"/>
    </row>
    <row r="59" spans="1:13" x14ac:dyDescent="0.2">
      <c r="G59" s="6"/>
      <c r="H59" s="6"/>
    </row>
    <row r="60" spans="1:13" x14ac:dyDescent="0.2">
      <c r="G60" s="6"/>
      <c r="H60" s="6"/>
    </row>
    <row r="61" spans="1:13" x14ac:dyDescent="0.2">
      <c r="G61" s="6"/>
      <c r="H61" s="6"/>
    </row>
    <row r="62" spans="1:13" x14ac:dyDescent="0.2">
      <c r="G62" s="6"/>
      <c r="H62" s="6"/>
    </row>
    <row r="63" spans="1:13" x14ac:dyDescent="0.2">
      <c r="G63" s="6"/>
      <c r="H63" s="6"/>
    </row>
    <row r="64" spans="1:13" x14ac:dyDescent="0.2">
      <c r="G64" s="6"/>
      <c r="H64" s="6"/>
    </row>
    <row r="65" spans="7:8" x14ac:dyDescent="0.2">
      <c r="G65" s="6"/>
      <c r="H65" s="6"/>
    </row>
    <row r="66" spans="7:8" x14ac:dyDescent="0.2">
      <c r="G66" s="6"/>
      <c r="H66" s="6"/>
    </row>
    <row r="67" spans="7:8" x14ac:dyDescent="0.2">
      <c r="G67" s="6"/>
      <c r="H67" s="6"/>
    </row>
    <row r="68" spans="7:8" x14ac:dyDescent="0.2">
      <c r="G68" s="6"/>
      <c r="H68" s="6"/>
    </row>
    <row r="69" spans="7:8" x14ac:dyDescent="0.2">
      <c r="G69" s="6"/>
      <c r="H69" s="6"/>
    </row>
    <row r="70" spans="7:8" x14ac:dyDescent="0.2">
      <c r="G70" s="6"/>
      <c r="H70" s="6"/>
    </row>
  </sheetData>
  <phoneticPr fontId="2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T10240"/>
  <sheetViews>
    <sheetView zoomScaleNormal="100" workbookViewId="0">
      <pane xSplit="7" ySplit="1" topLeftCell="H2" activePane="bottomRight" state="frozen"/>
      <selection activeCell="G33" sqref="G33"/>
      <selection pane="topRight" activeCell="G33" sqref="G33"/>
      <selection pane="bottomLeft" activeCell="G33" sqref="G33"/>
      <selection pane="bottomRight" activeCell="H6" sqref="H6"/>
    </sheetView>
  </sheetViews>
  <sheetFormatPr defaultRowHeight="12.75" x14ac:dyDescent="0.2"/>
  <cols>
    <col min="1" max="1" width="31" bestFit="1" customWidth="1"/>
    <col min="2" max="2" width="15.5703125" customWidth="1"/>
    <col min="3" max="3" width="16.42578125" customWidth="1"/>
    <col min="4" max="4" width="11.85546875" customWidth="1"/>
    <col min="5" max="5" width="16" customWidth="1"/>
    <col min="6" max="6" width="10" customWidth="1"/>
    <col min="7" max="7" width="8" customWidth="1"/>
    <col min="8" max="31" width="10" customWidth="1"/>
    <col min="32" max="40" width="12.85546875" customWidth="1"/>
    <col min="41" max="55" width="14" customWidth="1"/>
    <col min="56" max="64" width="12.85546875" customWidth="1"/>
    <col min="65" max="79" width="14" customWidth="1"/>
    <col min="80" max="88" width="12.85546875" customWidth="1"/>
    <col min="89" max="103" width="14" customWidth="1"/>
    <col min="104" max="112" width="12.85546875" customWidth="1"/>
    <col min="113" max="127" width="14" customWidth="1"/>
    <col min="128" max="136" width="12.85546875" customWidth="1"/>
    <col min="137" max="151" width="14" customWidth="1"/>
    <col min="152" max="160" width="9" customWidth="1"/>
    <col min="161" max="175" width="9.7109375" customWidth="1"/>
    <col min="176" max="177" width="12" bestFit="1" customWidth="1"/>
    <col min="178" max="178" width="9.28515625" customWidth="1"/>
    <col min="179" max="181" width="10.140625" bestFit="1" customWidth="1"/>
  </cols>
  <sheetData>
    <row r="1" spans="1:176" x14ac:dyDescent="0.2">
      <c r="A1" s="68" t="s">
        <v>215</v>
      </c>
      <c r="B1" t="s">
        <v>216</v>
      </c>
      <c r="C1" t="s">
        <v>217</v>
      </c>
      <c r="D1" t="s">
        <v>253</v>
      </c>
      <c r="E1" t="s">
        <v>241</v>
      </c>
      <c r="F1" t="s">
        <v>248</v>
      </c>
      <c r="G1" t="s">
        <v>167</v>
      </c>
      <c r="H1" t="s">
        <v>168</v>
      </c>
      <c r="I1" t="s">
        <v>169</v>
      </c>
      <c r="J1" t="s">
        <v>170</v>
      </c>
      <c r="K1" t="s">
        <v>171</v>
      </c>
      <c r="L1" t="s">
        <v>172</v>
      </c>
      <c r="M1" t="s">
        <v>173</v>
      </c>
      <c r="N1" t="s">
        <v>174</v>
      </c>
      <c r="O1" t="s">
        <v>175</v>
      </c>
      <c r="P1" t="s">
        <v>176</v>
      </c>
      <c r="Q1" t="s">
        <v>177</v>
      </c>
      <c r="R1" t="s">
        <v>178</v>
      </c>
      <c r="S1" t="s">
        <v>179</v>
      </c>
      <c r="T1" t="s">
        <v>180</v>
      </c>
      <c r="U1" t="s">
        <v>181</v>
      </c>
      <c r="V1" t="s">
        <v>182</v>
      </c>
      <c r="W1" t="s">
        <v>183</v>
      </c>
      <c r="X1" t="s">
        <v>184</v>
      </c>
      <c r="Y1" t="s">
        <v>185</v>
      </c>
      <c r="Z1" t="s">
        <v>186</v>
      </c>
      <c r="AA1" t="s">
        <v>187</v>
      </c>
      <c r="AB1" t="s">
        <v>188</v>
      </c>
      <c r="AC1" t="s">
        <v>189</v>
      </c>
      <c r="AD1" t="s">
        <v>190</v>
      </c>
      <c r="AE1" t="s">
        <v>22</v>
      </c>
      <c r="AF1" t="s">
        <v>23</v>
      </c>
      <c r="AG1" t="s">
        <v>24</v>
      </c>
      <c r="AH1" t="s">
        <v>25</v>
      </c>
      <c r="AI1" t="s">
        <v>26</v>
      </c>
      <c r="AJ1" t="s">
        <v>27</v>
      </c>
      <c r="AK1" t="s">
        <v>28</v>
      </c>
      <c r="AL1" t="s">
        <v>29</v>
      </c>
      <c r="AM1" t="s">
        <v>30</v>
      </c>
      <c r="AN1" t="s">
        <v>31</v>
      </c>
      <c r="AO1" t="s">
        <v>32</v>
      </c>
      <c r="AP1" t="s">
        <v>33</v>
      </c>
      <c r="AQ1" t="s">
        <v>34</v>
      </c>
      <c r="AR1" t="s">
        <v>35</v>
      </c>
      <c r="AS1" t="s">
        <v>36</v>
      </c>
      <c r="AT1" t="s">
        <v>37</v>
      </c>
      <c r="AU1" t="s">
        <v>38</v>
      </c>
      <c r="AV1" t="s">
        <v>39</v>
      </c>
      <c r="AW1" t="s">
        <v>40</v>
      </c>
      <c r="AX1" t="s">
        <v>41</v>
      </c>
      <c r="AY1" t="s">
        <v>42</v>
      </c>
      <c r="AZ1" t="s">
        <v>43</v>
      </c>
      <c r="BA1" t="s">
        <v>44</v>
      </c>
      <c r="BB1" t="s">
        <v>45</v>
      </c>
      <c r="BC1" t="s">
        <v>46</v>
      </c>
      <c r="BD1" t="s">
        <v>47</v>
      </c>
      <c r="BE1" t="s">
        <v>48</v>
      </c>
      <c r="BF1" t="s">
        <v>49</v>
      </c>
      <c r="BG1" t="s">
        <v>50</v>
      </c>
      <c r="BH1" t="s">
        <v>51</v>
      </c>
      <c r="BI1" t="s">
        <v>52</v>
      </c>
      <c r="BJ1" t="s">
        <v>53</v>
      </c>
      <c r="BK1" t="s">
        <v>54</v>
      </c>
      <c r="BL1" t="s">
        <v>55</v>
      </c>
      <c r="BM1" t="s">
        <v>56</v>
      </c>
      <c r="BN1" t="s">
        <v>57</v>
      </c>
      <c r="BO1" t="s">
        <v>58</v>
      </c>
      <c r="BP1" t="s">
        <v>59</v>
      </c>
      <c r="BQ1" t="s">
        <v>60</v>
      </c>
      <c r="BR1" t="s">
        <v>61</v>
      </c>
      <c r="BS1" t="s">
        <v>62</v>
      </c>
      <c r="BT1" t="s">
        <v>63</v>
      </c>
      <c r="BU1" t="s">
        <v>64</v>
      </c>
      <c r="BV1" t="s">
        <v>65</v>
      </c>
      <c r="BW1" t="s">
        <v>66</v>
      </c>
      <c r="BX1" t="s">
        <v>67</v>
      </c>
      <c r="BY1" t="s">
        <v>68</v>
      </c>
      <c r="BZ1" t="s">
        <v>69</v>
      </c>
      <c r="CA1" t="s">
        <v>70</v>
      </c>
      <c r="CB1" t="s">
        <v>71</v>
      </c>
      <c r="CC1" t="s">
        <v>72</v>
      </c>
      <c r="CD1" t="s">
        <v>73</v>
      </c>
      <c r="CE1" t="s">
        <v>74</v>
      </c>
      <c r="CF1" t="s">
        <v>75</v>
      </c>
      <c r="CG1" t="s">
        <v>76</v>
      </c>
      <c r="CH1" t="s">
        <v>77</v>
      </c>
      <c r="CI1" t="s">
        <v>78</v>
      </c>
      <c r="CJ1" t="s">
        <v>79</v>
      </c>
      <c r="CK1" t="s">
        <v>80</v>
      </c>
      <c r="CL1" t="s">
        <v>81</v>
      </c>
      <c r="CM1" t="s">
        <v>82</v>
      </c>
      <c r="CN1" t="s">
        <v>83</v>
      </c>
      <c r="CO1" t="s">
        <v>84</v>
      </c>
      <c r="CP1" t="s">
        <v>85</v>
      </c>
      <c r="CQ1" t="s">
        <v>86</v>
      </c>
      <c r="CR1" t="s">
        <v>87</v>
      </c>
      <c r="CS1" t="s">
        <v>88</v>
      </c>
      <c r="CT1" t="s">
        <v>89</v>
      </c>
      <c r="CU1" t="s">
        <v>90</v>
      </c>
      <c r="CV1" t="s">
        <v>91</v>
      </c>
      <c r="CW1" t="s">
        <v>92</v>
      </c>
      <c r="CX1" t="s">
        <v>93</v>
      </c>
      <c r="CY1" t="s">
        <v>94</v>
      </c>
      <c r="CZ1" t="s">
        <v>95</v>
      </c>
      <c r="DA1" t="s">
        <v>96</v>
      </c>
      <c r="DB1" t="s">
        <v>97</v>
      </c>
      <c r="DC1" t="s">
        <v>98</v>
      </c>
      <c r="DD1" t="s">
        <v>99</v>
      </c>
      <c r="DE1" t="s">
        <v>100</v>
      </c>
      <c r="DF1" t="s">
        <v>101</v>
      </c>
      <c r="DG1" t="s">
        <v>102</v>
      </c>
      <c r="DH1" t="s">
        <v>103</v>
      </c>
      <c r="DI1" t="s">
        <v>104</v>
      </c>
      <c r="DJ1" t="s">
        <v>105</v>
      </c>
      <c r="DK1" t="s">
        <v>106</v>
      </c>
      <c r="DL1" t="s">
        <v>107</v>
      </c>
      <c r="DM1" t="s">
        <v>108</v>
      </c>
      <c r="DN1" t="s">
        <v>109</v>
      </c>
      <c r="DO1" t="s">
        <v>110</v>
      </c>
      <c r="DP1" t="s">
        <v>111</v>
      </c>
      <c r="DQ1" t="s">
        <v>112</v>
      </c>
      <c r="DR1" t="s">
        <v>113</v>
      </c>
      <c r="DS1" t="s">
        <v>114</v>
      </c>
      <c r="DT1" t="s">
        <v>115</v>
      </c>
      <c r="DU1" t="s">
        <v>116</v>
      </c>
      <c r="DV1" t="s">
        <v>117</v>
      </c>
      <c r="DW1" t="s">
        <v>118</v>
      </c>
      <c r="DX1" t="s">
        <v>119</v>
      </c>
      <c r="DY1" t="s">
        <v>120</v>
      </c>
      <c r="DZ1" t="s">
        <v>121</v>
      </c>
      <c r="EA1" t="s">
        <v>122</v>
      </c>
      <c r="EB1" t="s">
        <v>123</v>
      </c>
      <c r="EC1" t="s">
        <v>124</v>
      </c>
      <c r="ED1" t="s">
        <v>125</v>
      </c>
      <c r="EE1" t="s">
        <v>126</v>
      </c>
      <c r="EF1" t="s">
        <v>127</v>
      </c>
      <c r="EG1" t="s">
        <v>128</v>
      </c>
      <c r="EH1" t="s">
        <v>129</v>
      </c>
      <c r="EI1" t="s">
        <v>130</v>
      </c>
      <c r="EJ1" t="s">
        <v>131</v>
      </c>
      <c r="EK1" t="s">
        <v>132</v>
      </c>
      <c r="EL1" t="s">
        <v>133</v>
      </c>
      <c r="EM1" t="s">
        <v>134</v>
      </c>
      <c r="EN1" t="s">
        <v>135</v>
      </c>
      <c r="EO1" t="s">
        <v>136</v>
      </c>
      <c r="EP1" t="s">
        <v>137</v>
      </c>
      <c r="EQ1" t="s">
        <v>138</v>
      </c>
      <c r="ER1" t="s">
        <v>139</v>
      </c>
      <c r="ES1" t="s">
        <v>140</v>
      </c>
      <c r="ET1" t="s">
        <v>141</v>
      </c>
      <c r="EU1" t="s">
        <v>142</v>
      </c>
      <c r="EV1" t="s">
        <v>143</v>
      </c>
      <c r="EW1" t="s">
        <v>144</v>
      </c>
      <c r="EX1" t="s">
        <v>145</v>
      </c>
      <c r="EY1" t="s">
        <v>146</v>
      </c>
      <c r="EZ1" t="s">
        <v>147</v>
      </c>
      <c r="FA1" t="s">
        <v>148</v>
      </c>
      <c r="FB1" t="s">
        <v>149</v>
      </c>
      <c r="FC1" t="s">
        <v>150</v>
      </c>
      <c r="FD1" t="s">
        <v>151</v>
      </c>
      <c r="FE1" t="s">
        <v>152</v>
      </c>
      <c r="FF1" t="s">
        <v>153</v>
      </c>
      <c r="FG1" t="s">
        <v>154</v>
      </c>
      <c r="FH1" t="s">
        <v>155</v>
      </c>
      <c r="FI1" t="s">
        <v>156</v>
      </c>
      <c r="FJ1" t="s">
        <v>157</v>
      </c>
      <c r="FK1" t="s">
        <v>158</v>
      </c>
      <c r="FL1" t="s">
        <v>159</v>
      </c>
      <c r="FM1" t="s">
        <v>160</v>
      </c>
      <c r="FN1" t="s">
        <v>161</v>
      </c>
      <c r="FO1" t="s">
        <v>162</v>
      </c>
      <c r="FP1" t="s">
        <v>163</v>
      </c>
      <c r="FQ1" t="s">
        <v>164</v>
      </c>
      <c r="FR1" t="s">
        <v>165</v>
      </c>
      <c r="FS1" t="s">
        <v>254</v>
      </c>
      <c r="FT1" s="45"/>
    </row>
    <row r="2" spans="1:176" x14ac:dyDescent="0.2">
      <c r="A2" t="s">
        <v>1</v>
      </c>
      <c r="B2" t="s">
        <v>202</v>
      </c>
      <c r="C2" s="69">
        <v>41676</v>
      </c>
      <c r="D2">
        <v>0</v>
      </c>
      <c r="E2" s="78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  <c r="M2">
        <v>0</v>
      </c>
      <c r="N2">
        <v>0</v>
      </c>
      <c r="O2">
        <v>0</v>
      </c>
      <c r="P2">
        <v>0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0</v>
      </c>
      <c r="AH2">
        <v>0</v>
      </c>
      <c r="AI2">
        <v>0</v>
      </c>
      <c r="AJ2">
        <v>0</v>
      </c>
      <c r="AK2">
        <v>0</v>
      </c>
      <c r="AL2">
        <v>0</v>
      </c>
      <c r="AM2">
        <v>0</v>
      </c>
      <c r="AN2">
        <v>0</v>
      </c>
      <c r="AO2">
        <v>0</v>
      </c>
      <c r="AP2">
        <v>0</v>
      </c>
      <c r="AQ2">
        <v>0</v>
      </c>
      <c r="AR2">
        <v>0</v>
      </c>
      <c r="AS2">
        <v>0</v>
      </c>
      <c r="AT2">
        <v>0</v>
      </c>
      <c r="AU2">
        <v>0</v>
      </c>
      <c r="AV2">
        <v>0</v>
      </c>
      <c r="AW2">
        <v>0</v>
      </c>
      <c r="AX2">
        <v>0</v>
      </c>
      <c r="AY2">
        <v>0</v>
      </c>
      <c r="AZ2">
        <v>0</v>
      </c>
      <c r="BA2">
        <v>0</v>
      </c>
      <c r="BB2">
        <v>0</v>
      </c>
      <c r="BC2">
        <v>0</v>
      </c>
      <c r="BD2">
        <v>0</v>
      </c>
      <c r="BE2">
        <v>0</v>
      </c>
      <c r="BF2">
        <v>0</v>
      </c>
      <c r="BG2">
        <v>0</v>
      </c>
      <c r="BH2">
        <v>0</v>
      </c>
      <c r="BI2">
        <v>0</v>
      </c>
      <c r="BJ2">
        <v>0</v>
      </c>
      <c r="BK2">
        <v>0</v>
      </c>
      <c r="BL2">
        <v>0</v>
      </c>
      <c r="BM2">
        <v>0</v>
      </c>
      <c r="BN2">
        <v>0</v>
      </c>
      <c r="BO2">
        <v>0</v>
      </c>
      <c r="BP2">
        <v>0</v>
      </c>
      <c r="BQ2">
        <v>0</v>
      </c>
      <c r="BR2">
        <v>0</v>
      </c>
      <c r="BS2">
        <v>0</v>
      </c>
      <c r="BT2">
        <v>0</v>
      </c>
      <c r="BU2">
        <v>0</v>
      </c>
      <c r="BV2">
        <v>0</v>
      </c>
      <c r="BW2">
        <v>0</v>
      </c>
      <c r="BX2">
        <v>0</v>
      </c>
      <c r="BY2">
        <v>0</v>
      </c>
      <c r="BZ2">
        <v>0</v>
      </c>
      <c r="CA2">
        <v>0</v>
      </c>
      <c r="CB2">
        <v>0</v>
      </c>
      <c r="CC2">
        <v>0</v>
      </c>
      <c r="CD2">
        <v>0</v>
      </c>
      <c r="CE2">
        <v>0</v>
      </c>
      <c r="CF2">
        <v>0</v>
      </c>
      <c r="CG2">
        <v>0</v>
      </c>
      <c r="CH2">
        <v>0</v>
      </c>
      <c r="CI2">
        <v>0</v>
      </c>
      <c r="CJ2">
        <v>0</v>
      </c>
      <c r="CK2">
        <v>0</v>
      </c>
      <c r="CL2">
        <v>0</v>
      </c>
      <c r="CM2">
        <v>0</v>
      </c>
      <c r="CN2">
        <v>0</v>
      </c>
      <c r="CO2">
        <v>0</v>
      </c>
      <c r="CP2">
        <v>0</v>
      </c>
      <c r="CQ2">
        <v>0</v>
      </c>
      <c r="CR2">
        <v>0</v>
      </c>
      <c r="CS2">
        <v>0</v>
      </c>
      <c r="CT2">
        <v>0</v>
      </c>
      <c r="CU2">
        <v>0</v>
      </c>
      <c r="CV2">
        <v>0</v>
      </c>
      <c r="CW2">
        <v>0</v>
      </c>
      <c r="CX2">
        <v>0</v>
      </c>
      <c r="CY2">
        <v>0</v>
      </c>
      <c r="CZ2">
        <v>0</v>
      </c>
      <c r="DA2">
        <v>0</v>
      </c>
      <c r="DB2">
        <v>0</v>
      </c>
      <c r="DC2">
        <v>0</v>
      </c>
      <c r="DD2">
        <v>0</v>
      </c>
      <c r="DE2">
        <v>0</v>
      </c>
      <c r="DF2">
        <v>0</v>
      </c>
      <c r="DG2">
        <v>0</v>
      </c>
      <c r="DH2">
        <v>0</v>
      </c>
      <c r="DI2">
        <v>0</v>
      </c>
      <c r="DJ2">
        <v>0</v>
      </c>
      <c r="DK2">
        <v>0</v>
      </c>
      <c r="DL2">
        <v>0</v>
      </c>
      <c r="DM2">
        <v>0</v>
      </c>
      <c r="DN2">
        <v>0</v>
      </c>
      <c r="DO2">
        <v>0</v>
      </c>
      <c r="DP2">
        <v>0</v>
      </c>
      <c r="DQ2">
        <v>0</v>
      </c>
      <c r="DR2">
        <v>0</v>
      </c>
      <c r="DS2">
        <v>0</v>
      </c>
      <c r="DT2">
        <v>0</v>
      </c>
      <c r="DU2">
        <v>0</v>
      </c>
      <c r="DV2">
        <v>0</v>
      </c>
      <c r="DW2">
        <v>0</v>
      </c>
      <c r="DX2">
        <v>0</v>
      </c>
      <c r="DY2">
        <v>0</v>
      </c>
      <c r="DZ2">
        <v>0</v>
      </c>
      <c r="EA2">
        <v>0</v>
      </c>
      <c r="EB2">
        <v>0</v>
      </c>
      <c r="EC2">
        <v>0</v>
      </c>
      <c r="ED2">
        <v>0</v>
      </c>
      <c r="EE2">
        <v>0</v>
      </c>
      <c r="EF2">
        <v>0</v>
      </c>
      <c r="EG2">
        <v>0</v>
      </c>
      <c r="EH2">
        <v>0</v>
      </c>
      <c r="EI2">
        <v>0</v>
      </c>
      <c r="EJ2">
        <v>0</v>
      </c>
      <c r="EK2">
        <v>0</v>
      </c>
      <c r="EL2">
        <v>0</v>
      </c>
      <c r="EM2">
        <v>0</v>
      </c>
      <c r="EN2">
        <v>0</v>
      </c>
      <c r="EO2">
        <v>0</v>
      </c>
      <c r="EP2">
        <v>0</v>
      </c>
      <c r="EQ2">
        <v>0</v>
      </c>
      <c r="ER2">
        <v>0</v>
      </c>
      <c r="ES2">
        <v>0</v>
      </c>
      <c r="ET2">
        <v>0</v>
      </c>
      <c r="EU2">
        <v>0</v>
      </c>
      <c r="EV2">
        <v>0</v>
      </c>
      <c r="EW2">
        <v>0</v>
      </c>
      <c r="EX2">
        <v>0</v>
      </c>
      <c r="EY2">
        <v>0</v>
      </c>
      <c r="EZ2">
        <v>0</v>
      </c>
      <c r="FA2">
        <v>0</v>
      </c>
      <c r="FB2">
        <v>0</v>
      </c>
      <c r="FC2">
        <v>0</v>
      </c>
      <c r="FD2">
        <v>0</v>
      </c>
      <c r="FE2">
        <v>0</v>
      </c>
      <c r="FF2">
        <v>0</v>
      </c>
      <c r="FG2">
        <v>0</v>
      </c>
      <c r="FH2">
        <v>0</v>
      </c>
      <c r="FI2">
        <v>0</v>
      </c>
      <c r="FJ2">
        <v>0</v>
      </c>
      <c r="FK2">
        <v>0</v>
      </c>
      <c r="FL2">
        <v>0</v>
      </c>
      <c r="FM2">
        <v>0</v>
      </c>
      <c r="FN2">
        <v>0</v>
      </c>
      <c r="FO2">
        <v>0</v>
      </c>
      <c r="FP2">
        <v>0</v>
      </c>
      <c r="FQ2">
        <v>0</v>
      </c>
      <c r="FR2">
        <v>0</v>
      </c>
      <c r="FS2">
        <v>0</v>
      </c>
      <c r="FT2" s="45"/>
    </row>
    <row r="3" spans="1:176" x14ac:dyDescent="0.2">
      <c r="A3" t="s">
        <v>1</v>
      </c>
      <c r="B3" t="s">
        <v>202</v>
      </c>
      <c r="C3" s="69">
        <v>41746</v>
      </c>
      <c r="D3">
        <v>0</v>
      </c>
      <c r="E3" s="78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v>0</v>
      </c>
      <c r="DN3">
        <v>0</v>
      </c>
      <c r="DO3">
        <v>0</v>
      </c>
      <c r="DP3">
        <v>0</v>
      </c>
      <c r="DQ3">
        <v>0</v>
      </c>
      <c r="DR3">
        <v>0</v>
      </c>
      <c r="DS3">
        <v>0</v>
      </c>
      <c r="DT3">
        <v>0</v>
      </c>
      <c r="DU3">
        <v>0</v>
      </c>
      <c r="DV3">
        <v>0</v>
      </c>
      <c r="DW3">
        <v>0</v>
      </c>
      <c r="DX3">
        <v>0</v>
      </c>
      <c r="DY3">
        <v>0</v>
      </c>
      <c r="DZ3">
        <v>0</v>
      </c>
      <c r="EA3">
        <v>0</v>
      </c>
      <c r="EB3">
        <v>0</v>
      </c>
      <c r="EC3">
        <v>0</v>
      </c>
      <c r="ED3">
        <v>0</v>
      </c>
      <c r="EE3">
        <v>0</v>
      </c>
      <c r="EF3">
        <v>0</v>
      </c>
      <c r="EG3">
        <v>0</v>
      </c>
      <c r="EH3">
        <v>0</v>
      </c>
      <c r="EI3">
        <v>0</v>
      </c>
      <c r="EJ3">
        <v>0</v>
      </c>
      <c r="EK3">
        <v>0</v>
      </c>
      <c r="EL3">
        <v>0</v>
      </c>
      <c r="EM3">
        <v>0</v>
      </c>
      <c r="EN3">
        <v>0</v>
      </c>
      <c r="EO3">
        <v>0</v>
      </c>
      <c r="EP3">
        <v>0</v>
      </c>
      <c r="EQ3">
        <v>0</v>
      </c>
      <c r="ER3">
        <v>0</v>
      </c>
      <c r="ES3">
        <v>0</v>
      </c>
      <c r="ET3">
        <v>0</v>
      </c>
      <c r="EU3">
        <v>0</v>
      </c>
      <c r="EV3">
        <v>0</v>
      </c>
      <c r="EW3">
        <v>0</v>
      </c>
      <c r="EX3">
        <v>0</v>
      </c>
      <c r="EY3">
        <v>0</v>
      </c>
      <c r="EZ3">
        <v>0</v>
      </c>
      <c r="FA3">
        <v>0</v>
      </c>
      <c r="FB3">
        <v>0</v>
      </c>
      <c r="FC3">
        <v>0</v>
      </c>
      <c r="FD3">
        <v>0</v>
      </c>
      <c r="FE3">
        <v>0</v>
      </c>
      <c r="FF3">
        <v>0</v>
      </c>
      <c r="FG3">
        <v>0</v>
      </c>
      <c r="FH3">
        <v>0</v>
      </c>
      <c r="FI3">
        <v>0</v>
      </c>
      <c r="FJ3">
        <v>0</v>
      </c>
      <c r="FK3">
        <v>0</v>
      </c>
      <c r="FL3">
        <v>0</v>
      </c>
      <c r="FM3">
        <v>0</v>
      </c>
      <c r="FN3">
        <v>0</v>
      </c>
      <c r="FO3">
        <v>0</v>
      </c>
      <c r="FP3">
        <v>0</v>
      </c>
      <c r="FQ3">
        <v>0</v>
      </c>
      <c r="FR3">
        <v>0</v>
      </c>
      <c r="FS3">
        <v>0</v>
      </c>
      <c r="FT3" s="45"/>
    </row>
    <row r="4" spans="1:176" x14ac:dyDescent="0.2">
      <c r="A4" t="s">
        <v>1</v>
      </c>
      <c r="B4" t="s">
        <v>204</v>
      </c>
      <c r="C4" s="69">
        <v>41676</v>
      </c>
      <c r="D4">
        <v>208</v>
      </c>
      <c r="E4" s="78">
        <v>208</v>
      </c>
      <c r="F4">
        <v>60.667000000000002</v>
      </c>
      <c r="G4">
        <v>242.60720000000001</v>
      </c>
      <c r="H4">
        <v>239.13050000000001</v>
      </c>
      <c r="I4">
        <v>237.13229999999999</v>
      </c>
      <c r="J4">
        <v>236.3074</v>
      </c>
      <c r="K4">
        <v>242.57480000000001</v>
      </c>
      <c r="L4">
        <v>256.89909999999998</v>
      </c>
      <c r="M4">
        <v>274.024</v>
      </c>
      <c r="N4">
        <v>282.41129999999998</v>
      </c>
      <c r="O4">
        <v>284.30040000000002</v>
      </c>
      <c r="P4">
        <v>280.7124</v>
      </c>
      <c r="Q4">
        <v>276.8005</v>
      </c>
      <c r="R4">
        <v>279.02980000000002</v>
      </c>
      <c r="S4">
        <v>280.22609999999997</v>
      </c>
      <c r="T4">
        <v>278.11869999999999</v>
      </c>
      <c r="U4">
        <v>268.90159999999997</v>
      </c>
      <c r="V4">
        <v>259.14760000000001</v>
      </c>
      <c r="W4">
        <v>256.63229999999999</v>
      </c>
      <c r="X4">
        <v>254.19380000000001</v>
      </c>
      <c r="Y4">
        <v>254.82509999999999</v>
      </c>
      <c r="Z4">
        <v>255.0273</v>
      </c>
      <c r="AA4">
        <v>253.75839999999999</v>
      </c>
      <c r="AB4">
        <v>254.25309999999999</v>
      </c>
      <c r="AC4">
        <v>252.8288</v>
      </c>
      <c r="AD4">
        <v>247.94159999999999</v>
      </c>
      <c r="AE4">
        <v>-1.651926</v>
      </c>
      <c r="AF4">
        <v>1.1286210000000001</v>
      </c>
      <c r="AG4">
        <v>6.8662289999999997</v>
      </c>
      <c r="AH4">
        <v>4.8646669999999999</v>
      </c>
      <c r="AI4">
        <v>-1.106838</v>
      </c>
      <c r="AJ4">
        <v>-3.619637</v>
      </c>
      <c r="AK4">
        <v>1.4539709999999999</v>
      </c>
      <c r="AL4">
        <v>1.1761029999999999</v>
      </c>
      <c r="AM4">
        <v>-4.4120790000000003</v>
      </c>
      <c r="AN4">
        <v>0.72676229999999997</v>
      </c>
      <c r="AO4">
        <v>3.6827450000000002</v>
      </c>
      <c r="AP4">
        <v>3.5119250000000002</v>
      </c>
      <c r="AQ4">
        <v>7.0999599999999996E-2</v>
      </c>
      <c r="AR4">
        <v>2.7212730000000001</v>
      </c>
      <c r="AS4">
        <v>0.89862010000000003</v>
      </c>
      <c r="AT4">
        <v>149.12360000000001</v>
      </c>
      <c r="AU4">
        <v>199.43190000000001</v>
      </c>
      <c r="AV4">
        <v>196.9641</v>
      </c>
      <c r="AW4">
        <v>197.0719</v>
      </c>
      <c r="AX4">
        <v>136.83510000000001</v>
      </c>
      <c r="AY4">
        <v>56.125680000000003</v>
      </c>
      <c r="AZ4">
        <v>42.680390000000003</v>
      </c>
      <c r="BA4">
        <v>36.258270000000003</v>
      </c>
      <c r="BB4">
        <v>29.590430000000001</v>
      </c>
      <c r="BC4">
        <v>-0.96094979999999997</v>
      </c>
      <c r="BD4">
        <v>1.775183</v>
      </c>
      <c r="BE4">
        <v>7.4817270000000002</v>
      </c>
      <c r="BF4">
        <v>5.4686579999999996</v>
      </c>
      <c r="BG4">
        <v>-0.51470369999999999</v>
      </c>
      <c r="BH4">
        <v>-2.9936039999999999</v>
      </c>
      <c r="BI4">
        <v>2.0977800000000002</v>
      </c>
      <c r="BJ4">
        <v>1.8612629999999999</v>
      </c>
      <c r="BK4">
        <v>-3.6756679999999999</v>
      </c>
      <c r="BL4">
        <v>1.5437810000000001</v>
      </c>
      <c r="BM4">
        <v>4.7039689999999998</v>
      </c>
      <c r="BN4">
        <v>4.8715799999999998</v>
      </c>
      <c r="BO4">
        <v>1.656801</v>
      </c>
      <c r="BP4">
        <v>4.3460000000000001</v>
      </c>
      <c r="BQ4">
        <v>2.4408829999999999</v>
      </c>
      <c r="BR4">
        <v>150.56299999999999</v>
      </c>
      <c r="BS4">
        <v>200.7345</v>
      </c>
      <c r="BT4">
        <v>198.0822</v>
      </c>
      <c r="BU4">
        <v>198.1053</v>
      </c>
      <c r="BV4">
        <v>137.8826</v>
      </c>
      <c r="BW4">
        <v>57.303829999999998</v>
      </c>
      <c r="BX4">
        <v>43.899320000000003</v>
      </c>
      <c r="BY4">
        <v>37.520409999999998</v>
      </c>
      <c r="BZ4">
        <v>30.896850000000001</v>
      </c>
      <c r="CA4">
        <v>-0.48238150000000002</v>
      </c>
      <c r="CB4">
        <v>2.2229899999999998</v>
      </c>
      <c r="CC4">
        <v>7.9080190000000004</v>
      </c>
      <c r="CD4">
        <v>5.8869800000000003</v>
      </c>
      <c r="CE4">
        <v>-0.10459309999999999</v>
      </c>
      <c r="CF4">
        <v>-2.5600149999999999</v>
      </c>
      <c r="CG4">
        <v>2.5436809999999999</v>
      </c>
      <c r="CH4">
        <v>2.3358020000000002</v>
      </c>
      <c r="CI4">
        <v>-3.165632</v>
      </c>
      <c r="CJ4">
        <v>2.109645</v>
      </c>
      <c r="CK4">
        <v>5.4112660000000004</v>
      </c>
      <c r="CL4">
        <v>5.8132720000000004</v>
      </c>
      <c r="CM4">
        <v>2.7551209999999999</v>
      </c>
      <c r="CN4">
        <v>5.4712810000000003</v>
      </c>
      <c r="CO4">
        <v>3.5090499999999998</v>
      </c>
      <c r="CP4">
        <v>151.56</v>
      </c>
      <c r="CQ4">
        <v>201.63669999999999</v>
      </c>
      <c r="CR4">
        <v>198.85659999999999</v>
      </c>
      <c r="CS4">
        <v>198.821</v>
      </c>
      <c r="CT4">
        <v>138.608</v>
      </c>
      <c r="CU4">
        <v>58.119819999999997</v>
      </c>
      <c r="CV4">
        <v>44.743549999999999</v>
      </c>
      <c r="CW4">
        <v>38.394570000000002</v>
      </c>
      <c r="CX4">
        <v>31.801680000000001</v>
      </c>
      <c r="CY4">
        <v>-3.8132000000000001E-3</v>
      </c>
      <c r="CZ4">
        <v>2.6707969999999999</v>
      </c>
      <c r="DA4">
        <v>8.3343109999999996</v>
      </c>
      <c r="DB4">
        <v>6.3053020000000002</v>
      </c>
      <c r="DC4">
        <v>0.3055176</v>
      </c>
      <c r="DD4">
        <v>-2.1264259999999999</v>
      </c>
      <c r="DE4">
        <v>2.9895809999999998</v>
      </c>
      <c r="DF4">
        <v>2.8103419999999999</v>
      </c>
      <c r="DG4">
        <v>-2.6555970000000002</v>
      </c>
      <c r="DH4">
        <v>2.6755100000000001</v>
      </c>
      <c r="DI4">
        <v>6.118563</v>
      </c>
      <c r="DJ4">
        <v>6.7549650000000003</v>
      </c>
      <c r="DK4">
        <v>3.8534419999999998</v>
      </c>
      <c r="DL4">
        <v>6.5965610000000003</v>
      </c>
      <c r="DM4">
        <v>4.5772170000000001</v>
      </c>
      <c r="DN4">
        <v>152.55690000000001</v>
      </c>
      <c r="DO4">
        <v>202.53890000000001</v>
      </c>
      <c r="DP4">
        <v>199.631</v>
      </c>
      <c r="DQ4">
        <v>199.5367</v>
      </c>
      <c r="DR4">
        <v>139.33349999999999</v>
      </c>
      <c r="DS4">
        <v>58.935809999999996</v>
      </c>
      <c r="DT4">
        <v>45.587780000000002</v>
      </c>
      <c r="DU4">
        <v>39.268729999999998</v>
      </c>
      <c r="DV4">
        <v>32.706499999999998</v>
      </c>
      <c r="DW4">
        <v>0.68716350000000004</v>
      </c>
      <c r="DX4">
        <v>3.3173590000000002</v>
      </c>
      <c r="DY4">
        <v>8.9498090000000001</v>
      </c>
      <c r="DZ4">
        <v>6.9092929999999999</v>
      </c>
      <c r="EA4">
        <v>0.89765209999999995</v>
      </c>
      <c r="EB4">
        <v>-1.5003930000000001</v>
      </c>
      <c r="EC4">
        <v>3.633391</v>
      </c>
      <c r="ED4">
        <v>3.495501</v>
      </c>
      <c r="EE4">
        <v>-1.9191860000000001</v>
      </c>
      <c r="EF4">
        <v>3.4925280000000001</v>
      </c>
      <c r="EG4">
        <v>7.1397870000000001</v>
      </c>
      <c r="EH4">
        <v>8.1146200000000004</v>
      </c>
      <c r="EI4">
        <v>5.4392430000000003</v>
      </c>
      <c r="EJ4">
        <v>8.2212879999999995</v>
      </c>
      <c r="EK4">
        <v>6.1194810000000004</v>
      </c>
      <c r="EL4">
        <v>153.99629999999999</v>
      </c>
      <c r="EM4">
        <v>203.8415</v>
      </c>
      <c r="EN4">
        <v>200.7491</v>
      </c>
      <c r="EO4">
        <v>200.5701</v>
      </c>
      <c r="EP4">
        <v>140.381</v>
      </c>
      <c r="EQ4">
        <v>60.113959999999999</v>
      </c>
      <c r="ER4">
        <v>46.806710000000002</v>
      </c>
      <c r="ES4">
        <v>40.530859999999997</v>
      </c>
      <c r="ET4">
        <v>34.012920000000001</v>
      </c>
      <c r="EU4">
        <v>46.76831</v>
      </c>
      <c r="EV4">
        <v>46.471850000000003</v>
      </c>
      <c r="EW4">
        <v>46.158949999999997</v>
      </c>
      <c r="EX4">
        <v>45.799930000000003</v>
      </c>
      <c r="EY4">
        <v>45.568449999999999</v>
      </c>
      <c r="EZ4">
        <v>45.092210000000001</v>
      </c>
      <c r="FA4">
        <v>44.963540000000002</v>
      </c>
      <c r="FB4">
        <v>44.99333</v>
      </c>
      <c r="FC4">
        <v>46.350909999999999</v>
      </c>
      <c r="FD4">
        <v>47.592939999999999</v>
      </c>
      <c r="FE4">
        <v>49.080840000000002</v>
      </c>
      <c r="FF4">
        <v>50.293529999999997</v>
      </c>
      <c r="FG4">
        <v>51.371659999999999</v>
      </c>
      <c r="FH4">
        <v>51.842239999999997</v>
      </c>
      <c r="FI4">
        <v>51.871969999999997</v>
      </c>
      <c r="FJ4">
        <v>52.079540000000001</v>
      </c>
      <c r="FK4">
        <v>52.014090000000003</v>
      </c>
      <c r="FL4">
        <v>51.82161</v>
      </c>
      <c r="FM4">
        <v>51.284869999999998</v>
      </c>
      <c r="FN4">
        <v>51.00797</v>
      </c>
      <c r="FO4">
        <v>50.347140000000003</v>
      </c>
      <c r="FP4">
        <v>50.15692</v>
      </c>
      <c r="FQ4">
        <v>49.8431</v>
      </c>
      <c r="FR4">
        <v>49.705309999999997</v>
      </c>
      <c r="FS4">
        <v>1</v>
      </c>
      <c r="FT4" s="45"/>
    </row>
    <row r="5" spans="1:176" x14ac:dyDescent="0.2">
      <c r="A5" t="s">
        <v>1</v>
      </c>
      <c r="B5" t="s">
        <v>204</v>
      </c>
      <c r="C5" s="69">
        <v>41746</v>
      </c>
      <c r="D5">
        <v>0</v>
      </c>
      <c r="E5" s="78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v>0</v>
      </c>
      <c r="DN5">
        <v>0</v>
      </c>
      <c r="DO5">
        <v>0</v>
      </c>
      <c r="DP5">
        <v>0</v>
      </c>
      <c r="DQ5">
        <v>0</v>
      </c>
      <c r="DR5">
        <v>0</v>
      </c>
      <c r="DS5">
        <v>0</v>
      </c>
      <c r="DT5">
        <v>0</v>
      </c>
      <c r="DU5">
        <v>0</v>
      </c>
      <c r="DV5">
        <v>0</v>
      </c>
      <c r="DW5">
        <v>0</v>
      </c>
      <c r="DX5">
        <v>0</v>
      </c>
      <c r="DY5">
        <v>0</v>
      </c>
      <c r="DZ5">
        <v>0</v>
      </c>
      <c r="EA5">
        <v>0</v>
      </c>
      <c r="EB5">
        <v>0</v>
      </c>
      <c r="EC5">
        <v>0</v>
      </c>
      <c r="ED5">
        <v>0</v>
      </c>
      <c r="EE5">
        <v>0</v>
      </c>
      <c r="EF5">
        <v>0</v>
      </c>
      <c r="EG5">
        <v>0</v>
      </c>
      <c r="EH5">
        <v>0</v>
      </c>
      <c r="EI5">
        <v>0</v>
      </c>
      <c r="EJ5">
        <v>0</v>
      </c>
      <c r="EK5">
        <v>0</v>
      </c>
      <c r="EL5">
        <v>0</v>
      </c>
      <c r="EM5">
        <v>0</v>
      </c>
      <c r="EN5">
        <v>0</v>
      </c>
      <c r="EO5">
        <v>0</v>
      </c>
      <c r="EP5">
        <v>0</v>
      </c>
      <c r="EQ5">
        <v>0</v>
      </c>
      <c r="ER5">
        <v>0</v>
      </c>
      <c r="ES5">
        <v>0</v>
      </c>
      <c r="ET5">
        <v>0</v>
      </c>
      <c r="EU5">
        <v>0</v>
      </c>
      <c r="EV5">
        <v>0</v>
      </c>
      <c r="EW5">
        <v>0</v>
      </c>
      <c r="EX5">
        <v>0</v>
      </c>
      <c r="EY5">
        <v>0</v>
      </c>
      <c r="EZ5">
        <v>0</v>
      </c>
      <c r="FA5">
        <v>0</v>
      </c>
      <c r="FB5">
        <v>0</v>
      </c>
      <c r="FC5">
        <v>0</v>
      </c>
      <c r="FD5">
        <v>0</v>
      </c>
      <c r="FE5">
        <v>0</v>
      </c>
      <c r="FF5">
        <v>0</v>
      </c>
      <c r="FG5">
        <v>0</v>
      </c>
      <c r="FH5">
        <v>0</v>
      </c>
      <c r="FI5">
        <v>0</v>
      </c>
      <c r="FJ5">
        <v>0</v>
      </c>
      <c r="FK5">
        <v>0</v>
      </c>
      <c r="FL5">
        <v>0</v>
      </c>
      <c r="FM5">
        <v>0</v>
      </c>
      <c r="FN5">
        <v>0</v>
      </c>
      <c r="FO5">
        <v>0</v>
      </c>
      <c r="FP5">
        <v>0</v>
      </c>
      <c r="FQ5">
        <v>0</v>
      </c>
      <c r="FR5">
        <v>0</v>
      </c>
      <c r="FS5">
        <v>0</v>
      </c>
      <c r="FT5" s="45"/>
    </row>
    <row r="6" spans="1:176" x14ac:dyDescent="0.2">
      <c r="A6" t="s">
        <v>1</v>
      </c>
      <c r="B6" t="s">
        <v>1</v>
      </c>
      <c r="C6" s="69">
        <v>41676</v>
      </c>
      <c r="D6">
        <v>220</v>
      </c>
      <c r="E6" s="78">
        <v>220</v>
      </c>
      <c r="F6">
        <v>61.127000000000002</v>
      </c>
      <c r="G6">
        <v>242.9606</v>
      </c>
      <c r="H6">
        <v>239.48679999999999</v>
      </c>
      <c r="I6">
        <v>237.49549999999999</v>
      </c>
      <c r="J6">
        <v>236.6799</v>
      </c>
      <c r="K6">
        <v>242.98759999999999</v>
      </c>
      <c r="L6">
        <v>257.3723</v>
      </c>
      <c r="M6">
        <v>274.57130000000001</v>
      </c>
      <c r="N6">
        <v>283.03210000000001</v>
      </c>
      <c r="O6">
        <v>285.01499999999999</v>
      </c>
      <c r="P6">
        <v>281.4579</v>
      </c>
      <c r="Q6">
        <v>277.58679999999998</v>
      </c>
      <c r="R6">
        <v>279.79160000000002</v>
      </c>
      <c r="S6">
        <v>281.01490000000001</v>
      </c>
      <c r="T6">
        <v>278.90170000000001</v>
      </c>
      <c r="U6">
        <v>269.63780000000003</v>
      </c>
      <c r="V6">
        <v>259.68680000000001</v>
      </c>
      <c r="W6">
        <v>257.16809999999998</v>
      </c>
      <c r="X6">
        <v>254.7381</v>
      </c>
      <c r="Y6">
        <v>255.33510000000001</v>
      </c>
      <c r="Z6">
        <v>255.49950000000001</v>
      </c>
      <c r="AA6">
        <v>254.19220000000001</v>
      </c>
      <c r="AB6">
        <v>254.64410000000001</v>
      </c>
      <c r="AC6">
        <v>253.2047</v>
      </c>
      <c r="AD6">
        <v>248.298</v>
      </c>
      <c r="AE6">
        <v>-1.6601969999999999</v>
      </c>
      <c r="AF6">
        <v>1.1202350000000001</v>
      </c>
      <c r="AG6">
        <v>6.8691789999999999</v>
      </c>
      <c r="AH6">
        <v>4.8847269999999998</v>
      </c>
      <c r="AI6">
        <v>-1.140296</v>
      </c>
      <c r="AJ6">
        <v>-3.6535950000000001</v>
      </c>
      <c r="AK6">
        <v>1.4850179999999999</v>
      </c>
      <c r="AL6">
        <v>1.156358</v>
      </c>
      <c r="AM6">
        <v>-4.4447169999999998</v>
      </c>
      <c r="AN6">
        <v>0.72459300000000004</v>
      </c>
      <c r="AO6">
        <v>3.6868470000000002</v>
      </c>
      <c r="AP6">
        <v>3.54548</v>
      </c>
      <c r="AQ6">
        <v>0.1022222</v>
      </c>
      <c r="AR6">
        <v>2.851721</v>
      </c>
      <c r="AS6">
        <v>1.005498</v>
      </c>
      <c r="AT6">
        <v>149.4068</v>
      </c>
      <c r="AU6">
        <v>199.75239999999999</v>
      </c>
      <c r="AV6">
        <v>197.29349999999999</v>
      </c>
      <c r="AW6">
        <v>197.3561</v>
      </c>
      <c r="AX6">
        <v>137.00110000000001</v>
      </c>
      <c r="AY6">
        <v>56.201639999999998</v>
      </c>
      <c r="AZ6">
        <v>42.658279999999998</v>
      </c>
      <c r="BA6">
        <v>36.26258</v>
      </c>
      <c r="BB6">
        <v>29.575980000000001</v>
      </c>
      <c r="BC6">
        <v>-0.96920070000000003</v>
      </c>
      <c r="BD6">
        <v>1.766818</v>
      </c>
      <c r="BE6">
        <v>7.4847029999999997</v>
      </c>
      <c r="BF6">
        <v>5.488747</v>
      </c>
      <c r="BG6">
        <v>-0.54811189999999999</v>
      </c>
      <c r="BH6">
        <v>-3.0275270000000001</v>
      </c>
      <c r="BI6">
        <v>2.1289410000000002</v>
      </c>
      <c r="BJ6">
        <v>1.841647</v>
      </c>
      <c r="BK6">
        <v>-3.708215</v>
      </c>
      <c r="BL6">
        <v>1.5416780000000001</v>
      </c>
      <c r="BM6">
        <v>4.7084099999999998</v>
      </c>
      <c r="BN6">
        <v>4.9061529999999998</v>
      </c>
      <c r="BO6">
        <v>1.6892929999999999</v>
      </c>
      <c r="BP6">
        <v>4.4773540000000001</v>
      </c>
      <c r="BQ6">
        <v>2.548645</v>
      </c>
      <c r="BR6">
        <v>150.84639999999999</v>
      </c>
      <c r="BS6">
        <v>201.05510000000001</v>
      </c>
      <c r="BT6">
        <v>198.4117</v>
      </c>
      <c r="BU6">
        <v>198.3895</v>
      </c>
      <c r="BV6">
        <v>138.04859999999999</v>
      </c>
      <c r="BW6">
        <v>57.379809999999999</v>
      </c>
      <c r="BX6">
        <v>43.877220000000001</v>
      </c>
      <c r="BY6">
        <v>37.524729999999998</v>
      </c>
      <c r="BZ6">
        <v>30.88242</v>
      </c>
      <c r="CA6">
        <v>-0.49061900000000003</v>
      </c>
      <c r="CB6">
        <v>2.214639</v>
      </c>
      <c r="CC6">
        <v>7.9110120000000004</v>
      </c>
      <c r="CD6">
        <v>5.907089</v>
      </c>
      <c r="CE6">
        <v>-0.13796710000000001</v>
      </c>
      <c r="CF6">
        <v>-2.5939139999999998</v>
      </c>
      <c r="CG6">
        <v>2.5749200000000001</v>
      </c>
      <c r="CH6">
        <v>2.3162759999999998</v>
      </c>
      <c r="CI6">
        <v>-3.198115</v>
      </c>
      <c r="CJ6">
        <v>2.1075879999999998</v>
      </c>
      <c r="CK6">
        <v>5.4159420000000003</v>
      </c>
      <c r="CL6">
        <v>5.8485500000000004</v>
      </c>
      <c r="CM6">
        <v>2.7884929999999999</v>
      </c>
      <c r="CN6">
        <v>5.603262</v>
      </c>
      <c r="CO6">
        <v>3.6174240000000002</v>
      </c>
      <c r="CP6">
        <v>151.8434</v>
      </c>
      <c r="CQ6">
        <v>201.9573</v>
      </c>
      <c r="CR6">
        <v>199.18610000000001</v>
      </c>
      <c r="CS6">
        <v>199.1052</v>
      </c>
      <c r="CT6">
        <v>138.77420000000001</v>
      </c>
      <c r="CU6">
        <v>58.195819999999998</v>
      </c>
      <c r="CV6">
        <v>44.721449999999997</v>
      </c>
      <c r="CW6">
        <v>38.398890000000002</v>
      </c>
      <c r="CX6">
        <v>31.78725</v>
      </c>
      <c r="CY6">
        <v>-1.2037300000000001E-2</v>
      </c>
      <c r="CZ6">
        <v>2.6624599999999998</v>
      </c>
      <c r="DA6">
        <v>8.3373220000000003</v>
      </c>
      <c r="DB6">
        <v>6.325431</v>
      </c>
      <c r="DC6">
        <v>0.27217760000000002</v>
      </c>
      <c r="DD6">
        <v>-2.160301</v>
      </c>
      <c r="DE6">
        <v>3.020899</v>
      </c>
      <c r="DF6">
        <v>2.7909060000000001</v>
      </c>
      <c r="DG6">
        <v>-2.6880160000000002</v>
      </c>
      <c r="DH6">
        <v>2.6734990000000001</v>
      </c>
      <c r="DI6">
        <v>6.1234739999999999</v>
      </c>
      <c r="DJ6">
        <v>6.7909480000000002</v>
      </c>
      <c r="DK6">
        <v>3.8876930000000001</v>
      </c>
      <c r="DL6">
        <v>6.729171</v>
      </c>
      <c r="DM6">
        <v>4.6862029999999999</v>
      </c>
      <c r="DN6">
        <v>152.84039999999999</v>
      </c>
      <c r="DO6">
        <v>202.8596</v>
      </c>
      <c r="DP6">
        <v>199.9605</v>
      </c>
      <c r="DQ6">
        <v>199.82089999999999</v>
      </c>
      <c r="DR6">
        <v>139.49969999999999</v>
      </c>
      <c r="DS6">
        <v>59.01182</v>
      </c>
      <c r="DT6">
        <v>45.565689999999996</v>
      </c>
      <c r="DU6">
        <v>39.273060000000001</v>
      </c>
      <c r="DV6">
        <v>32.692079999999997</v>
      </c>
      <c r="DW6">
        <v>0.67895870000000003</v>
      </c>
      <c r="DX6">
        <v>3.3090419999999998</v>
      </c>
      <c r="DY6">
        <v>8.9528459999999992</v>
      </c>
      <c r="DZ6">
        <v>6.9294500000000001</v>
      </c>
      <c r="EA6">
        <v>0.86436139999999995</v>
      </c>
      <c r="EB6">
        <v>-1.534233</v>
      </c>
      <c r="EC6">
        <v>3.6648209999999999</v>
      </c>
      <c r="ED6">
        <v>3.4761950000000001</v>
      </c>
      <c r="EE6">
        <v>-1.951514</v>
      </c>
      <c r="EF6">
        <v>3.4905840000000001</v>
      </c>
      <c r="EG6">
        <v>7.1450379999999996</v>
      </c>
      <c r="EH6">
        <v>8.1516210000000004</v>
      </c>
      <c r="EI6">
        <v>5.4747630000000003</v>
      </c>
      <c r="EJ6">
        <v>8.3548039999999997</v>
      </c>
      <c r="EK6">
        <v>6.229349</v>
      </c>
      <c r="EL6">
        <v>154.28</v>
      </c>
      <c r="EM6">
        <v>204.16229999999999</v>
      </c>
      <c r="EN6">
        <v>201.0787</v>
      </c>
      <c r="EO6">
        <v>200.85429999999999</v>
      </c>
      <c r="EP6">
        <v>140.5472</v>
      </c>
      <c r="EQ6">
        <v>60.189990000000002</v>
      </c>
      <c r="ER6">
        <v>46.78463</v>
      </c>
      <c r="ES6">
        <v>40.535209999999999</v>
      </c>
      <c r="ET6">
        <v>33.998510000000003</v>
      </c>
      <c r="EU6">
        <v>46.766219999999997</v>
      </c>
      <c r="EV6">
        <v>46.469650000000001</v>
      </c>
      <c r="EW6">
        <v>46.15672</v>
      </c>
      <c r="EX6">
        <v>45.798029999999997</v>
      </c>
      <c r="EY6">
        <v>45.565959999999997</v>
      </c>
      <c r="EZ6">
        <v>45.08905</v>
      </c>
      <c r="FA6">
        <v>44.960610000000003</v>
      </c>
      <c r="FB6">
        <v>44.990870000000001</v>
      </c>
      <c r="FC6">
        <v>46.347369999999998</v>
      </c>
      <c r="FD6">
        <v>47.589570000000002</v>
      </c>
      <c r="FE6">
        <v>49.075659999999999</v>
      </c>
      <c r="FF6">
        <v>50.287529999999997</v>
      </c>
      <c r="FG6">
        <v>51.365450000000003</v>
      </c>
      <c r="FH6">
        <v>51.836709999999997</v>
      </c>
      <c r="FI6">
        <v>51.865810000000003</v>
      </c>
      <c r="FJ6">
        <v>52.07396</v>
      </c>
      <c r="FK6">
        <v>52.007170000000002</v>
      </c>
      <c r="FL6">
        <v>51.813319999999997</v>
      </c>
      <c r="FM6">
        <v>51.277450000000002</v>
      </c>
      <c r="FN6">
        <v>51.005360000000003</v>
      </c>
      <c r="FO6">
        <v>50.34496</v>
      </c>
      <c r="FP6">
        <v>50.153959999999998</v>
      </c>
      <c r="FQ6">
        <v>49.840240000000001</v>
      </c>
      <c r="FR6">
        <v>49.7027</v>
      </c>
      <c r="FS6">
        <v>1</v>
      </c>
      <c r="FT6" s="45"/>
    </row>
    <row r="7" spans="1:176" x14ac:dyDescent="0.2">
      <c r="A7" t="s">
        <v>1</v>
      </c>
      <c r="B7" t="s">
        <v>1</v>
      </c>
      <c r="C7" s="69">
        <v>41746</v>
      </c>
      <c r="D7">
        <v>0</v>
      </c>
      <c r="E7" s="78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v>0</v>
      </c>
      <c r="DN7">
        <v>0</v>
      </c>
      <c r="DO7">
        <v>0</v>
      </c>
      <c r="DP7">
        <v>0</v>
      </c>
      <c r="DQ7">
        <v>0</v>
      </c>
      <c r="DR7">
        <v>0</v>
      </c>
      <c r="DS7">
        <v>0</v>
      </c>
      <c r="DT7">
        <v>0</v>
      </c>
      <c r="DU7">
        <v>0</v>
      </c>
      <c r="DV7">
        <v>0</v>
      </c>
      <c r="DW7">
        <v>0</v>
      </c>
      <c r="DX7">
        <v>0</v>
      </c>
      <c r="DY7">
        <v>0</v>
      </c>
      <c r="DZ7">
        <v>0</v>
      </c>
      <c r="EA7">
        <v>0</v>
      </c>
      <c r="EB7">
        <v>0</v>
      </c>
      <c r="EC7">
        <v>0</v>
      </c>
      <c r="ED7">
        <v>0</v>
      </c>
      <c r="EE7">
        <v>0</v>
      </c>
      <c r="EF7">
        <v>0</v>
      </c>
      <c r="EG7">
        <v>0</v>
      </c>
      <c r="EH7">
        <v>0</v>
      </c>
      <c r="EI7">
        <v>0</v>
      </c>
      <c r="EJ7">
        <v>0</v>
      </c>
      <c r="EK7">
        <v>0</v>
      </c>
      <c r="EL7">
        <v>0</v>
      </c>
      <c r="EM7">
        <v>0</v>
      </c>
      <c r="EN7">
        <v>0</v>
      </c>
      <c r="EO7">
        <v>0</v>
      </c>
      <c r="EP7">
        <v>0</v>
      </c>
      <c r="EQ7">
        <v>0</v>
      </c>
      <c r="ER7">
        <v>0</v>
      </c>
      <c r="ES7">
        <v>0</v>
      </c>
      <c r="ET7">
        <v>0</v>
      </c>
      <c r="EU7">
        <v>0</v>
      </c>
      <c r="EV7">
        <v>0</v>
      </c>
      <c r="EW7">
        <v>0</v>
      </c>
      <c r="EX7">
        <v>0</v>
      </c>
      <c r="EY7">
        <v>0</v>
      </c>
      <c r="EZ7">
        <v>0</v>
      </c>
      <c r="FA7">
        <v>0</v>
      </c>
      <c r="FB7">
        <v>0</v>
      </c>
      <c r="FC7">
        <v>0</v>
      </c>
      <c r="FD7">
        <v>0</v>
      </c>
      <c r="FE7">
        <v>0</v>
      </c>
      <c r="FF7">
        <v>0</v>
      </c>
      <c r="FG7">
        <v>0</v>
      </c>
      <c r="FH7">
        <v>0</v>
      </c>
      <c r="FI7">
        <v>0</v>
      </c>
      <c r="FJ7">
        <v>0</v>
      </c>
      <c r="FK7">
        <v>0</v>
      </c>
      <c r="FL7">
        <v>0</v>
      </c>
      <c r="FM7">
        <v>0</v>
      </c>
      <c r="FN7">
        <v>0</v>
      </c>
      <c r="FO7">
        <v>0</v>
      </c>
      <c r="FP7">
        <v>0</v>
      </c>
      <c r="FQ7">
        <v>0</v>
      </c>
      <c r="FR7">
        <v>0</v>
      </c>
      <c r="FS7">
        <v>0</v>
      </c>
      <c r="FT7" s="45"/>
    </row>
    <row r="8" spans="1:176" x14ac:dyDescent="0.2">
      <c r="A8" t="s">
        <v>1</v>
      </c>
      <c r="B8" t="s">
        <v>203</v>
      </c>
      <c r="C8" s="69">
        <v>41676</v>
      </c>
      <c r="D8">
        <v>0</v>
      </c>
      <c r="E8" s="7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v>0</v>
      </c>
      <c r="DN8">
        <v>0</v>
      </c>
      <c r="DO8">
        <v>0</v>
      </c>
      <c r="DP8">
        <v>0</v>
      </c>
      <c r="DQ8">
        <v>0</v>
      </c>
      <c r="DR8">
        <v>0</v>
      </c>
      <c r="DS8">
        <v>0</v>
      </c>
      <c r="DT8">
        <v>0</v>
      </c>
      <c r="DU8">
        <v>0</v>
      </c>
      <c r="DV8">
        <v>0</v>
      </c>
      <c r="DW8">
        <v>0</v>
      </c>
      <c r="DX8">
        <v>0</v>
      </c>
      <c r="DY8">
        <v>0</v>
      </c>
      <c r="DZ8">
        <v>0</v>
      </c>
      <c r="EA8">
        <v>0</v>
      </c>
      <c r="EB8">
        <v>0</v>
      </c>
      <c r="EC8">
        <v>0</v>
      </c>
      <c r="ED8">
        <v>0</v>
      </c>
      <c r="EE8">
        <v>0</v>
      </c>
      <c r="EF8">
        <v>0</v>
      </c>
      <c r="EG8">
        <v>0</v>
      </c>
      <c r="EH8">
        <v>0</v>
      </c>
      <c r="EI8">
        <v>0</v>
      </c>
      <c r="EJ8">
        <v>0</v>
      </c>
      <c r="EK8">
        <v>0</v>
      </c>
      <c r="EL8">
        <v>0</v>
      </c>
      <c r="EM8">
        <v>0</v>
      </c>
      <c r="EN8">
        <v>0</v>
      </c>
      <c r="EO8">
        <v>0</v>
      </c>
      <c r="EP8">
        <v>0</v>
      </c>
      <c r="EQ8">
        <v>0</v>
      </c>
      <c r="ER8">
        <v>0</v>
      </c>
      <c r="ES8">
        <v>0</v>
      </c>
      <c r="ET8">
        <v>0</v>
      </c>
      <c r="EU8">
        <v>0</v>
      </c>
      <c r="EV8">
        <v>0</v>
      </c>
      <c r="EW8">
        <v>0</v>
      </c>
      <c r="EX8">
        <v>0</v>
      </c>
      <c r="EY8">
        <v>0</v>
      </c>
      <c r="EZ8">
        <v>0</v>
      </c>
      <c r="FA8">
        <v>0</v>
      </c>
      <c r="FB8">
        <v>0</v>
      </c>
      <c r="FC8">
        <v>0</v>
      </c>
      <c r="FD8">
        <v>0</v>
      </c>
      <c r="FE8">
        <v>0</v>
      </c>
      <c r="FF8">
        <v>0</v>
      </c>
      <c r="FG8">
        <v>0</v>
      </c>
      <c r="FH8">
        <v>0</v>
      </c>
      <c r="FI8">
        <v>0</v>
      </c>
      <c r="FJ8">
        <v>0</v>
      </c>
      <c r="FK8">
        <v>0</v>
      </c>
      <c r="FL8">
        <v>0</v>
      </c>
      <c r="FM8">
        <v>0</v>
      </c>
      <c r="FN8">
        <v>0</v>
      </c>
      <c r="FO8">
        <v>0</v>
      </c>
      <c r="FP8">
        <v>0</v>
      </c>
      <c r="FQ8">
        <v>0</v>
      </c>
      <c r="FR8">
        <v>0</v>
      </c>
      <c r="FS8">
        <v>0</v>
      </c>
      <c r="FT8" s="45"/>
    </row>
    <row r="9" spans="1:176" x14ac:dyDescent="0.2">
      <c r="A9" t="s">
        <v>1</v>
      </c>
      <c r="B9" t="s">
        <v>203</v>
      </c>
      <c r="C9" s="69">
        <v>41746</v>
      </c>
      <c r="D9">
        <v>0</v>
      </c>
      <c r="E9" s="78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v>0</v>
      </c>
      <c r="DN9">
        <v>0</v>
      </c>
      <c r="DO9">
        <v>0</v>
      </c>
      <c r="DP9">
        <v>0</v>
      </c>
      <c r="DQ9">
        <v>0</v>
      </c>
      <c r="DR9">
        <v>0</v>
      </c>
      <c r="DS9">
        <v>0</v>
      </c>
      <c r="DT9">
        <v>0</v>
      </c>
      <c r="DU9">
        <v>0</v>
      </c>
      <c r="DV9">
        <v>0</v>
      </c>
      <c r="DW9">
        <v>0</v>
      </c>
      <c r="DX9">
        <v>0</v>
      </c>
      <c r="DY9">
        <v>0</v>
      </c>
      <c r="DZ9">
        <v>0</v>
      </c>
      <c r="EA9">
        <v>0</v>
      </c>
      <c r="EB9">
        <v>0</v>
      </c>
      <c r="EC9">
        <v>0</v>
      </c>
      <c r="ED9">
        <v>0</v>
      </c>
      <c r="EE9">
        <v>0</v>
      </c>
      <c r="EF9">
        <v>0</v>
      </c>
      <c r="EG9">
        <v>0</v>
      </c>
      <c r="EH9">
        <v>0</v>
      </c>
      <c r="EI9">
        <v>0</v>
      </c>
      <c r="EJ9">
        <v>0</v>
      </c>
      <c r="EK9">
        <v>0</v>
      </c>
      <c r="EL9">
        <v>0</v>
      </c>
      <c r="EM9">
        <v>0</v>
      </c>
      <c r="EN9">
        <v>0</v>
      </c>
      <c r="EO9">
        <v>0</v>
      </c>
      <c r="EP9">
        <v>0</v>
      </c>
      <c r="EQ9">
        <v>0</v>
      </c>
      <c r="ER9">
        <v>0</v>
      </c>
      <c r="ES9">
        <v>0</v>
      </c>
      <c r="ET9">
        <v>0</v>
      </c>
      <c r="EU9">
        <v>0</v>
      </c>
      <c r="EV9">
        <v>0</v>
      </c>
      <c r="EW9">
        <v>0</v>
      </c>
      <c r="EX9">
        <v>0</v>
      </c>
      <c r="EY9">
        <v>0</v>
      </c>
      <c r="EZ9">
        <v>0</v>
      </c>
      <c r="FA9">
        <v>0</v>
      </c>
      <c r="FB9">
        <v>0</v>
      </c>
      <c r="FC9">
        <v>0</v>
      </c>
      <c r="FD9">
        <v>0</v>
      </c>
      <c r="FE9">
        <v>0</v>
      </c>
      <c r="FF9">
        <v>0</v>
      </c>
      <c r="FG9">
        <v>0</v>
      </c>
      <c r="FH9">
        <v>0</v>
      </c>
      <c r="FI9">
        <v>0</v>
      </c>
      <c r="FJ9">
        <v>0</v>
      </c>
      <c r="FK9">
        <v>0</v>
      </c>
      <c r="FL9">
        <v>0</v>
      </c>
      <c r="FM9">
        <v>0</v>
      </c>
      <c r="FN9">
        <v>0</v>
      </c>
      <c r="FO9">
        <v>0</v>
      </c>
      <c r="FP9">
        <v>0</v>
      </c>
      <c r="FQ9">
        <v>0</v>
      </c>
      <c r="FR9">
        <v>0</v>
      </c>
      <c r="FS9">
        <v>0</v>
      </c>
      <c r="FT9" s="45"/>
    </row>
    <row r="10" spans="1:176" x14ac:dyDescent="0.2">
      <c r="A10" t="s">
        <v>191</v>
      </c>
      <c r="B10" t="s">
        <v>202</v>
      </c>
      <c r="C10" s="69">
        <v>41676</v>
      </c>
      <c r="D10">
        <v>0</v>
      </c>
      <c r="E10" s="78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v>0</v>
      </c>
      <c r="DN10">
        <v>0</v>
      </c>
      <c r="DO10">
        <v>0</v>
      </c>
      <c r="DP10">
        <v>0</v>
      </c>
      <c r="DQ10">
        <v>0</v>
      </c>
      <c r="DR10">
        <v>0</v>
      </c>
      <c r="DS10">
        <v>0</v>
      </c>
      <c r="DT10">
        <v>0</v>
      </c>
      <c r="DU10">
        <v>0</v>
      </c>
      <c r="DV10">
        <v>0</v>
      </c>
      <c r="DW10">
        <v>0</v>
      </c>
      <c r="DX10">
        <v>0</v>
      </c>
      <c r="DY10">
        <v>0</v>
      </c>
      <c r="DZ10">
        <v>0</v>
      </c>
      <c r="EA10">
        <v>0</v>
      </c>
      <c r="EB10">
        <v>0</v>
      </c>
      <c r="EC10">
        <v>0</v>
      </c>
      <c r="ED10">
        <v>0</v>
      </c>
      <c r="EE10">
        <v>0</v>
      </c>
      <c r="EF10">
        <v>0</v>
      </c>
      <c r="EG10">
        <v>0</v>
      </c>
      <c r="EH10">
        <v>0</v>
      </c>
      <c r="EI10">
        <v>0</v>
      </c>
      <c r="EJ10">
        <v>0</v>
      </c>
      <c r="EK10">
        <v>0</v>
      </c>
      <c r="EL10">
        <v>0</v>
      </c>
      <c r="EM10">
        <v>0</v>
      </c>
      <c r="EN10">
        <v>0</v>
      </c>
      <c r="EO10">
        <v>0</v>
      </c>
      <c r="EP10">
        <v>0</v>
      </c>
      <c r="EQ10">
        <v>0</v>
      </c>
      <c r="ER10">
        <v>0</v>
      </c>
      <c r="ES10">
        <v>0</v>
      </c>
      <c r="ET10">
        <v>0</v>
      </c>
      <c r="EU10">
        <v>0</v>
      </c>
      <c r="EV10">
        <v>0</v>
      </c>
      <c r="EW10">
        <v>0</v>
      </c>
      <c r="EX10">
        <v>0</v>
      </c>
      <c r="EY10">
        <v>0</v>
      </c>
      <c r="EZ10">
        <v>0</v>
      </c>
      <c r="FA10">
        <v>0</v>
      </c>
      <c r="FB10">
        <v>0</v>
      </c>
      <c r="FC10">
        <v>0</v>
      </c>
      <c r="FD10">
        <v>0</v>
      </c>
      <c r="FE10">
        <v>0</v>
      </c>
      <c r="FF10">
        <v>0</v>
      </c>
      <c r="FG10">
        <v>0</v>
      </c>
      <c r="FH10">
        <v>0</v>
      </c>
      <c r="FI10">
        <v>0</v>
      </c>
      <c r="FJ10">
        <v>0</v>
      </c>
      <c r="FK10">
        <v>0</v>
      </c>
      <c r="FL10">
        <v>0</v>
      </c>
      <c r="FM10">
        <v>0</v>
      </c>
      <c r="FN10">
        <v>0</v>
      </c>
      <c r="FO10">
        <v>0</v>
      </c>
      <c r="FP10">
        <v>0</v>
      </c>
      <c r="FQ10">
        <v>0</v>
      </c>
      <c r="FR10">
        <v>0</v>
      </c>
      <c r="FS10">
        <v>0</v>
      </c>
      <c r="FT10" s="45"/>
    </row>
    <row r="11" spans="1:176" x14ac:dyDescent="0.2">
      <c r="A11" t="s">
        <v>191</v>
      </c>
      <c r="B11" t="s">
        <v>202</v>
      </c>
      <c r="C11" s="69">
        <v>41746</v>
      </c>
      <c r="D11">
        <v>0</v>
      </c>
      <c r="E11" s="78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v>0</v>
      </c>
      <c r="DN11">
        <v>0</v>
      </c>
      <c r="DO11">
        <v>0</v>
      </c>
      <c r="DP11">
        <v>0</v>
      </c>
      <c r="DQ11">
        <v>0</v>
      </c>
      <c r="DR11">
        <v>0</v>
      </c>
      <c r="DS11">
        <v>0</v>
      </c>
      <c r="DT11">
        <v>0</v>
      </c>
      <c r="DU11">
        <v>0</v>
      </c>
      <c r="DV11">
        <v>0</v>
      </c>
      <c r="DW11">
        <v>0</v>
      </c>
      <c r="DX11">
        <v>0</v>
      </c>
      <c r="DY11">
        <v>0</v>
      </c>
      <c r="DZ11">
        <v>0</v>
      </c>
      <c r="EA11">
        <v>0</v>
      </c>
      <c r="EB11">
        <v>0</v>
      </c>
      <c r="EC11">
        <v>0</v>
      </c>
      <c r="ED11">
        <v>0</v>
      </c>
      <c r="EE11">
        <v>0</v>
      </c>
      <c r="EF11">
        <v>0</v>
      </c>
      <c r="EG11">
        <v>0</v>
      </c>
      <c r="EH11">
        <v>0</v>
      </c>
      <c r="EI11">
        <v>0</v>
      </c>
      <c r="EJ11">
        <v>0</v>
      </c>
      <c r="EK11">
        <v>0</v>
      </c>
      <c r="EL11">
        <v>0</v>
      </c>
      <c r="EM11">
        <v>0</v>
      </c>
      <c r="EN11">
        <v>0</v>
      </c>
      <c r="EO11">
        <v>0</v>
      </c>
      <c r="EP11">
        <v>0</v>
      </c>
      <c r="EQ11">
        <v>0</v>
      </c>
      <c r="ER11">
        <v>0</v>
      </c>
      <c r="ES11">
        <v>0</v>
      </c>
      <c r="ET11">
        <v>0</v>
      </c>
      <c r="EU11">
        <v>0</v>
      </c>
      <c r="EV11">
        <v>0</v>
      </c>
      <c r="EW11">
        <v>0</v>
      </c>
      <c r="EX11">
        <v>0</v>
      </c>
      <c r="EY11">
        <v>0</v>
      </c>
      <c r="EZ11">
        <v>0</v>
      </c>
      <c r="FA11">
        <v>0</v>
      </c>
      <c r="FB11">
        <v>0</v>
      </c>
      <c r="FC11">
        <v>0</v>
      </c>
      <c r="FD11">
        <v>0</v>
      </c>
      <c r="FE11">
        <v>0</v>
      </c>
      <c r="FF11">
        <v>0</v>
      </c>
      <c r="FG11">
        <v>0</v>
      </c>
      <c r="FH11">
        <v>0</v>
      </c>
      <c r="FI11">
        <v>0</v>
      </c>
      <c r="FJ11">
        <v>0</v>
      </c>
      <c r="FK11">
        <v>0</v>
      </c>
      <c r="FL11">
        <v>0</v>
      </c>
      <c r="FM11">
        <v>0</v>
      </c>
      <c r="FN11">
        <v>0</v>
      </c>
      <c r="FO11">
        <v>0</v>
      </c>
      <c r="FP11">
        <v>0</v>
      </c>
      <c r="FQ11">
        <v>0</v>
      </c>
      <c r="FR11">
        <v>0</v>
      </c>
      <c r="FS11">
        <v>0</v>
      </c>
      <c r="FT11" s="45"/>
    </row>
    <row r="12" spans="1:176" x14ac:dyDescent="0.2">
      <c r="A12" t="s">
        <v>191</v>
      </c>
      <c r="B12" t="s">
        <v>204</v>
      </c>
      <c r="C12" s="69">
        <v>41676</v>
      </c>
      <c r="D12">
        <v>0</v>
      </c>
      <c r="E12" s="78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v>0</v>
      </c>
      <c r="DN12">
        <v>0</v>
      </c>
      <c r="DO12">
        <v>0</v>
      </c>
      <c r="DP12">
        <v>0</v>
      </c>
      <c r="DQ12">
        <v>0</v>
      </c>
      <c r="DR12">
        <v>0</v>
      </c>
      <c r="DS12">
        <v>0</v>
      </c>
      <c r="DT12">
        <v>0</v>
      </c>
      <c r="DU12">
        <v>0</v>
      </c>
      <c r="DV12">
        <v>0</v>
      </c>
      <c r="DW12">
        <v>0</v>
      </c>
      <c r="DX12">
        <v>0</v>
      </c>
      <c r="DY12">
        <v>0</v>
      </c>
      <c r="DZ12">
        <v>0</v>
      </c>
      <c r="EA12">
        <v>0</v>
      </c>
      <c r="EB12">
        <v>0</v>
      </c>
      <c r="EC12">
        <v>0</v>
      </c>
      <c r="ED12">
        <v>0</v>
      </c>
      <c r="EE12">
        <v>0</v>
      </c>
      <c r="EF12">
        <v>0</v>
      </c>
      <c r="EG12">
        <v>0</v>
      </c>
      <c r="EH12">
        <v>0</v>
      </c>
      <c r="EI12">
        <v>0</v>
      </c>
      <c r="EJ12">
        <v>0</v>
      </c>
      <c r="EK12">
        <v>0</v>
      </c>
      <c r="EL12">
        <v>0</v>
      </c>
      <c r="EM12">
        <v>0</v>
      </c>
      <c r="EN12">
        <v>0</v>
      </c>
      <c r="EO12">
        <v>0</v>
      </c>
      <c r="EP12">
        <v>0</v>
      </c>
      <c r="EQ12">
        <v>0</v>
      </c>
      <c r="ER12">
        <v>0</v>
      </c>
      <c r="ES12">
        <v>0</v>
      </c>
      <c r="ET12">
        <v>0</v>
      </c>
      <c r="EU12">
        <v>0</v>
      </c>
      <c r="EV12">
        <v>0</v>
      </c>
      <c r="EW12">
        <v>0</v>
      </c>
      <c r="EX12">
        <v>0</v>
      </c>
      <c r="EY12">
        <v>0</v>
      </c>
      <c r="EZ12">
        <v>0</v>
      </c>
      <c r="FA12">
        <v>0</v>
      </c>
      <c r="FB12">
        <v>0</v>
      </c>
      <c r="FC12">
        <v>0</v>
      </c>
      <c r="FD12">
        <v>0</v>
      </c>
      <c r="FE12">
        <v>0</v>
      </c>
      <c r="FF12">
        <v>0</v>
      </c>
      <c r="FG12">
        <v>0</v>
      </c>
      <c r="FH12">
        <v>0</v>
      </c>
      <c r="FI12">
        <v>0</v>
      </c>
      <c r="FJ12">
        <v>0</v>
      </c>
      <c r="FK12">
        <v>0</v>
      </c>
      <c r="FL12">
        <v>0</v>
      </c>
      <c r="FM12">
        <v>0</v>
      </c>
      <c r="FN12">
        <v>0</v>
      </c>
      <c r="FO12">
        <v>0</v>
      </c>
      <c r="FP12">
        <v>0</v>
      </c>
      <c r="FQ12">
        <v>0</v>
      </c>
      <c r="FR12">
        <v>0</v>
      </c>
      <c r="FS12">
        <v>0</v>
      </c>
      <c r="FT12" s="45"/>
    </row>
    <row r="13" spans="1:176" x14ac:dyDescent="0.2">
      <c r="A13" t="s">
        <v>191</v>
      </c>
      <c r="B13" t="s">
        <v>204</v>
      </c>
      <c r="C13" s="69">
        <v>41746</v>
      </c>
      <c r="D13">
        <v>0</v>
      </c>
      <c r="E13" s="78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v>0</v>
      </c>
      <c r="DN13">
        <v>0</v>
      </c>
      <c r="DO13">
        <v>0</v>
      </c>
      <c r="DP13">
        <v>0</v>
      </c>
      <c r="DQ13">
        <v>0</v>
      </c>
      <c r="DR13">
        <v>0</v>
      </c>
      <c r="DS13">
        <v>0</v>
      </c>
      <c r="DT13">
        <v>0</v>
      </c>
      <c r="DU13">
        <v>0</v>
      </c>
      <c r="DV13">
        <v>0</v>
      </c>
      <c r="DW13">
        <v>0</v>
      </c>
      <c r="DX13">
        <v>0</v>
      </c>
      <c r="DY13">
        <v>0</v>
      </c>
      <c r="DZ13">
        <v>0</v>
      </c>
      <c r="EA13">
        <v>0</v>
      </c>
      <c r="EB13">
        <v>0</v>
      </c>
      <c r="EC13">
        <v>0</v>
      </c>
      <c r="ED13">
        <v>0</v>
      </c>
      <c r="EE13">
        <v>0</v>
      </c>
      <c r="EF13">
        <v>0</v>
      </c>
      <c r="EG13">
        <v>0</v>
      </c>
      <c r="EH13">
        <v>0</v>
      </c>
      <c r="EI13">
        <v>0</v>
      </c>
      <c r="EJ13">
        <v>0</v>
      </c>
      <c r="EK13">
        <v>0</v>
      </c>
      <c r="EL13">
        <v>0</v>
      </c>
      <c r="EM13">
        <v>0</v>
      </c>
      <c r="EN13">
        <v>0</v>
      </c>
      <c r="EO13">
        <v>0</v>
      </c>
      <c r="EP13">
        <v>0</v>
      </c>
      <c r="EQ13">
        <v>0</v>
      </c>
      <c r="ER13">
        <v>0</v>
      </c>
      <c r="ES13">
        <v>0</v>
      </c>
      <c r="ET13">
        <v>0</v>
      </c>
      <c r="EU13">
        <v>0</v>
      </c>
      <c r="EV13">
        <v>0</v>
      </c>
      <c r="EW13">
        <v>0</v>
      </c>
      <c r="EX13">
        <v>0</v>
      </c>
      <c r="EY13">
        <v>0</v>
      </c>
      <c r="EZ13">
        <v>0</v>
      </c>
      <c r="FA13">
        <v>0</v>
      </c>
      <c r="FB13">
        <v>0</v>
      </c>
      <c r="FC13">
        <v>0</v>
      </c>
      <c r="FD13">
        <v>0</v>
      </c>
      <c r="FE13">
        <v>0</v>
      </c>
      <c r="FF13">
        <v>0</v>
      </c>
      <c r="FG13">
        <v>0</v>
      </c>
      <c r="FH13">
        <v>0</v>
      </c>
      <c r="FI13">
        <v>0</v>
      </c>
      <c r="FJ13">
        <v>0</v>
      </c>
      <c r="FK13">
        <v>0</v>
      </c>
      <c r="FL13">
        <v>0</v>
      </c>
      <c r="FM13">
        <v>0</v>
      </c>
      <c r="FN13">
        <v>0</v>
      </c>
      <c r="FO13">
        <v>0</v>
      </c>
      <c r="FP13">
        <v>0</v>
      </c>
      <c r="FQ13">
        <v>0</v>
      </c>
      <c r="FR13">
        <v>0</v>
      </c>
      <c r="FS13">
        <v>0</v>
      </c>
      <c r="FT13" s="45"/>
    </row>
    <row r="14" spans="1:176" x14ac:dyDescent="0.2">
      <c r="A14" t="s">
        <v>191</v>
      </c>
      <c r="B14" t="s">
        <v>1</v>
      </c>
      <c r="C14" s="69">
        <v>41676</v>
      </c>
      <c r="D14">
        <v>0</v>
      </c>
      <c r="E14" s="78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v>0</v>
      </c>
      <c r="DN14">
        <v>0</v>
      </c>
      <c r="DO14">
        <v>0</v>
      </c>
      <c r="DP14">
        <v>0</v>
      </c>
      <c r="DQ14">
        <v>0</v>
      </c>
      <c r="DR14">
        <v>0</v>
      </c>
      <c r="DS14">
        <v>0</v>
      </c>
      <c r="DT14">
        <v>0</v>
      </c>
      <c r="DU14">
        <v>0</v>
      </c>
      <c r="DV14">
        <v>0</v>
      </c>
      <c r="DW14">
        <v>0</v>
      </c>
      <c r="DX14">
        <v>0</v>
      </c>
      <c r="DY14">
        <v>0</v>
      </c>
      <c r="DZ14">
        <v>0</v>
      </c>
      <c r="EA14">
        <v>0</v>
      </c>
      <c r="EB14">
        <v>0</v>
      </c>
      <c r="EC14">
        <v>0</v>
      </c>
      <c r="ED14">
        <v>0</v>
      </c>
      <c r="EE14">
        <v>0</v>
      </c>
      <c r="EF14">
        <v>0</v>
      </c>
      <c r="EG14">
        <v>0</v>
      </c>
      <c r="EH14">
        <v>0</v>
      </c>
      <c r="EI14">
        <v>0</v>
      </c>
      <c r="EJ14">
        <v>0</v>
      </c>
      <c r="EK14">
        <v>0</v>
      </c>
      <c r="EL14">
        <v>0</v>
      </c>
      <c r="EM14">
        <v>0</v>
      </c>
      <c r="EN14">
        <v>0</v>
      </c>
      <c r="EO14">
        <v>0</v>
      </c>
      <c r="EP14">
        <v>0</v>
      </c>
      <c r="EQ14">
        <v>0</v>
      </c>
      <c r="ER14">
        <v>0</v>
      </c>
      <c r="ES14">
        <v>0</v>
      </c>
      <c r="ET14">
        <v>0</v>
      </c>
      <c r="EU14">
        <v>0</v>
      </c>
      <c r="EV14">
        <v>0</v>
      </c>
      <c r="EW14">
        <v>0</v>
      </c>
      <c r="EX14">
        <v>0</v>
      </c>
      <c r="EY14">
        <v>0</v>
      </c>
      <c r="EZ14">
        <v>0</v>
      </c>
      <c r="FA14">
        <v>0</v>
      </c>
      <c r="FB14">
        <v>0</v>
      </c>
      <c r="FC14">
        <v>0</v>
      </c>
      <c r="FD14">
        <v>0</v>
      </c>
      <c r="FE14">
        <v>0</v>
      </c>
      <c r="FF14">
        <v>0</v>
      </c>
      <c r="FG14">
        <v>0</v>
      </c>
      <c r="FH14">
        <v>0</v>
      </c>
      <c r="FI14">
        <v>0</v>
      </c>
      <c r="FJ14">
        <v>0</v>
      </c>
      <c r="FK14">
        <v>0</v>
      </c>
      <c r="FL14">
        <v>0</v>
      </c>
      <c r="FM14">
        <v>0</v>
      </c>
      <c r="FN14">
        <v>0</v>
      </c>
      <c r="FO14">
        <v>0</v>
      </c>
      <c r="FP14">
        <v>0</v>
      </c>
      <c r="FQ14">
        <v>0</v>
      </c>
      <c r="FR14">
        <v>0</v>
      </c>
      <c r="FS14">
        <v>0</v>
      </c>
      <c r="FT14" s="45"/>
    </row>
    <row r="15" spans="1:176" x14ac:dyDescent="0.2">
      <c r="A15" t="s">
        <v>191</v>
      </c>
      <c r="B15" t="s">
        <v>1</v>
      </c>
      <c r="C15" s="69">
        <v>41746</v>
      </c>
      <c r="D15">
        <v>0</v>
      </c>
      <c r="E15" s="78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v>0</v>
      </c>
      <c r="DN15">
        <v>0</v>
      </c>
      <c r="DO15">
        <v>0</v>
      </c>
      <c r="DP15">
        <v>0</v>
      </c>
      <c r="DQ15">
        <v>0</v>
      </c>
      <c r="DR15">
        <v>0</v>
      </c>
      <c r="DS15">
        <v>0</v>
      </c>
      <c r="DT15">
        <v>0</v>
      </c>
      <c r="DU15">
        <v>0</v>
      </c>
      <c r="DV15">
        <v>0</v>
      </c>
      <c r="DW15">
        <v>0</v>
      </c>
      <c r="DX15">
        <v>0</v>
      </c>
      <c r="DY15">
        <v>0</v>
      </c>
      <c r="DZ15">
        <v>0</v>
      </c>
      <c r="EA15">
        <v>0</v>
      </c>
      <c r="EB15">
        <v>0</v>
      </c>
      <c r="EC15">
        <v>0</v>
      </c>
      <c r="ED15">
        <v>0</v>
      </c>
      <c r="EE15">
        <v>0</v>
      </c>
      <c r="EF15">
        <v>0</v>
      </c>
      <c r="EG15">
        <v>0</v>
      </c>
      <c r="EH15">
        <v>0</v>
      </c>
      <c r="EI15">
        <v>0</v>
      </c>
      <c r="EJ15">
        <v>0</v>
      </c>
      <c r="EK15">
        <v>0</v>
      </c>
      <c r="EL15">
        <v>0</v>
      </c>
      <c r="EM15">
        <v>0</v>
      </c>
      <c r="EN15">
        <v>0</v>
      </c>
      <c r="EO15">
        <v>0</v>
      </c>
      <c r="EP15">
        <v>0</v>
      </c>
      <c r="EQ15">
        <v>0</v>
      </c>
      <c r="ER15">
        <v>0</v>
      </c>
      <c r="ES15">
        <v>0</v>
      </c>
      <c r="ET15">
        <v>0</v>
      </c>
      <c r="EU15">
        <v>0</v>
      </c>
      <c r="EV15">
        <v>0</v>
      </c>
      <c r="EW15">
        <v>0</v>
      </c>
      <c r="EX15">
        <v>0</v>
      </c>
      <c r="EY15">
        <v>0</v>
      </c>
      <c r="EZ15">
        <v>0</v>
      </c>
      <c r="FA15">
        <v>0</v>
      </c>
      <c r="FB15">
        <v>0</v>
      </c>
      <c r="FC15">
        <v>0</v>
      </c>
      <c r="FD15">
        <v>0</v>
      </c>
      <c r="FE15">
        <v>0</v>
      </c>
      <c r="FF15">
        <v>0</v>
      </c>
      <c r="FG15">
        <v>0</v>
      </c>
      <c r="FH15">
        <v>0</v>
      </c>
      <c r="FI15">
        <v>0</v>
      </c>
      <c r="FJ15">
        <v>0</v>
      </c>
      <c r="FK15">
        <v>0</v>
      </c>
      <c r="FL15">
        <v>0</v>
      </c>
      <c r="FM15">
        <v>0</v>
      </c>
      <c r="FN15">
        <v>0</v>
      </c>
      <c r="FO15">
        <v>0</v>
      </c>
      <c r="FP15">
        <v>0</v>
      </c>
      <c r="FQ15">
        <v>0</v>
      </c>
      <c r="FR15">
        <v>0</v>
      </c>
      <c r="FS15">
        <v>0</v>
      </c>
      <c r="FT15" s="45"/>
    </row>
    <row r="16" spans="1:176" x14ac:dyDescent="0.2">
      <c r="A16" t="s">
        <v>191</v>
      </c>
      <c r="B16" t="s">
        <v>203</v>
      </c>
      <c r="C16" s="69">
        <v>41676</v>
      </c>
      <c r="D16">
        <v>0</v>
      </c>
      <c r="E16" s="78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v>0</v>
      </c>
      <c r="DN16">
        <v>0</v>
      </c>
      <c r="DO16">
        <v>0</v>
      </c>
      <c r="DP16">
        <v>0</v>
      </c>
      <c r="DQ16">
        <v>0</v>
      </c>
      <c r="DR16">
        <v>0</v>
      </c>
      <c r="DS16">
        <v>0</v>
      </c>
      <c r="DT16">
        <v>0</v>
      </c>
      <c r="DU16">
        <v>0</v>
      </c>
      <c r="DV16">
        <v>0</v>
      </c>
      <c r="DW16">
        <v>0</v>
      </c>
      <c r="DX16">
        <v>0</v>
      </c>
      <c r="DY16">
        <v>0</v>
      </c>
      <c r="DZ16">
        <v>0</v>
      </c>
      <c r="EA16">
        <v>0</v>
      </c>
      <c r="EB16">
        <v>0</v>
      </c>
      <c r="EC16">
        <v>0</v>
      </c>
      <c r="ED16">
        <v>0</v>
      </c>
      <c r="EE16">
        <v>0</v>
      </c>
      <c r="EF16">
        <v>0</v>
      </c>
      <c r="EG16">
        <v>0</v>
      </c>
      <c r="EH16">
        <v>0</v>
      </c>
      <c r="EI16">
        <v>0</v>
      </c>
      <c r="EJ16">
        <v>0</v>
      </c>
      <c r="EK16">
        <v>0</v>
      </c>
      <c r="EL16">
        <v>0</v>
      </c>
      <c r="EM16">
        <v>0</v>
      </c>
      <c r="EN16">
        <v>0</v>
      </c>
      <c r="EO16">
        <v>0</v>
      </c>
      <c r="EP16">
        <v>0</v>
      </c>
      <c r="EQ16">
        <v>0</v>
      </c>
      <c r="ER16">
        <v>0</v>
      </c>
      <c r="ES16">
        <v>0</v>
      </c>
      <c r="ET16">
        <v>0</v>
      </c>
      <c r="EU16">
        <v>0</v>
      </c>
      <c r="EV16">
        <v>0</v>
      </c>
      <c r="EW16">
        <v>0</v>
      </c>
      <c r="EX16">
        <v>0</v>
      </c>
      <c r="EY16">
        <v>0</v>
      </c>
      <c r="EZ16">
        <v>0</v>
      </c>
      <c r="FA16">
        <v>0</v>
      </c>
      <c r="FB16">
        <v>0</v>
      </c>
      <c r="FC16">
        <v>0</v>
      </c>
      <c r="FD16">
        <v>0</v>
      </c>
      <c r="FE16">
        <v>0</v>
      </c>
      <c r="FF16">
        <v>0</v>
      </c>
      <c r="FG16">
        <v>0</v>
      </c>
      <c r="FH16">
        <v>0</v>
      </c>
      <c r="FI16">
        <v>0</v>
      </c>
      <c r="FJ16">
        <v>0</v>
      </c>
      <c r="FK16">
        <v>0</v>
      </c>
      <c r="FL16">
        <v>0</v>
      </c>
      <c r="FM16">
        <v>0</v>
      </c>
      <c r="FN16">
        <v>0</v>
      </c>
      <c r="FO16">
        <v>0</v>
      </c>
      <c r="FP16">
        <v>0</v>
      </c>
      <c r="FQ16">
        <v>0</v>
      </c>
      <c r="FR16">
        <v>0</v>
      </c>
      <c r="FS16">
        <v>0</v>
      </c>
      <c r="FT16" s="45"/>
    </row>
    <row r="17" spans="1:176" x14ac:dyDescent="0.2">
      <c r="A17" t="s">
        <v>191</v>
      </c>
      <c r="B17" t="s">
        <v>203</v>
      </c>
      <c r="C17" s="69">
        <v>41746</v>
      </c>
      <c r="D17">
        <v>0</v>
      </c>
      <c r="E17" s="78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v>0</v>
      </c>
      <c r="DN17">
        <v>0</v>
      </c>
      <c r="DO17">
        <v>0</v>
      </c>
      <c r="DP17">
        <v>0</v>
      </c>
      <c r="DQ17">
        <v>0</v>
      </c>
      <c r="DR17">
        <v>0</v>
      </c>
      <c r="DS17">
        <v>0</v>
      </c>
      <c r="DT17">
        <v>0</v>
      </c>
      <c r="DU17">
        <v>0</v>
      </c>
      <c r="DV17">
        <v>0</v>
      </c>
      <c r="DW17">
        <v>0</v>
      </c>
      <c r="DX17">
        <v>0</v>
      </c>
      <c r="DY17">
        <v>0</v>
      </c>
      <c r="DZ17">
        <v>0</v>
      </c>
      <c r="EA17">
        <v>0</v>
      </c>
      <c r="EB17">
        <v>0</v>
      </c>
      <c r="EC17">
        <v>0</v>
      </c>
      <c r="ED17">
        <v>0</v>
      </c>
      <c r="EE17">
        <v>0</v>
      </c>
      <c r="EF17">
        <v>0</v>
      </c>
      <c r="EG17">
        <v>0</v>
      </c>
      <c r="EH17">
        <v>0</v>
      </c>
      <c r="EI17">
        <v>0</v>
      </c>
      <c r="EJ17">
        <v>0</v>
      </c>
      <c r="EK17">
        <v>0</v>
      </c>
      <c r="EL17">
        <v>0</v>
      </c>
      <c r="EM17">
        <v>0</v>
      </c>
      <c r="EN17">
        <v>0</v>
      </c>
      <c r="EO17">
        <v>0</v>
      </c>
      <c r="EP17">
        <v>0</v>
      </c>
      <c r="EQ17">
        <v>0</v>
      </c>
      <c r="ER17">
        <v>0</v>
      </c>
      <c r="ES17">
        <v>0</v>
      </c>
      <c r="ET17">
        <v>0</v>
      </c>
      <c r="EU17">
        <v>0</v>
      </c>
      <c r="EV17">
        <v>0</v>
      </c>
      <c r="EW17">
        <v>0</v>
      </c>
      <c r="EX17">
        <v>0</v>
      </c>
      <c r="EY17">
        <v>0</v>
      </c>
      <c r="EZ17">
        <v>0</v>
      </c>
      <c r="FA17">
        <v>0</v>
      </c>
      <c r="FB17">
        <v>0</v>
      </c>
      <c r="FC17">
        <v>0</v>
      </c>
      <c r="FD17">
        <v>0</v>
      </c>
      <c r="FE17">
        <v>0</v>
      </c>
      <c r="FF17">
        <v>0</v>
      </c>
      <c r="FG17">
        <v>0</v>
      </c>
      <c r="FH17">
        <v>0</v>
      </c>
      <c r="FI17">
        <v>0</v>
      </c>
      <c r="FJ17">
        <v>0</v>
      </c>
      <c r="FK17">
        <v>0</v>
      </c>
      <c r="FL17">
        <v>0</v>
      </c>
      <c r="FM17">
        <v>0</v>
      </c>
      <c r="FN17">
        <v>0</v>
      </c>
      <c r="FO17">
        <v>0</v>
      </c>
      <c r="FP17">
        <v>0</v>
      </c>
      <c r="FQ17">
        <v>0</v>
      </c>
      <c r="FR17">
        <v>0</v>
      </c>
      <c r="FS17">
        <v>0</v>
      </c>
      <c r="FT17" s="45"/>
    </row>
    <row r="18" spans="1:176" x14ac:dyDescent="0.2">
      <c r="A18" t="s">
        <v>192</v>
      </c>
      <c r="B18" t="s">
        <v>202</v>
      </c>
      <c r="C18" s="69">
        <v>41676</v>
      </c>
      <c r="D18">
        <v>0</v>
      </c>
      <c r="E18" s="7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 s="61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v>0</v>
      </c>
      <c r="DN18">
        <v>0</v>
      </c>
      <c r="DO18">
        <v>0</v>
      </c>
      <c r="DP18">
        <v>0</v>
      </c>
      <c r="DQ18">
        <v>0</v>
      </c>
      <c r="DR18">
        <v>0</v>
      </c>
      <c r="DS18">
        <v>0</v>
      </c>
      <c r="DT18">
        <v>0</v>
      </c>
      <c r="DU18">
        <v>0</v>
      </c>
      <c r="DV18">
        <v>0</v>
      </c>
      <c r="DW18">
        <v>0</v>
      </c>
      <c r="DX18">
        <v>0</v>
      </c>
      <c r="DY18">
        <v>0</v>
      </c>
      <c r="DZ18">
        <v>0</v>
      </c>
      <c r="EA18">
        <v>0</v>
      </c>
      <c r="EB18">
        <v>0</v>
      </c>
      <c r="EC18">
        <v>0</v>
      </c>
      <c r="ED18">
        <v>0</v>
      </c>
      <c r="EE18">
        <v>0</v>
      </c>
      <c r="EF18">
        <v>0</v>
      </c>
      <c r="EG18">
        <v>0</v>
      </c>
      <c r="EH18">
        <v>0</v>
      </c>
      <c r="EI18">
        <v>0</v>
      </c>
      <c r="EJ18">
        <v>0</v>
      </c>
      <c r="EK18">
        <v>0</v>
      </c>
      <c r="EL18">
        <v>0</v>
      </c>
      <c r="EM18">
        <v>0</v>
      </c>
      <c r="EN18">
        <v>0</v>
      </c>
      <c r="EO18">
        <v>0</v>
      </c>
      <c r="EP18">
        <v>0</v>
      </c>
      <c r="EQ18">
        <v>0</v>
      </c>
      <c r="ER18">
        <v>0</v>
      </c>
      <c r="ES18">
        <v>0</v>
      </c>
      <c r="ET18">
        <v>0</v>
      </c>
      <c r="EU18">
        <v>0</v>
      </c>
      <c r="EV18">
        <v>0</v>
      </c>
      <c r="EW18">
        <v>0</v>
      </c>
      <c r="EX18">
        <v>0</v>
      </c>
      <c r="EY18">
        <v>0</v>
      </c>
      <c r="EZ18">
        <v>0</v>
      </c>
      <c r="FA18">
        <v>0</v>
      </c>
      <c r="FB18">
        <v>0</v>
      </c>
      <c r="FC18">
        <v>0</v>
      </c>
      <c r="FD18">
        <v>0</v>
      </c>
      <c r="FE18">
        <v>0</v>
      </c>
      <c r="FF18">
        <v>0</v>
      </c>
      <c r="FG18">
        <v>0</v>
      </c>
      <c r="FH18">
        <v>0</v>
      </c>
      <c r="FI18">
        <v>0</v>
      </c>
      <c r="FJ18">
        <v>0</v>
      </c>
      <c r="FK18">
        <v>0</v>
      </c>
      <c r="FL18">
        <v>0</v>
      </c>
      <c r="FM18">
        <v>0</v>
      </c>
      <c r="FN18">
        <v>0</v>
      </c>
      <c r="FO18">
        <v>0</v>
      </c>
      <c r="FP18">
        <v>0</v>
      </c>
      <c r="FQ18">
        <v>0</v>
      </c>
      <c r="FR18">
        <v>0</v>
      </c>
      <c r="FS18">
        <v>0</v>
      </c>
      <c r="FT18" s="45"/>
    </row>
    <row r="19" spans="1:176" x14ac:dyDescent="0.2">
      <c r="A19" t="s">
        <v>192</v>
      </c>
      <c r="B19" t="s">
        <v>202</v>
      </c>
      <c r="C19" s="69">
        <v>41746</v>
      </c>
      <c r="D19">
        <v>0</v>
      </c>
      <c r="E19" s="78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v>0</v>
      </c>
      <c r="DN19">
        <v>0</v>
      </c>
      <c r="DO19">
        <v>0</v>
      </c>
      <c r="DP19">
        <v>0</v>
      </c>
      <c r="DQ19">
        <v>0</v>
      </c>
      <c r="DR19">
        <v>0</v>
      </c>
      <c r="DS19">
        <v>0</v>
      </c>
      <c r="DT19">
        <v>0</v>
      </c>
      <c r="DU19">
        <v>0</v>
      </c>
      <c r="DV19">
        <v>0</v>
      </c>
      <c r="DW19">
        <v>0</v>
      </c>
      <c r="DX19">
        <v>0</v>
      </c>
      <c r="DY19">
        <v>0</v>
      </c>
      <c r="DZ19">
        <v>0</v>
      </c>
      <c r="EA19">
        <v>0</v>
      </c>
      <c r="EB19">
        <v>0</v>
      </c>
      <c r="EC19">
        <v>0</v>
      </c>
      <c r="ED19">
        <v>0</v>
      </c>
      <c r="EE19">
        <v>0</v>
      </c>
      <c r="EF19">
        <v>0</v>
      </c>
      <c r="EG19">
        <v>0</v>
      </c>
      <c r="EH19">
        <v>0</v>
      </c>
      <c r="EI19">
        <v>0</v>
      </c>
      <c r="EJ19">
        <v>0</v>
      </c>
      <c r="EK19">
        <v>0</v>
      </c>
      <c r="EL19">
        <v>0</v>
      </c>
      <c r="EM19">
        <v>0</v>
      </c>
      <c r="EN19">
        <v>0</v>
      </c>
      <c r="EO19">
        <v>0</v>
      </c>
      <c r="EP19">
        <v>0</v>
      </c>
      <c r="EQ19">
        <v>0</v>
      </c>
      <c r="ER19">
        <v>0</v>
      </c>
      <c r="ES19">
        <v>0</v>
      </c>
      <c r="ET19">
        <v>0</v>
      </c>
      <c r="EU19">
        <v>0</v>
      </c>
      <c r="EV19">
        <v>0</v>
      </c>
      <c r="EW19">
        <v>0</v>
      </c>
      <c r="EX19">
        <v>0</v>
      </c>
      <c r="EY19">
        <v>0</v>
      </c>
      <c r="EZ19">
        <v>0</v>
      </c>
      <c r="FA19">
        <v>0</v>
      </c>
      <c r="FB19">
        <v>0</v>
      </c>
      <c r="FC19">
        <v>0</v>
      </c>
      <c r="FD19">
        <v>0</v>
      </c>
      <c r="FE19">
        <v>0</v>
      </c>
      <c r="FF19">
        <v>0</v>
      </c>
      <c r="FG19">
        <v>0</v>
      </c>
      <c r="FH19">
        <v>0</v>
      </c>
      <c r="FI19">
        <v>0</v>
      </c>
      <c r="FJ19">
        <v>0</v>
      </c>
      <c r="FK19">
        <v>0</v>
      </c>
      <c r="FL19">
        <v>0</v>
      </c>
      <c r="FM19">
        <v>0</v>
      </c>
      <c r="FN19">
        <v>0</v>
      </c>
      <c r="FO19">
        <v>0</v>
      </c>
      <c r="FP19">
        <v>0</v>
      </c>
      <c r="FQ19">
        <v>0</v>
      </c>
      <c r="FR19">
        <v>0</v>
      </c>
      <c r="FS19">
        <v>0</v>
      </c>
      <c r="FT19" s="45"/>
    </row>
    <row r="20" spans="1:176" x14ac:dyDescent="0.2">
      <c r="A20" t="s">
        <v>192</v>
      </c>
      <c r="B20" t="s">
        <v>204</v>
      </c>
      <c r="C20" s="69">
        <v>41676</v>
      </c>
      <c r="D20">
        <v>0</v>
      </c>
      <c r="E20" s="78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v>0</v>
      </c>
      <c r="DN20">
        <v>0</v>
      </c>
      <c r="DO20">
        <v>0</v>
      </c>
      <c r="DP20">
        <v>0</v>
      </c>
      <c r="DQ20">
        <v>0</v>
      </c>
      <c r="DR20">
        <v>0</v>
      </c>
      <c r="DS20">
        <v>0</v>
      </c>
      <c r="DT20">
        <v>0</v>
      </c>
      <c r="DU20">
        <v>0</v>
      </c>
      <c r="DV20">
        <v>0</v>
      </c>
      <c r="DW20">
        <v>0</v>
      </c>
      <c r="DX20">
        <v>0</v>
      </c>
      <c r="DY20">
        <v>0</v>
      </c>
      <c r="DZ20">
        <v>0</v>
      </c>
      <c r="EA20">
        <v>0</v>
      </c>
      <c r="EB20">
        <v>0</v>
      </c>
      <c r="EC20">
        <v>0</v>
      </c>
      <c r="ED20">
        <v>0</v>
      </c>
      <c r="EE20">
        <v>0</v>
      </c>
      <c r="EF20">
        <v>0</v>
      </c>
      <c r="EG20">
        <v>0</v>
      </c>
      <c r="EH20">
        <v>0</v>
      </c>
      <c r="EI20">
        <v>0</v>
      </c>
      <c r="EJ20">
        <v>0</v>
      </c>
      <c r="EK20">
        <v>0</v>
      </c>
      <c r="EL20">
        <v>0</v>
      </c>
      <c r="EM20">
        <v>0</v>
      </c>
      <c r="EN20">
        <v>0</v>
      </c>
      <c r="EO20">
        <v>0</v>
      </c>
      <c r="EP20">
        <v>0</v>
      </c>
      <c r="EQ20">
        <v>0</v>
      </c>
      <c r="ER20">
        <v>0</v>
      </c>
      <c r="ES20">
        <v>0</v>
      </c>
      <c r="ET20">
        <v>0</v>
      </c>
      <c r="EU20">
        <v>0</v>
      </c>
      <c r="EV20">
        <v>0</v>
      </c>
      <c r="EW20">
        <v>0</v>
      </c>
      <c r="EX20">
        <v>0</v>
      </c>
      <c r="EY20">
        <v>0</v>
      </c>
      <c r="EZ20">
        <v>0</v>
      </c>
      <c r="FA20">
        <v>0</v>
      </c>
      <c r="FB20">
        <v>0</v>
      </c>
      <c r="FC20">
        <v>0</v>
      </c>
      <c r="FD20">
        <v>0</v>
      </c>
      <c r="FE20">
        <v>0</v>
      </c>
      <c r="FF20">
        <v>0</v>
      </c>
      <c r="FG20">
        <v>0</v>
      </c>
      <c r="FH20">
        <v>0</v>
      </c>
      <c r="FI20">
        <v>0</v>
      </c>
      <c r="FJ20">
        <v>0</v>
      </c>
      <c r="FK20">
        <v>0</v>
      </c>
      <c r="FL20">
        <v>0</v>
      </c>
      <c r="FM20">
        <v>0</v>
      </c>
      <c r="FN20">
        <v>0</v>
      </c>
      <c r="FO20">
        <v>0</v>
      </c>
      <c r="FP20">
        <v>0</v>
      </c>
      <c r="FQ20">
        <v>0</v>
      </c>
      <c r="FR20">
        <v>0</v>
      </c>
      <c r="FS20">
        <v>0</v>
      </c>
      <c r="FT20" s="45"/>
    </row>
    <row r="21" spans="1:176" x14ac:dyDescent="0.2">
      <c r="A21" t="s">
        <v>192</v>
      </c>
      <c r="B21" t="s">
        <v>204</v>
      </c>
      <c r="C21" s="69">
        <v>41746</v>
      </c>
      <c r="D21">
        <v>0</v>
      </c>
      <c r="E21" s="78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v>0</v>
      </c>
      <c r="DN21">
        <v>0</v>
      </c>
      <c r="DO21">
        <v>0</v>
      </c>
      <c r="DP21">
        <v>0</v>
      </c>
      <c r="DQ21">
        <v>0</v>
      </c>
      <c r="DR21">
        <v>0</v>
      </c>
      <c r="DS21">
        <v>0</v>
      </c>
      <c r="DT21">
        <v>0</v>
      </c>
      <c r="DU21">
        <v>0</v>
      </c>
      <c r="DV21">
        <v>0</v>
      </c>
      <c r="DW21">
        <v>0</v>
      </c>
      <c r="DX21">
        <v>0</v>
      </c>
      <c r="DY21">
        <v>0</v>
      </c>
      <c r="DZ21">
        <v>0</v>
      </c>
      <c r="EA21">
        <v>0</v>
      </c>
      <c r="EB21">
        <v>0</v>
      </c>
      <c r="EC21">
        <v>0</v>
      </c>
      <c r="ED21">
        <v>0</v>
      </c>
      <c r="EE21">
        <v>0</v>
      </c>
      <c r="EF21">
        <v>0</v>
      </c>
      <c r="EG21">
        <v>0</v>
      </c>
      <c r="EH21">
        <v>0</v>
      </c>
      <c r="EI21">
        <v>0</v>
      </c>
      <c r="EJ21">
        <v>0</v>
      </c>
      <c r="EK21">
        <v>0</v>
      </c>
      <c r="EL21">
        <v>0</v>
      </c>
      <c r="EM21">
        <v>0</v>
      </c>
      <c r="EN21">
        <v>0</v>
      </c>
      <c r="EO21">
        <v>0</v>
      </c>
      <c r="EP21">
        <v>0</v>
      </c>
      <c r="EQ21">
        <v>0</v>
      </c>
      <c r="ER21">
        <v>0</v>
      </c>
      <c r="ES21">
        <v>0</v>
      </c>
      <c r="ET21">
        <v>0</v>
      </c>
      <c r="EU21">
        <v>0</v>
      </c>
      <c r="EV21">
        <v>0</v>
      </c>
      <c r="EW21">
        <v>0</v>
      </c>
      <c r="EX21">
        <v>0</v>
      </c>
      <c r="EY21">
        <v>0</v>
      </c>
      <c r="EZ21">
        <v>0</v>
      </c>
      <c r="FA21">
        <v>0</v>
      </c>
      <c r="FB21">
        <v>0</v>
      </c>
      <c r="FC21">
        <v>0</v>
      </c>
      <c r="FD21">
        <v>0</v>
      </c>
      <c r="FE21">
        <v>0</v>
      </c>
      <c r="FF21">
        <v>0</v>
      </c>
      <c r="FG21">
        <v>0</v>
      </c>
      <c r="FH21">
        <v>0</v>
      </c>
      <c r="FI21">
        <v>0</v>
      </c>
      <c r="FJ21">
        <v>0</v>
      </c>
      <c r="FK21">
        <v>0</v>
      </c>
      <c r="FL21">
        <v>0</v>
      </c>
      <c r="FM21">
        <v>0</v>
      </c>
      <c r="FN21">
        <v>0</v>
      </c>
      <c r="FO21">
        <v>0</v>
      </c>
      <c r="FP21">
        <v>0</v>
      </c>
      <c r="FQ21">
        <v>0</v>
      </c>
      <c r="FR21">
        <v>0</v>
      </c>
      <c r="FS21">
        <v>0</v>
      </c>
      <c r="FT21" s="45"/>
    </row>
    <row r="22" spans="1:176" x14ac:dyDescent="0.2">
      <c r="A22" t="s">
        <v>192</v>
      </c>
      <c r="B22" t="s">
        <v>1</v>
      </c>
      <c r="C22" s="69">
        <v>41676</v>
      </c>
      <c r="D22">
        <v>0</v>
      </c>
      <c r="E22" s="78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v>0</v>
      </c>
      <c r="DN22">
        <v>0</v>
      </c>
      <c r="DO22">
        <v>0</v>
      </c>
      <c r="DP22">
        <v>0</v>
      </c>
      <c r="DQ22">
        <v>0</v>
      </c>
      <c r="DR22">
        <v>0</v>
      </c>
      <c r="DS22">
        <v>0</v>
      </c>
      <c r="DT22">
        <v>0</v>
      </c>
      <c r="DU22">
        <v>0</v>
      </c>
      <c r="DV22">
        <v>0</v>
      </c>
      <c r="DW22">
        <v>0</v>
      </c>
      <c r="DX22">
        <v>0</v>
      </c>
      <c r="DY22">
        <v>0</v>
      </c>
      <c r="DZ22">
        <v>0</v>
      </c>
      <c r="EA22">
        <v>0</v>
      </c>
      <c r="EB22">
        <v>0</v>
      </c>
      <c r="EC22">
        <v>0</v>
      </c>
      <c r="ED22">
        <v>0</v>
      </c>
      <c r="EE22">
        <v>0</v>
      </c>
      <c r="EF22">
        <v>0</v>
      </c>
      <c r="EG22">
        <v>0</v>
      </c>
      <c r="EH22">
        <v>0</v>
      </c>
      <c r="EI22">
        <v>0</v>
      </c>
      <c r="EJ22">
        <v>0</v>
      </c>
      <c r="EK22">
        <v>0</v>
      </c>
      <c r="EL22">
        <v>0</v>
      </c>
      <c r="EM22">
        <v>0</v>
      </c>
      <c r="EN22">
        <v>0</v>
      </c>
      <c r="EO22">
        <v>0</v>
      </c>
      <c r="EP22">
        <v>0</v>
      </c>
      <c r="EQ22">
        <v>0</v>
      </c>
      <c r="ER22">
        <v>0</v>
      </c>
      <c r="ES22">
        <v>0</v>
      </c>
      <c r="ET22">
        <v>0</v>
      </c>
      <c r="EU22">
        <v>0</v>
      </c>
      <c r="EV22">
        <v>0</v>
      </c>
      <c r="EW22">
        <v>0</v>
      </c>
      <c r="EX22">
        <v>0</v>
      </c>
      <c r="EY22">
        <v>0</v>
      </c>
      <c r="EZ22">
        <v>0</v>
      </c>
      <c r="FA22">
        <v>0</v>
      </c>
      <c r="FB22">
        <v>0</v>
      </c>
      <c r="FC22">
        <v>0</v>
      </c>
      <c r="FD22">
        <v>0</v>
      </c>
      <c r="FE22">
        <v>0</v>
      </c>
      <c r="FF22">
        <v>0</v>
      </c>
      <c r="FG22">
        <v>0</v>
      </c>
      <c r="FH22">
        <v>0</v>
      </c>
      <c r="FI22">
        <v>0</v>
      </c>
      <c r="FJ22">
        <v>0</v>
      </c>
      <c r="FK22">
        <v>0</v>
      </c>
      <c r="FL22">
        <v>0</v>
      </c>
      <c r="FM22">
        <v>0</v>
      </c>
      <c r="FN22">
        <v>0</v>
      </c>
      <c r="FO22">
        <v>0</v>
      </c>
      <c r="FP22">
        <v>0</v>
      </c>
      <c r="FQ22">
        <v>0</v>
      </c>
      <c r="FR22">
        <v>0</v>
      </c>
      <c r="FS22">
        <v>0</v>
      </c>
      <c r="FT22" s="45"/>
    </row>
    <row r="23" spans="1:176" x14ac:dyDescent="0.2">
      <c r="A23" t="s">
        <v>192</v>
      </c>
      <c r="B23" t="s">
        <v>1</v>
      </c>
      <c r="C23" s="69">
        <v>41746</v>
      </c>
      <c r="D23">
        <v>0</v>
      </c>
      <c r="E23" s="78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v>0</v>
      </c>
      <c r="DN23">
        <v>0</v>
      </c>
      <c r="DO23">
        <v>0</v>
      </c>
      <c r="DP23">
        <v>0</v>
      </c>
      <c r="DQ23">
        <v>0</v>
      </c>
      <c r="DR23">
        <v>0</v>
      </c>
      <c r="DS23">
        <v>0</v>
      </c>
      <c r="DT23">
        <v>0</v>
      </c>
      <c r="DU23">
        <v>0</v>
      </c>
      <c r="DV23">
        <v>0</v>
      </c>
      <c r="DW23">
        <v>0</v>
      </c>
      <c r="DX23">
        <v>0</v>
      </c>
      <c r="DY23">
        <v>0</v>
      </c>
      <c r="DZ23">
        <v>0</v>
      </c>
      <c r="EA23">
        <v>0</v>
      </c>
      <c r="EB23">
        <v>0</v>
      </c>
      <c r="EC23">
        <v>0</v>
      </c>
      <c r="ED23">
        <v>0</v>
      </c>
      <c r="EE23">
        <v>0</v>
      </c>
      <c r="EF23">
        <v>0</v>
      </c>
      <c r="EG23">
        <v>0</v>
      </c>
      <c r="EH23">
        <v>0</v>
      </c>
      <c r="EI23">
        <v>0</v>
      </c>
      <c r="EJ23">
        <v>0</v>
      </c>
      <c r="EK23">
        <v>0</v>
      </c>
      <c r="EL23">
        <v>0</v>
      </c>
      <c r="EM23">
        <v>0</v>
      </c>
      <c r="EN23">
        <v>0</v>
      </c>
      <c r="EO23">
        <v>0</v>
      </c>
      <c r="EP23">
        <v>0</v>
      </c>
      <c r="EQ23">
        <v>0</v>
      </c>
      <c r="ER23">
        <v>0</v>
      </c>
      <c r="ES23">
        <v>0</v>
      </c>
      <c r="ET23">
        <v>0</v>
      </c>
      <c r="EU23">
        <v>0</v>
      </c>
      <c r="EV23">
        <v>0</v>
      </c>
      <c r="EW23">
        <v>0</v>
      </c>
      <c r="EX23">
        <v>0</v>
      </c>
      <c r="EY23">
        <v>0</v>
      </c>
      <c r="EZ23">
        <v>0</v>
      </c>
      <c r="FA23">
        <v>0</v>
      </c>
      <c r="FB23">
        <v>0</v>
      </c>
      <c r="FC23">
        <v>0</v>
      </c>
      <c r="FD23">
        <v>0</v>
      </c>
      <c r="FE23">
        <v>0</v>
      </c>
      <c r="FF23">
        <v>0</v>
      </c>
      <c r="FG23">
        <v>0</v>
      </c>
      <c r="FH23">
        <v>0</v>
      </c>
      <c r="FI23">
        <v>0</v>
      </c>
      <c r="FJ23">
        <v>0</v>
      </c>
      <c r="FK23">
        <v>0</v>
      </c>
      <c r="FL23">
        <v>0</v>
      </c>
      <c r="FM23">
        <v>0</v>
      </c>
      <c r="FN23">
        <v>0</v>
      </c>
      <c r="FO23">
        <v>0</v>
      </c>
      <c r="FP23">
        <v>0</v>
      </c>
      <c r="FQ23">
        <v>0</v>
      </c>
      <c r="FR23">
        <v>0</v>
      </c>
      <c r="FS23">
        <v>0</v>
      </c>
      <c r="FT23" s="45"/>
    </row>
    <row r="24" spans="1:176" x14ac:dyDescent="0.2">
      <c r="A24" t="s">
        <v>192</v>
      </c>
      <c r="B24" t="s">
        <v>203</v>
      </c>
      <c r="C24" s="69">
        <v>41676</v>
      </c>
      <c r="D24">
        <v>0</v>
      </c>
      <c r="E24" s="78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v>0</v>
      </c>
      <c r="DN24">
        <v>0</v>
      </c>
      <c r="DO24">
        <v>0</v>
      </c>
      <c r="DP24">
        <v>0</v>
      </c>
      <c r="DQ24">
        <v>0</v>
      </c>
      <c r="DR24">
        <v>0</v>
      </c>
      <c r="DS24">
        <v>0</v>
      </c>
      <c r="DT24">
        <v>0</v>
      </c>
      <c r="DU24">
        <v>0</v>
      </c>
      <c r="DV24">
        <v>0</v>
      </c>
      <c r="DW24">
        <v>0</v>
      </c>
      <c r="DX24">
        <v>0</v>
      </c>
      <c r="DY24">
        <v>0</v>
      </c>
      <c r="DZ24">
        <v>0</v>
      </c>
      <c r="EA24">
        <v>0</v>
      </c>
      <c r="EB24">
        <v>0</v>
      </c>
      <c r="EC24">
        <v>0</v>
      </c>
      <c r="ED24">
        <v>0</v>
      </c>
      <c r="EE24">
        <v>0</v>
      </c>
      <c r="EF24">
        <v>0</v>
      </c>
      <c r="EG24">
        <v>0</v>
      </c>
      <c r="EH24">
        <v>0</v>
      </c>
      <c r="EI24">
        <v>0</v>
      </c>
      <c r="EJ24">
        <v>0</v>
      </c>
      <c r="EK24">
        <v>0</v>
      </c>
      <c r="EL24">
        <v>0</v>
      </c>
      <c r="EM24">
        <v>0</v>
      </c>
      <c r="EN24">
        <v>0</v>
      </c>
      <c r="EO24">
        <v>0</v>
      </c>
      <c r="EP24">
        <v>0</v>
      </c>
      <c r="EQ24">
        <v>0</v>
      </c>
      <c r="ER24">
        <v>0</v>
      </c>
      <c r="ES24">
        <v>0</v>
      </c>
      <c r="ET24">
        <v>0</v>
      </c>
      <c r="EU24">
        <v>0</v>
      </c>
      <c r="EV24">
        <v>0</v>
      </c>
      <c r="EW24">
        <v>0</v>
      </c>
      <c r="EX24">
        <v>0</v>
      </c>
      <c r="EY24">
        <v>0</v>
      </c>
      <c r="EZ24">
        <v>0</v>
      </c>
      <c r="FA24">
        <v>0</v>
      </c>
      <c r="FB24">
        <v>0</v>
      </c>
      <c r="FC24">
        <v>0</v>
      </c>
      <c r="FD24">
        <v>0</v>
      </c>
      <c r="FE24">
        <v>0</v>
      </c>
      <c r="FF24">
        <v>0</v>
      </c>
      <c r="FG24">
        <v>0</v>
      </c>
      <c r="FH24">
        <v>0</v>
      </c>
      <c r="FI24">
        <v>0</v>
      </c>
      <c r="FJ24">
        <v>0</v>
      </c>
      <c r="FK24">
        <v>0</v>
      </c>
      <c r="FL24">
        <v>0</v>
      </c>
      <c r="FM24">
        <v>0</v>
      </c>
      <c r="FN24">
        <v>0</v>
      </c>
      <c r="FO24">
        <v>0</v>
      </c>
      <c r="FP24">
        <v>0</v>
      </c>
      <c r="FQ24">
        <v>0</v>
      </c>
      <c r="FR24">
        <v>0</v>
      </c>
      <c r="FS24">
        <v>0</v>
      </c>
      <c r="FT24" s="45"/>
    </row>
    <row r="25" spans="1:176" x14ac:dyDescent="0.2">
      <c r="A25" t="s">
        <v>192</v>
      </c>
      <c r="B25" t="s">
        <v>203</v>
      </c>
      <c r="C25" s="69">
        <v>41746</v>
      </c>
      <c r="D25">
        <v>0</v>
      </c>
      <c r="E25" s="78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v>0</v>
      </c>
      <c r="DN25">
        <v>0</v>
      </c>
      <c r="DO25">
        <v>0</v>
      </c>
      <c r="DP25">
        <v>0</v>
      </c>
      <c r="DQ25">
        <v>0</v>
      </c>
      <c r="DR25">
        <v>0</v>
      </c>
      <c r="DS25">
        <v>0</v>
      </c>
      <c r="DT25">
        <v>0</v>
      </c>
      <c r="DU25">
        <v>0</v>
      </c>
      <c r="DV25">
        <v>0</v>
      </c>
      <c r="DW25">
        <v>0</v>
      </c>
      <c r="DX25">
        <v>0</v>
      </c>
      <c r="DY25">
        <v>0</v>
      </c>
      <c r="DZ25">
        <v>0</v>
      </c>
      <c r="EA25">
        <v>0</v>
      </c>
      <c r="EB25">
        <v>0</v>
      </c>
      <c r="EC25">
        <v>0</v>
      </c>
      <c r="ED25">
        <v>0</v>
      </c>
      <c r="EE25">
        <v>0</v>
      </c>
      <c r="EF25">
        <v>0</v>
      </c>
      <c r="EG25">
        <v>0</v>
      </c>
      <c r="EH25">
        <v>0</v>
      </c>
      <c r="EI25">
        <v>0</v>
      </c>
      <c r="EJ25">
        <v>0</v>
      </c>
      <c r="EK25">
        <v>0</v>
      </c>
      <c r="EL25">
        <v>0</v>
      </c>
      <c r="EM25">
        <v>0</v>
      </c>
      <c r="EN25">
        <v>0</v>
      </c>
      <c r="EO25">
        <v>0</v>
      </c>
      <c r="EP25">
        <v>0</v>
      </c>
      <c r="EQ25">
        <v>0</v>
      </c>
      <c r="ER25">
        <v>0</v>
      </c>
      <c r="ES25">
        <v>0</v>
      </c>
      <c r="ET25">
        <v>0</v>
      </c>
      <c r="EU25">
        <v>0</v>
      </c>
      <c r="EV25">
        <v>0</v>
      </c>
      <c r="EW25">
        <v>0</v>
      </c>
      <c r="EX25">
        <v>0</v>
      </c>
      <c r="EY25">
        <v>0</v>
      </c>
      <c r="EZ25">
        <v>0</v>
      </c>
      <c r="FA25">
        <v>0</v>
      </c>
      <c r="FB25">
        <v>0</v>
      </c>
      <c r="FC25">
        <v>0</v>
      </c>
      <c r="FD25">
        <v>0</v>
      </c>
      <c r="FE25">
        <v>0</v>
      </c>
      <c r="FF25">
        <v>0</v>
      </c>
      <c r="FG25">
        <v>0</v>
      </c>
      <c r="FH25">
        <v>0</v>
      </c>
      <c r="FI25">
        <v>0</v>
      </c>
      <c r="FJ25">
        <v>0</v>
      </c>
      <c r="FK25">
        <v>0</v>
      </c>
      <c r="FL25">
        <v>0</v>
      </c>
      <c r="FM25">
        <v>0</v>
      </c>
      <c r="FN25">
        <v>0</v>
      </c>
      <c r="FO25">
        <v>0</v>
      </c>
      <c r="FP25">
        <v>0</v>
      </c>
      <c r="FQ25">
        <v>0</v>
      </c>
      <c r="FR25">
        <v>0</v>
      </c>
      <c r="FS25">
        <v>0</v>
      </c>
      <c r="FT25" s="45"/>
    </row>
    <row r="26" spans="1:176" x14ac:dyDescent="0.2">
      <c r="A26" t="s">
        <v>193</v>
      </c>
      <c r="B26" t="s">
        <v>202</v>
      </c>
      <c r="C26" s="69">
        <v>41676</v>
      </c>
      <c r="D26">
        <v>0</v>
      </c>
      <c r="E26" s="78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v>0</v>
      </c>
      <c r="DN26">
        <v>0</v>
      </c>
      <c r="DO26">
        <v>0</v>
      </c>
      <c r="DP26">
        <v>0</v>
      </c>
      <c r="DQ26">
        <v>0</v>
      </c>
      <c r="DR26">
        <v>0</v>
      </c>
      <c r="DS26">
        <v>0</v>
      </c>
      <c r="DT26">
        <v>0</v>
      </c>
      <c r="DU26">
        <v>0</v>
      </c>
      <c r="DV26">
        <v>0</v>
      </c>
      <c r="DW26">
        <v>0</v>
      </c>
      <c r="DX26">
        <v>0</v>
      </c>
      <c r="DY26">
        <v>0</v>
      </c>
      <c r="DZ26">
        <v>0</v>
      </c>
      <c r="EA26">
        <v>0</v>
      </c>
      <c r="EB26">
        <v>0</v>
      </c>
      <c r="EC26">
        <v>0</v>
      </c>
      <c r="ED26">
        <v>0</v>
      </c>
      <c r="EE26">
        <v>0</v>
      </c>
      <c r="EF26">
        <v>0</v>
      </c>
      <c r="EG26">
        <v>0</v>
      </c>
      <c r="EH26">
        <v>0</v>
      </c>
      <c r="EI26">
        <v>0</v>
      </c>
      <c r="EJ26">
        <v>0</v>
      </c>
      <c r="EK26">
        <v>0</v>
      </c>
      <c r="EL26">
        <v>0</v>
      </c>
      <c r="EM26">
        <v>0</v>
      </c>
      <c r="EN26">
        <v>0</v>
      </c>
      <c r="EO26">
        <v>0</v>
      </c>
      <c r="EP26">
        <v>0</v>
      </c>
      <c r="EQ26">
        <v>0</v>
      </c>
      <c r="ER26">
        <v>0</v>
      </c>
      <c r="ES26">
        <v>0</v>
      </c>
      <c r="ET26">
        <v>0</v>
      </c>
      <c r="EU26">
        <v>0</v>
      </c>
      <c r="EV26">
        <v>0</v>
      </c>
      <c r="EW26">
        <v>0</v>
      </c>
      <c r="EX26">
        <v>0</v>
      </c>
      <c r="EY26">
        <v>0</v>
      </c>
      <c r="EZ26">
        <v>0</v>
      </c>
      <c r="FA26">
        <v>0</v>
      </c>
      <c r="FB26">
        <v>0</v>
      </c>
      <c r="FC26">
        <v>0</v>
      </c>
      <c r="FD26">
        <v>0</v>
      </c>
      <c r="FE26">
        <v>0</v>
      </c>
      <c r="FF26">
        <v>0</v>
      </c>
      <c r="FG26">
        <v>0</v>
      </c>
      <c r="FH26">
        <v>0</v>
      </c>
      <c r="FI26">
        <v>0</v>
      </c>
      <c r="FJ26">
        <v>0</v>
      </c>
      <c r="FK26">
        <v>0</v>
      </c>
      <c r="FL26">
        <v>0</v>
      </c>
      <c r="FM26">
        <v>0</v>
      </c>
      <c r="FN26">
        <v>0</v>
      </c>
      <c r="FO26">
        <v>0</v>
      </c>
      <c r="FP26">
        <v>0</v>
      </c>
      <c r="FQ26">
        <v>0</v>
      </c>
      <c r="FR26">
        <v>0</v>
      </c>
      <c r="FS26">
        <v>0</v>
      </c>
      <c r="FT26" s="45"/>
    </row>
    <row r="27" spans="1:176" x14ac:dyDescent="0.2">
      <c r="A27" t="s">
        <v>193</v>
      </c>
      <c r="B27" t="s">
        <v>202</v>
      </c>
      <c r="C27" s="69">
        <v>41746</v>
      </c>
      <c r="D27">
        <v>0</v>
      </c>
      <c r="E27" s="78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v>0</v>
      </c>
      <c r="DN27">
        <v>0</v>
      </c>
      <c r="DO27">
        <v>0</v>
      </c>
      <c r="DP27">
        <v>0</v>
      </c>
      <c r="DQ27">
        <v>0</v>
      </c>
      <c r="DR27">
        <v>0</v>
      </c>
      <c r="DS27">
        <v>0</v>
      </c>
      <c r="DT27">
        <v>0</v>
      </c>
      <c r="DU27">
        <v>0</v>
      </c>
      <c r="DV27">
        <v>0</v>
      </c>
      <c r="DW27">
        <v>0</v>
      </c>
      <c r="DX27">
        <v>0</v>
      </c>
      <c r="DY27">
        <v>0</v>
      </c>
      <c r="DZ27">
        <v>0</v>
      </c>
      <c r="EA27">
        <v>0</v>
      </c>
      <c r="EB27">
        <v>0</v>
      </c>
      <c r="EC27">
        <v>0</v>
      </c>
      <c r="ED27">
        <v>0</v>
      </c>
      <c r="EE27">
        <v>0</v>
      </c>
      <c r="EF27">
        <v>0</v>
      </c>
      <c r="EG27">
        <v>0</v>
      </c>
      <c r="EH27">
        <v>0</v>
      </c>
      <c r="EI27">
        <v>0</v>
      </c>
      <c r="EJ27">
        <v>0</v>
      </c>
      <c r="EK27">
        <v>0</v>
      </c>
      <c r="EL27">
        <v>0</v>
      </c>
      <c r="EM27">
        <v>0</v>
      </c>
      <c r="EN27">
        <v>0</v>
      </c>
      <c r="EO27">
        <v>0</v>
      </c>
      <c r="EP27">
        <v>0</v>
      </c>
      <c r="EQ27">
        <v>0</v>
      </c>
      <c r="ER27">
        <v>0</v>
      </c>
      <c r="ES27">
        <v>0</v>
      </c>
      <c r="ET27">
        <v>0</v>
      </c>
      <c r="EU27">
        <v>0</v>
      </c>
      <c r="EV27">
        <v>0</v>
      </c>
      <c r="EW27">
        <v>0</v>
      </c>
      <c r="EX27">
        <v>0</v>
      </c>
      <c r="EY27">
        <v>0</v>
      </c>
      <c r="EZ27">
        <v>0</v>
      </c>
      <c r="FA27">
        <v>0</v>
      </c>
      <c r="FB27">
        <v>0</v>
      </c>
      <c r="FC27">
        <v>0</v>
      </c>
      <c r="FD27">
        <v>0</v>
      </c>
      <c r="FE27">
        <v>0</v>
      </c>
      <c r="FF27">
        <v>0</v>
      </c>
      <c r="FG27">
        <v>0</v>
      </c>
      <c r="FH27">
        <v>0</v>
      </c>
      <c r="FI27">
        <v>0</v>
      </c>
      <c r="FJ27">
        <v>0</v>
      </c>
      <c r="FK27">
        <v>0</v>
      </c>
      <c r="FL27">
        <v>0</v>
      </c>
      <c r="FM27">
        <v>0</v>
      </c>
      <c r="FN27">
        <v>0</v>
      </c>
      <c r="FO27">
        <v>0</v>
      </c>
      <c r="FP27">
        <v>0</v>
      </c>
      <c r="FQ27">
        <v>0</v>
      </c>
      <c r="FR27">
        <v>0</v>
      </c>
      <c r="FS27">
        <v>0</v>
      </c>
      <c r="FT27" s="45"/>
    </row>
    <row r="28" spans="1:176" x14ac:dyDescent="0.2">
      <c r="A28" t="s">
        <v>193</v>
      </c>
      <c r="B28" t="s">
        <v>204</v>
      </c>
      <c r="C28" s="69">
        <v>41676</v>
      </c>
      <c r="D28">
        <v>0</v>
      </c>
      <c r="E28" s="7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v>0</v>
      </c>
      <c r="DN28">
        <v>0</v>
      </c>
      <c r="DO28">
        <v>0</v>
      </c>
      <c r="DP28">
        <v>0</v>
      </c>
      <c r="DQ28">
        <v>0</v>
      </c>
      <c r="DR28">
        <v>0</v>
      </c>
      <c r="DS28">
        <v>0</v>
      </c>
      <c r="DT28">
        <v>0</v>
      </c>
      <c r="DU28">
        <v>0</v>
      </c>
      <c r="DV28">
        <v>0</v>
      </c>
      <c r="DW28">
        <v>0</v>
      </c>
      <c r="DX28">
        <v>0</v>
      </c>
      <c r="DY28">
        <v>0</v>
      </c>
      <c r="DZ28">
        <v>0</v>
      </c>
      <c r="EA28">
        <v>0</v>
      </c>
      <c r="EB28">
        <v>0</v>
      </c>
      <c r="EC28">
        <v>0</v>
      </c>
      <c r="ED28">
        <v>0</v>
      </c>
      <c r="EE28">
        <v>0</v>
      </c>
      <c r="EF28">
        <v>0</v>
      </c>
      <c r="EG28">
        <v>0</v>
      </c>
      <c r="EH28">
        <v>0</v>
      </c>
      <c r="EI28">
        <v>0</v>
      </c>
      <c r="EJ28">
        <v>0</v>
      </c>
      <c r="EK28">
        <v>0</v>
      </c>
      <c r="EL28">
        <v>0</v>
      </c>
      <c r="EM28">
        <v>0</v>
      </c>
      <c r="EN28">
        <v>0</v>
      </c>
      <c r="EO28">
        <v>0</v>
      </c>
      <c r="EP28">
        <v>0</v>
      </c>
      <c r="EQ28">
        <v>0</v>
      </c>
      <c r="ER28">
        <v>0</v>
      </c>
      <c r="ES28">
        <v>0</v>
      </c>
      <c r="ET28">
        <v>0</v>
      </c>
      <c r="EU28">
        <v>0</v>
      </c>
      <c r="EV28">
        <v>0</v>
      </c>
      <c r="EW28">
        <v>0</v>
      </c>
      <c r="EX28">
        <v>0</v>
      </c>
      <c r="EY28">
        <v>0</v>
      </c>
      <c r="EZ28">
        <v>0</v>
      </c>
      <c r="FA28">
        <v>0</v>
      </c>
      <c r="FB28">
        <v>0</v>
      </c>
      <c r="FC28">
        <v>0</v>
      </c>
      <c r="FD28">
        <v>0</v>
      </c>
      <c r="FE28">
        <v>0</v>
      </c>
      <c r="FF28">
        <v>0</v>
      </c>
      <c r="FG28">
        <v>0</v>
      </c>
      <c r="FH28">
        <v>0</v>
      </c>
      <c r="FI28">
        <v>0</v>
      </c>
      <c r="FJ28">
        <v>0</v>
      </c>
      <c r="FK28">
        <v>0</v>
      </c>
      <c r="FL28">
        <v>0</v>
      </c>
      <c r="FM28">
        <v>0</v>
      </c>
      <c r="FN28">
        <v>0</v>
      </c>
      <c r="FO28">
        <v>0</v>
      </c>
      <c r="FP28">
        <v>0</v>
      </c>
      <c r="FQ28">
        <v>0</v>
      </c>
      <c r="FR28">
        <v>0</v>
      </c>
      <c r="FS28">
        <v>0</v>
      </c>
      <c r="FT28" s="45"/>
    </row>
    <row r="29" spans="1:176" x14ac:dyDescent="0.2">
      <c r="A29" t="s">
        <v>193</v>
      </c>
      <c r="B29" t="s">
        <v>204</v>
      </c>
      <c r="C29" s="69">
        <v>41746</v>
      </c>
      <c r="D29">
        <v>0</v>
      </c>
      <c r="E29" s="78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v>0</v>
      </c>
      <c r="DN29">
        <v>0</v>
      </c>
      <c r="DO29">
        <v>0</v>
      </c>
      <c r="DP29">
        <v>0</v>
      </c>
      <c r="DQ29">
        <v>0</v>
      </c>
      <c r="DR29">
        <v>0</v>
      </c>
      <c r="DS29">
        <v>0</v>
      </c>
      <c r="DT29">
        <v>0</v>
      </c>
      <c r="DU29">
        <v>0</v>
      </c>
      <c r="DV29">
        <v>0</v>
      </c>
      <c r="DW29">
        <v>0</v>
      </c>
      <c r="DX29">
        <v>0</v>
      </c>
      <c r="DY29">
        <v>0</v>
      </c>
      <c r="DZ29">
        <v>0</v>
      </c>
      <c r="EA29">
        <v>0</v>
      </c>
      <c r="EB29">
        <v>0</v>
      </c>
      <c r="EC29">
        <v>0</v>
      </c>
      <c r="ED29">
        <v>0</v>
      </c>
      <c r="EE29">
        <v>0</v>
      </c>
      <c r="EF29">
        <v>0</v>
      </c>
      <c r="EG29">
        <v>0</v>
      </c>
      <c r="EH29">
        <v>0</v>
      </c>
      <c r="EI29">
        <v>0</v>
      </c>
      <c r="EJ29">
        <v>0</v>
      </c>
      <c r="EK29">
        <v>0</v>
      </c>
      <c r="EL29">
        <v>0</v>
      </c>
      <c r="EM29">
        <v>0</v>
      </c>
      <c r="EN29">
        <v>0</v>
      </c>
      <c r="EO29">
        <v>0</v>
      </c>
      <c r="EP29">
        <v>0</v>
      </c>
      <c r="EQ29">
        <v>0</v>
      </c>
      <c r="ER29">
        <v>0</v>
      </c>
      <c r="ES29">
        <v>0</v>
      </c>
      <c r="ET29">
        <v>0</v>
      </c>
      <c r="EU29">
        <v>0</v>
      </c>
      <c r="EV29">
        <v>0</v>
      </c>
      <c r="EW29">
        <v>0</v>
      </c>
      <c r="EX29">
        <v>0</v>
      </c>
      <c r="EY29">
        <v>0</v>
      </c>
      <c r="EZ29">
        <v>0</v>
      </c>
      <c r="FA29">
        <v>0</v>
      </c>
      <c r="FB29">
        <v>0</v>
      </c>
      <c r="FC29">
        <v>0</v>
      </c>
      <c r="FD29">
        <v>0</v>
      </c>
      <c r="FE29">
        <v>0</v>
      </c>
      <c r="FF29">
        <v>0</v>
      </c>
      <c r="FG29">
        <v>0</v>
      </c>
      <c r="FH29">
        <v>0</v>
      </c>
      <c r="FI29">
        <v>0</v>
      </c>
      <c r="FJ29">
        <v>0</v>
      </c>
      <c r="FK29">
        <v>0</v>
      </c>
      <c r="FL29">
        <v>0</v>
      </c>
      <c r="FM29">
        <v>0</v>
      </c>
      <c r="FN29">
        <v>0</v>
      </c>
      <c r="FO29">
        <v>0</v>
      </c>
      <c r="FP29">
        <v>0</v>
      </c>
      <c r="FQ29">
        <v>0</v>
      </c>
      <c r="FR29">
        <v>0</v>
      </c>
      <c r="FS29">
        <v>0</v>
      </c>
      <c r="FT29" s="45"/>
    </row>
    <row r="30" spans="1:176" x14ac:dyDescent="0.2">
      <c r="A30" t="s">
        <v>193</v>
      </c>
      <c r="B30" t="s">
        <v>1</v>
      </c>
      <c r="C30" s="69">
        <v>41676</v>
      </c>
      <c r="D30">
        <v>0</v>
      </c>
      <c r="E30" s="78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v>0</v>
      </c>
      <c r="DN30">
        <v>0</v>
      </c>
      <c r="DO30">
        <v>0</v>
      </c>
      <c r="DP30">
        <v>0</v>
      </c>
      <c r="DQ30">
        <v>0</v>
      </c>
      <c r="DR30">
        <v>0</v>
      </c>
      <c r="DS30">
        <v>0</v>
      </c>
      <c r="DT30">
        <v>0</v>
      </c>
      <c r="DU30">
        <v>0</v>
      </c>
      <c r="DV30">
        <v>0</v>
      </c>
      <c r="DW30">
        <v>0</v>
      </c>
      <c r="DX30">
        <v>0</v>
      </c>
      <c r="DY30">
        <v>0</v>
      </c>
      <c r="DZ30">
        <v>0</v>
      </c>
      <c r="EA30">
        <v>0</v>
      </c>
      <c r="EB30">
        <v>0</v>
      </c>
      <c r="EC30">
        <v>0</v>
      </c>
      <c r="ED30">
        <v>0</v>
      </c>
      <c r="EE30">
        <v>0</v>
      </c>
      <c r="EF30">
        <v>0</v>
      </c>
      <c r="EG30">
        <v>0</v>
      </c>
      <c r="EH30">
        <v>0</v>
      </c>
      <c r="EI30">
        <v>0</v>
      </c>
      <c r="EJ30">
        <v>0</v>
      </c>
      <c r="EK30">
        <v>0</v>
      </c>
      <c r="EL30">
        <v>0</v>
      </c>
      <c r="EM30">
        <v>0</v>
      </c>
      <c r="EN30">
        <v>0</v>
      </c>
      <c r="EO30">
        <v>0</v>
      </c>
      <c r="EP30">
        <v>0</v>
      </c>
      <c r="EQ30">
        <v>0</v>
      </c>
      <c r="ER30">
        <v>0</v>
      </c>
      <c r="ES30">
        <v>0</v>
      </c>
      <c r="ET30">
        <v>0</v>
      </c>
      <c r="EU30">
        <v>0</v>
      </c>
      <c r="EV30">
        <v>0</v>
      </c>
      <c r="EW30">
        <v>0</v>
      </c>
      <c r="EX30">
        <v>0</v>
      </c>
      <c r="EY30">
        <v>0</v>
      </c>
      <c r="EZ30">
        <v>0</v>
      </c>
      <c r="FA30">
        <v>0</v>
      </c>
      <c r="FB30">
        <v>0</v>
      </c>
      <c r="FC30">
        <v>0</v>
      </c>
      <c r="FD30">
        <v>0</v>
      </c>
      <c r="FE30">
        <v>0</v>
      </c>
      <c r="FF30">
        <v>0</v>
      </c>
      <c r="FG30">
        <v>0</v>
      </c>
      <c r="FH30">
        <v>0</v>
      </c>
      <c r="FI30">
        <v>0</v>
      </c>
      <c r="FJ30">
        <v>0</v>
      </c>
      <c r="FK30">
        <v>0</v>
      </c>
      <c r="FL30">
        <v>0</v>
      </c>
      <c r="FM30">
        <v>0</v>
      </c>
      <c r="FN30">
        <v>0</v>
      </c>
      <c r="FO30">
        <v>0</v>
      </c>
      <c r="FP30">
        <v>0</v>
      </c>
      <c r="FQ30">
        <v>0</v>
      </c>
      <c r="FR30">
        <v>0</v>
      </c>
      <c r="FS30">
        <v>0</v>
      </c>
      <c r="FT30" s="45"/>
    </row>
    <row r="31" spans="1:176" x14ac:dyDescent="0.2">
      <c r="A31" t="s">
        <v>193</v>
      </c>
      <c r="B31" t="s">
        <v>1</v>
      </c>
      <c r="C31" s="69">
        <v>41746</v>
      </c>
      <c r="D31">
        <v>0</v>
      </c>
      <c r="E31" s="78">
        <v>10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v>0</v>
      </c>
      <c r="DN31">
        <v>0</v>
      </c>
      <c r="DO31">
        <v>0</v>
      </c>
      <c r="DP31">
        <v>0</v>
      </c>
      <c r="DQ31">
        <v>0</v>
      </c>
      <c r="DR31">
        <v>0</v>
      </c>
      <c r="DS31">
        <v>0</v>
      </c>
      <c r="DT31">
        <v>0</v>
      </c>
      <c r="DU31">
        <v>0</v>
      </c>
      <c r="DV31">
        <v>0</v>
      </c>
      <c r="DW31">
        <v>0</v>
      </c>
      <c r="DX31">
        <v>0</v>
      </c>
      <c r="DY31">
        <v>0</v>
      </c>
      <c r="DZ31">
        <v>0</v>
      </c>
      <c r="EA31">
        <v>0</v>
      </c>
      <c r="EB31">
        <v>0</v>
      </c>
      <c r="EC31">
        <v>0</v>
      </c>
      <c r="ED31">
        <v>0</v>
      </c>
      <c r="EE31">
        <v>0</v>
      </c>
      <c r="EF31">
        <v>0</v>
      </c>
      <c r="EG31">
        <v>0</v>
      </c>
      <c r="EH31">
        <v>0</v>
      </c>
      <c r="EI31">
        <v>0</v>
      </c>
      <c r="EJ31">
        <v>0</v>
      </c>
      <c r="EK31">
        <v>0</v>
      </c>
      <c r="EL31">
        <v>0</v>
      </c>
      <c r="EM31">
        <v>0</v>
      </c>
      <c r="EN31">
        <v>0</v>
      </c>
      <c r="EO31">
        <v>0</v>
      </c>
      <c r="EP31">
        <v>0</v>
      </c>
      <c r="EQ31">
        <v>0</v>
      </c>
      <c r="ER31">
        <v>0</v>
      </c>
      <c r="ES31">
        <v>0</v>
      </c>
      <c r="ET31">
        <v>0</v>
      </c>
      <c r="EU31">
        <v>0</v>
      </c>
      <c r="EV31">
        <v>0</v>
      </c>
      <c r="EW31">
        <v>0</v>
      </c>
      <c r="EX31">
        <v>0</v>
      </c>
      <c r="EY31">
        <v>0</v>
      </c>
      <c r="EZ31">
        <v>0</v>
      </c>
      <c r="FA31">
        <v>0</v>
      </c>
      <c r="FB31">
        <v>0</v>
      </c>
      <c r="FC31">
        <v>0</v>
      </c>
      <c r="FD31">
        <v>0</v>
      </c>
      <c r="FE31">
        <v>0</v>
      </c>
      <c r="FF31">
        <v>0</v>
      </c>
      <c r="FG31">
        <v>0</v>
      </c>
      <c r="FH31">
        <v>0</v>
      </c>
      <c r="FI31">
        <v>0</v>
      </c>
      <c r="FJ31">
        <v>0</v>
      </c>
      <c r="FK31">
        <v>0</v>
      </c>
      <c r="FL31">
        <v>0</v>
      </c>
      <c r="FM31">
        <v>0</v>
      </c>
      <c r="FN31">
        <v>0</v>
      </c>
      <c r="FO31">
        <v>0</v>
      </c>
      <c r="FP31">
        <v>0</v>
      </c>
      <c r="FQ31">
        <v>0</v>
      </c>
      <c r="FR31">
        <v>0</v>
      </c>
      <c r="FS31">
        <v>0</v>
      </c>
      <c r="FT31" s="45"/>
    </row>
    <row r="32" spans="1:176" x14ac:dyDescent="0.2">
      <c r="A32" t="s">
        <v>193</v>
      </c>
      <c r="B32" t="s">
        <v>203</v>
      </c>
      <c r="C32" s="69">
        <v>41676</v>
      </c>
      <c r="D32">
        <v>0</v>
      </c>
      <c r="E32" s="78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v>0</v>
      </c>
      <c r="DN32">
        <v>0</v>
      </c>
      <c r="DO32">
        <v>0</v>
      </c>
      <c r="DP32">
        <v>0</v>
      </c>
      <c r="DQ32">
        <v>0</v>
      </c>
      <c r="DR32">
        <v>0</v>
      </c>
      <c r="DS32">
        <v>0</v>
      </c>
      <c r="DT32">
        <v>0</v>
      </c>
      <c r="DU32">
        <v>0</v>
      </c>
      <c r="DV32">
        <v>0</v>
      </c>
      <c r="DW32">
        <v>0</v>
      </c>
      <c r="DX32">
        <v>0</v>
      </c>
      <c r="DY32">
        <v>0</v>
      </c>
      <c r="DZ32">
        <v>0</v>
      </c>
      <c r="EA32">
        <v>0</v>
      </c>
      <c r="EB32">
        <v>0</v>
      </c>
      <c r="EC32">
        <v>0</v>
      </c>
      <c r="ED32">
        <v>0</v>
      </c>
      <c r="EE32">
        <v>0</v>
      </c>
      <c r="EF32">
        <v>0</v>
      </c>
      <c r="EG32">
        <v>0</v>
      </c>
      <c r="EH32">
        <v>0</v>
      </c>
      <c r="EI32">
        <v>0</v>
      </c>
      <c r="EJ32">
        <v>0</v>
      </c>
      <c r="EK32">
        <v>0</v>
      </c>
      <c r="EL32">
        <v>0</v>
      </c>
      <c r="EM32">
        <v>0</v>
      </c>
      <c r="EN32">
        <v>0</v>
      </c>
      <c r="EO32">
        <v>0</v>
      </c>
      <c r="EP32">
        <v>0</v>
      </c>
      <c r="EQ32">
        <v>0</v>
      </c>
      <c r="ER32">
        <v>0</v>
      </c>
      <c r="ES32">
        <v>0</v>
      </c>
      <c r="ET32">
        <v>0</v>
      </c>
      <c r="EU32">
        <v>0</v>
      </c>
      <c r="EV32">
        <v>0</v>
      </c>
      <c r="EW32">
        <v>0</v>
      </c>
      <c r="EX32">
        <v>0</v>
      </c>
      <c r="EY32">
        <v>0</v>
      </c>
      <c r="EZ32">
        <v>0</v>
      </c>
      <c r="FA32">
        <v>0</v>
      </c>
      <c r="FB32">
        <v>0</v>
      </c>
      <c r="FC32">
        <v>0</v>
      </c>
      <c r="FD32">
        <v>0</v>
      </c>
      <c r="FE32">
        <v>0</v>
      </c>
      <c r="FF32">
        <v>0</v>
      </c>
      <c r="FG32">
        <v>0</v>
      </c>
      <c r="FH32">
        <v>0</v>
      </c>
      <c r="FI32">
        <v>0</v>
      </c>
      <c r="FJ32">
        <v>0</v>
      </c>
      <c r="FK32">
        <v>0</v>
      </c>
      <c r="FL32">
        <v>0</v>
      </c>
      <c r="FM32">
        <v>0</v>
      </c>
      <c r="FN32">
        <v>0</v>
      </c>
      <c r="FO32">
        <v>0</v>
      </c>
      <c r="FP32">
        <v>0</v>
      </c>
      <c r="FQ32">
        <v>0</v>
      </c>
      <c r="FR32">
        <v>0</v>
      </c>
      <c r="FS32">
        <v>0</v>
      </c>
      <c r="FT32" s="45"/>
    </row>
    <row r="33" spans="1:176" x14ac:dyDescent="0.2">
      <c r="A33" t="s">
        <v>193</v>
      </c>
      <c r="B33" t="s">
        <v>203</v>
      </c>
      <c r="C33" s="69">
        <v>41746</v>
      </c>
      <c r="D33">
        <v>0</v>
      </c>
      <c r="E33" s="78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v>0</v>
      </c>
      <c r="DN33">
        <v>0</v>
      </c>
      <c r="DO33">
        <v>0</v>
      </c>
      <c r="DP33">
        <v>0</v>
      </c>
      <c r="DQ33">
        <v>0</v>
      </c>
      <c r="DR33">
        <v>0</v>
      </c>
      <c r="DS33">
        <v>0</v>
      </c>
      <c r="DT33">
        <v>0</v>
      </c>
      <c r="DU33">
        <v>0</v>
      </c>
      <c r="DV33">
        <v>0</v>
      </c>
      <c r="DW33">
        <v>0</v>
      </c>
      <c r="DX33">
        <v>0</v>
      </c>
      <c r="DY33">
        <v>0</v>
      </c>
      <c r="DZ33">
        <v>0</v>
      </c>
      <c r="EA33">
        <v>0</v>
      </c>
      <c r="EB33">
        <v>0</v>
      </c>
      <c r="EC33">
        <v>0</v>
      </c>
      <c r="ED33">
        <v>0</v>
      </c>
      <c r="EE33">
        <v>0</v>
      </c>
      <c r="EF33">
        <v>0</v>
      </c>
      <c r="EG33">
        <v>0</v>
      </c>
      <c r="EH33">
        <v>0</v>
      </c>
      <c r="EI33">
        <v>0</v>
      </c>
      <c r="EJ33">
        <v>0</v>
      </c>
      <c r="EK33">
        <v>0</v>
      </c>
      <c r="EL33">
        <v>0</v>
      </c>
      <c r="EM33">
        <v>0</v>
      </c>
      <c r="EN33">
        <v>0</v>
      </c>
      <c r="EO33">
        <v>0</v>
      </c>
      <c r="EP33">
        <v>0</v>
      </c>
      <c r="EQ33">
        <v>0</v>
      </c>
      <c r="ER33">
        <v>0</v>
      </c>
      <c r="ES33">
        <v>0</v>
      </c>
      <c r="ET33">
        <v>0</v>
      </c>
      <c r="EU33">
        <v>0</v>
      </c>
      <c r="EV33">
        <v>0</v>
      </c>
      <c r="EW33">
        <v>0</v>
      </c>
      <c r="EX33">
        <v>0</v>
      </c>
      <c r="EY33">
        <v>0</v>
      </c>
      <c r="EZ33">
        <v>0</v>
      </c>
      <c r="FA33">
        <v>0</v>
      </c>
      <c r="FB33">
        <v>0</v>
      </c>
      <c r="FC33">
        <v>0</v>
      </c>
      <c r="FD33">
        <v>0</v>
      </c>
      <c r="FE33">
        <v>0</v>
      </c>
      <c r="FF33">
        <v>0</v>
      </c>
      <c r="FG33">
        <v>0</v>
      </c>
      <c r="FH33">
        <v>0</v>
      </c>
      <c r="FI33">
        <v>0</v>
      </c>
      <c r="FJ33">
        <v>0</v>
      </c>
      <c r="FK33">
        <v>0</v>
      </c>
      <c r="FL33">
        <v>0</v>
      </c>
      <c r="FM33">
        <v>0</v>
      </c>
      <c r="FN33">
        <v>0</v>
      </c>
      <c r="FO33">
        <v>0</v>
      </c>
      <c r="FP33">
        <v>0</v>
      </c>
      <c r="FQ33">
        <v>0</v>
      </c>
      <c r="FR33">
        <v>0</v>
      </c>
      <c r="FS33">
        <v>0</v>
      </c>
      <c r="FT33" s="45"/>
    </row>
    <row r="34" spans="1:176" x14ac:dyDescent="0.2">
      <c r="A34" t="s">
        <v>194</v>
      </c>
      <c r="B34" t="s">
        <v>202</v>
      </c>
      <c r="C34" s="69">
        <v>41676</v>
      </c>
      <c r="D34">
        <v>0</v>
      </c>
      <c r="E34" s="78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v>0</v>
      </c>
      <c r="DN34">
        <v>0</v>
      </c>
      <c r="DO34">
        <v>0</v>
      </c>
      <c r="DP34">
        <v>0</v>
      </c>
      <c r="DQ34">
        <v>0</v>
      </c>
      <c r="DR34">
        <v>0</v>
      </c>
      <c r="DS34">
        <v>0</v>
      </c>
      <c r="DT34">
        <v>0</v>
      </c>
      <c r="DU34">
        <v>0</v>
      </c>
      <c r="DV34">
        <v>0</v>
      </c>
      <c r="DW34">
        <v>0</v>
      </c>
      <c r="DX34">
        <v>0</v>
      </c>
      <c r="DY34">
        <v>0</v>
      </c>
      <c r="DZ34">
        <v>0</v>
      </c>
      <c r="EA34">
        <v>0</v>
      </c>
      <c r="EB34">
        <v>0</v>
      </c>
      <c r="EC34">
        <v>0</v>
      </c>
      <c r="ED34">
        <v>0</v>
      </c>
      <c r="EE34">
        <v>0</v>
      </c>
      <c r="EF34">
        <v>0</v>
      </c>
      <c r="EG34">
        <v>0</v>
      </c>
      <c r="EH34">
        <v>0</v>
      </c>
      <c r="EI34">
        <v>0</v>
      </c>
      <c r="EJ34">
        <v>0</v>
      </c>
      <c r="EK34">
        <v>0</v>
      </c>
      <c r="EL34">
        <v>0</v>
      </c>
      <c r="EM34">
        <v>0</v>
      </c>
      <c r="EN34">
        <v>0</v>
      </c>
      <c r="EO34">
        <v>0</v>
      </c>
      <c r="EP34">
        <v>0</v>
      </c>
      <c r="EQ34">
        <v>0</v>
      </c>
      <c r="ER34">
        <v>0</v>
      </c>
      <c r="ES34">
        <v>0</v>
      </c>
      <c r="ET34">
        <v>0</v>
      </c>
      <c r="EU34">
        <v>0</v>
      </c>
      <c r="EV34">
        <v>0</v>
      </c>
      <c r="EW34">
        <v>0</v>
      </c>
      <c r="EX34">
        <v>0</v>
      </c>
      <c r="EY34">
        <v>0</v>
      </c>
      <c r="EZ34">
        <v>0</v>
      </c>
      <c r="FA34">
        <v>0</v>
      </c>
      <c r="FB34">
        <v>0</v>
      </c>
      <c r="FC34">
        <v>0</v>
      </c>
      <c r="FD34">
        <v>0</v>
      </c>
      <c r="FE34">
        <v>0</v>
      </c>
      <c r="FF34">
        <v>0</v>
      </c>
      <c r="FG34">
        <v>0</v>
      </c>
      <c r="FH34">
        <v>0</v>
      </c>
      <c r="FI34">
        <v>0</v>
      </c>
      <c r="FJ34">
        <v>0</v>
      </c>
      <c r="FK34">
        <v>0</v>
      </c>
      <c r="FL34">
        <v>0</v>
      </c>
      <c r="FM34">
        <v>0</v>
      </c>
      <c r="FN34">
        <v>0</v>
      </c>
      <c r="FO34">
        <v>0</v>
      </c>
      <c r="FP34">
        <v>0</v>
      </c>
      <c r="FQ34">
        <v>0</v>
      </c>
      <c r="FR34">
        <v>0</v>
      </c>
      <c r="FS34">
        <v>0</v>
      </c>
      <c r="FT34" s="45"/>
    </row>
    <row r="35" spans="1:176" x14ac:dyDescent="0.2">
      <c r="A35" t="s">
        <v>194</v>
      </c>
      <c r="B35" t="s">
        <v>202</v>
      </c>
      <c r="C35" s="69">
        <v>41746</v>
      </c>
      <c r="D35">
        <v>0</v>
      </c>
      <c r="E35" s="78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v>0</v>
      </c>
      <c r="DN35">
        <v>0</v>
      </c>
      <c r="DO35">
        <v>0</v>
      </c>
      <c r="DP35">
        <v>0</v>
      </c>
      <c r="DQ35">
        <v>0</v>
      </c>
      <c r="DR35">
        <v>0</v>
      </c>
      <c r="DS35">
        <v>0</v>
      </c>
      <c r="DT35">
        <v>0</v>
      </c>
      <c r="DU35">
        <v>0</v>
      </c>
      <c r="DV35">
        <v>0</v>
      </c>
      <c r="DW35">
        <v>0</v>
      </c>
      <c r="DX35">
        <v>0</v>
      </c>
      <c r="DY35">
        <v>0</v>
      </c>
      <c r="DZ35">
        <v>0</v>
      </c>
      <c r="EA35">
        <v>0</v>
      </c>
      <c r="EB35">
        <v>0</v>
      </c>
      <c r="EC35">
        <v>0</v>
      </c>
      <c r="ED35">
        <v>0</v>
      </c>
      <c r="EE35">
        <v>0</v>
      </c>
      <c r="EF35">
        <v>0</v>
      </c>
      <c r="EG35">
        <v>0</v>
      </c>
      <c r="EH35">
        <v>0</v>
      </c>
      <c r="EI35">
        <v>0</v>
      </c>
      <c r="EJ35">
        <v>0</v>
      </c>
      <c r="EK35">
        <v>0</v>
      </c>
      <c r="EL35">
        <v>0</v>
      </c>
      <c r="EM35">
        <v>0</v>
      </c>
      <c r="EN35">
        <v>0</v>
      </c>
      <c r="EO35">
        <v>0</v>
      </c>
      <c r="EP35">
        <v>0</v>
      </c>
      <c r="EQ35">
        <v>0</v>
      </c>
      <c r="ER35">
        <v>0</v>
      </c>
      <c r="ES35">
        <v>0</v>
      </c>
      <c r="ET35">
        <v>0</v>
      </c>
      <c r="EU35">
        <v>0</v>
      </c>
      <c r="EV35">
        <v>0</v>
      </c>
      <c r="EW35">
        <v>0</v>
      </c>
      <c r="EX35">
        <v>0</v>
      </c>
      <c r="EY35">
        <v>0</v>
      </c>
      <c r="EZ35">
        <v>0</v>
      </c>
      <c r="FA35">
        <v>0</v>
      </c>
      <c r="FB35">
        <v>0</v>
      </c>
      <c r="FC35">
        <v>0</v>
      </c>
      <c r="FD35">
        <v>0</v>
      </c>
      <c r="FE35">
        <v>0</v>
      </c>
      <c r="FF35">
        <v>0</v>
      </c>
      <c r="FG35">
        <v>0</v>
      </c>
      <c r="FH35">
        <v>0</v>
      </c>
      <c r="FI35">
        <v>0</v>
      </c>
      <c r="FJ35">
        <v>0</v>
      </c>
      <c r="FK35">
        <v>0</v>
      </c>
      <c r="FL35">
        <v>0</v>
      </c>
      <c r="FM35">
        <v>0</v>
      </c>
      <c r="FN35">
        <v>0</v>
      </c>
      <c r="FO35">
        <v>0</v>
      </c>
      <c r="FP35">
        <v>0</v>
      </c>
      <c r="FQ35">
        <v>0</v>
      </c>
      <c r="FR35">
        <v>0</v>
      </c>
      <c r="FS35">
        <v>0</v>
      </c>
      <c r="FT35" s="45"/>
    </row>
    <row r="36" spans="1:176" x14ac:dyDescent="0.2">
      <c r="A36" t="s">
        <v>194</v>
      </c>
      <c r="B36" t="s">
        <v>204</v>
      </c>
      <c r="C36" s="69">
        <v>41676</v>
      </c>
      <c r="D36">
        <v>0</v>
      </c>
      <c r="E36" s="78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v>0</v>
      </c>
      <c r="DN36">
        <v>0</v>
      </c>
      <c r="DO36">
        <v>0</v>
      </c>
      <c r="DP36">
        <v>0</v>
      </c>
      <c r="DQ36">
        <v>0</v>
      </c>
      <c r="DR36">
        <v>0</v>
      </c>
      <c r="DS36">
        <v>0</v>
      </c>
      <c r="DT36">
        <v>0</v>
      </c>
      <c r="DU36">
        <v>0</v>
      </c>
      <c r="DV36">
        <v>0</v>
      </c>
      <c r="DW36">
        <v>0</v>
      </c>
      <c r="DX36">
        <v>0</v>
      </c>
      <c r="DY36">
        <v>0</v>
      </c>
      <c r="DZ36">
        <v>0</v>
      </c>
      <c r="EA36">
        <v>0</v>
      </c>
      <c r="EB36">
        <v>0</v>
      </c>
      <c r="EC36">
        <v>0</v>
      </c>
      <c r="ED36">
        <v>0</v>
      </c>
      <c r="EE36">
        <v>0</v>
      </c>
      <c r="EF36">
        <v>0</v>
      </c>
      <c r="EG36">
        <v>0</v>
      </c>
      <c r="EH36">
        <v>0</v>
      </c>
      <c r="EI36">
        <v>0</v>
      </c>
      <c r="EJ36">
        <v>0</v>
      </c>
      <c r="EK36">
        <v>0</v>
      </c>
      <c r="EL36">
        <v>0</v>
      </c>
      <c r="EM36">
        <v>0</v>
      </c>
      <c r="EN36">
        <v>0</v>
      </c>
      <c r="EO36">
        <v>0</v>
      </c>
      <c r="EP36">
        <v>0</v>
      </c>
      <c r="EQ36">
        <v>0</v>
      </c>
      <c r="ER36">
        <v>0</v>
      </c>
      <c r="ES36">
        <v>0</v>
      </c>
      <c r="ET36">
        <v>0</v>
      </c>
      <c r="EU36">
        <v>0</v>
      </c>
      <c r="EV36">
        <v>0</v>
      </c>
      <c r="EW36">
        <v>0</v>
      </c>
      <c r="EX36">
        <v>0</v>
      </c>
      <c r="EY36">
        <v>0</v>
      </c>
      <c r="EZ36">
        <v>0</v>
      </c>
      <c r="FA36">
        <v>0</v>
      </c>
      <c r="FB36">
        <v>0</v>
      </c>
      <c r="FC36">
        <v>0</v>
      </c>
      <c r="FD36">
        <v>0</v>
      </c>
      <c r="FE36">
        <v>0</v>
      </c>
      <c r="FF36">
        <v>0</v>
      </c>
      <c r="FG36">
        <v>0</v>
      </c>
      <c r="FH36">
        <v>0</v>
      </c>
      <c r="FI36">
        <v>0</v>
      </c>
      <c r="FJ36">
        <v>0</v>
      </c>
      <c r="FK36">
        <v>0</v>
      </c>
      <c r="FL36">
        <v>0</v>
      </c>
      <c r="FM36">
        <v>0</v>
      </c>
      <c r="FN36">
        <v>0</v>
      </c>
      <c r="FO36">
        <v>0</v>
      </c>
      <c r="FP36">
        <v>0</v>
      </c>
      <c r="FQ36">
        <v>0</v>
      </c>
      <c r="FR36">
        <v>0</v>
      </c>
      <c r="FS36">
        <v>0</v>
      </c>
      <c r="FT36" s="45"/>
    </row>
    <row r="37" spans="1:176" x14ac:dyDescent="0.2">
      <c r="A37" t="s">
        <v>194</v>
      </c>
      <c r="B37" t="s">
        <v>204</v>
      </c>
      <c r="C37" s="69">
        <v>41746</v>
      </c>
      <c r="D37">
        <v>0</v>
      </c>
      <c r="E37" s="78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v>0</v>
      </c>
      <c r="DN37">
        <v>0</v>
      </c>
      <c r="DO37">
        <v>0</v>
      </c>
      <c r="DP37">
        <v>0</v>
      </c>
      <c r="DQ37">
        <v>0</v>
      </c>
      <c r="DR37">
        <v>0</v>
      </c>
      <c r="DS37">
        <v>0</v>
      </c>
      <c r="DT37">
        <v>0</v>
      </c>
      <c r="DU37">
        <v>0</v>
      </c>
      <c r="DV37">
        <v>0</v>
      </c>
      <c r="DW37">
        <v>0</v>
      </c>
      <c r="DX37">
        <v>0</v>
      </c>
      <c r="DY37">
        <v>0</v>
      </c>
      <c r="DZ37">
        <v>0</v>
      </c>
      <c r="EA37">
        <v>0</v>
      </c>
      <c r="EB37">
        <v>0</v>
      </c>
      <c r="EC37">
        <v>0</v>
      </c>
      <c r="ED37">
        <v>0</v>
      </c>
      <c r="EE37">
        <v>0</v>
      </c>
      <c r="EF37">
        <v>0</v>
      </c>
      <c r="EG37">
        <v>0</v>
      </c>
      <c r="EH37">
        <v>0</v>
      </c>
      <c r="EI37">
        <v>0</v>
      </c>
      <c r="EJ37">
        <v>0</v>
      </c>
      <c r="EK37">
        <v>0</v>
      </c>
      <c r="EL37">
        <v>0</v>
      </c>
      <c r="EM37">
        <v>0</v>
      </c>
      <c r="EN37">
        <v>0</v>
      </c>
      <c r="EO37">
        <v>0</v>
      </c>
      <c r="EP37">
        <v>0</v>
      </c>
      <c r="EQ37">
        <v>0</v>
      </c>
      <c r="ER37">
        <v>0</v>
      </c>
      <c r="ES37">
        <v>0</v>
      </c>
      <c r="ET37">
        <v>0</v>
      </c>
      <c r="EU37">
        <v>0</v>
      </c>
      <c r="EV37">
        <v>0</v>
      </c>
      <c r="EW37">
        <v>0</v>
      </c>
      <c r="EX37">
        <v>0</v>
      </c>
      <c r="EY37">
        <v>0</v>
      </c>
      <c r="EZ37">
        <v>0</v>
      </c>
      <c r="FA37">
        <v>0</v>
      </c>
      <c r="FB37">
        <v>0</v>
      </c>
      <c r="FC37">
        <v>0</v>
      </c>
      <c r="FD37">
        <v>0</v>
      </c>
      <c r="FE37">
        <v>0</v>
      </c>
      <c r="FF37">
        <v>0</v>
      </c>
      <c r="FG37">
        <v>0</v>
      </c>
      <c r="FH37">
        <v>0</v>
      </c>
      <c r="FI37">
        <v>0</v>
      </c>
      <c r="FJ37">
        <v>0</v>
      </c>
      <c r="FK37">
        <v>0</v>
      </c>
      <c r="FL37">
        <v>0</v>
      </c>
      <c r="FM37">
        <v>0</v>
      </c>
      <c r="FN37">
        <v>0</v>
      </c>
      <c r="FO37">
        <v>0</v>
      </c>
      <c r="FP37">
        <v>0</v>
      </c>
      <c r="FQ37">
        <v>0</v>
      </c>
      <c r="FR37">
        <v>0</v>
      </c>
      <c r="FS37">
        <v>0</v>
      </c>
      <c r="FT37" s="45"/>
    </row>
    <row r="38" spans="1:176" x14ac:dyDescent="0.2">
      <c r="A38" t="s">
        <v>194</v>
      </c>
      <c r="B38" t="s">
        <v>1</v>
      </c>
      <c r="C38" s="69">
        <v>41676</v>
      </c>
      <c r="D38">
        <v>0</v>
      </c>
      <c r="E38" s="7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v>0</v>
      </c>
      <c r="DN38">
        <v>0</v>
      </c>
      <c r="DO38">
        <v>0</v>
      </c>
      <c r="DP38">
        <v>0</v>
      </c>
      <c r="DQ38">
        <v>0</v>
      </c>
      <c r="DR38">
        <v>0</v>
      </c>
      <c r="DS38">
        <v>0</v>
      </c>
      <c r="DT38">
        <v>0</v>
      </c>
      <c r="DU38">
        <v>0</v>
      </c>
      <c r="DV38">
        <v>0</v>
      </c>
      <c r="DW38">
        <v>0</v>
      </c>
      <c r="DX38">
        <v>0</v>
      </c>
      <c r="DY38">
        <v>0</v>
      </c>
      <c r="DZ38">
        <v>0</v>
      </c>
      <c r="EA38">
        <v>0</v>
      </c>
      <c r="EB38">
        <v>0</v>
      </c>
      <c r="EC38">
        <v>0</v>
      </c>
      <c r="ED38">
        <v>0</v>
      </c>
      <c r="EE38">
        <v>0</v>
      </c>
      <c r="EF38">
        <v>0</v>
      </c>
      <c r="EG38">
        <v>0</v>
      </c>
      <c r="EH38">
        <v>0</v>
      </c>
      <c r="EI38">
        <v>0</v>
      </c>
      <c r="EJ38">
        <v>0</v>
      </c>
      <c r="EK38">
        <v>0</v>
      </c>
      <c r="EL38">
        <v>0</v>
      </c>
      <c r="EM38">
        <v>0</v>
      </c>
      <c r="EN38">
        <v>0</v>
      </c>
      <c r="EO38">
        <v>0</v>
      </c>
      <c r="EP38">
        <v>0</v>
      </c>
      <c r="EQ38">
        <v>0</v>
      </c>
      <c r="ER38">
        <v>0</v>
      </c>
      <c r="ES38">
        <v>0</v>
      </c>
      <c r="ET38">
        <v>0</v>
      </c>
      <c r="EU38">
        <v>0</v>
      </c>
      <c r="EV38">
        <v>0</v>
      </c>
      <c r="EW38">
        <v>0</v>
      </c>
      <c r="EX38">
        <v>0</v>
      </c>
      <c r="EY38">
        <v>0</v>
      </c>
      <c r="EZ38">
        <v>0</v>
      </c>
      <c r="FA38">
        <v>0</v>
      </c>
      <c r="FB38">
        <v>0</v>
      </c>
      <c r="FC38">
        <v>0</v>
      </c>
      <c r="FD38">
        <v>0</v>
      </c>
      <c r="FE38">
        <v>0</v>
      </c>
      <c r="FF38">
        <v>0</v>
      </c>
      <c r="FG38">
        <v>0</v>
      </c>
      <c r="FH38">
        <v>0</v>
      </c>
      <c r="FI38">
        <v>0</v>
      </c>
      <c r="FJ38">
        <v>0</v>
      </c>
      <c r="FK38">
        <v>0</v>
      </c>
      <c r="FL38">
        <v>0</v>
      </c>
      <c r="FM38">
        <v>0</v>
      </c>
      <c r="FN38">
        <v>0</v>
      </c>
      <c r="FO38">
        <v>0</v>
      </c>
      <c r="FP38">
        <v>0</v>
      </c>
      <c r="FQ38">
        <v>0</v>
      </c>
      <c r="FR38">
        <v>0</v>
      </c>
      <c r="FS38">
        <v>0</v>
      </c>
      <c r="FT38" s="45"/>
    </row>
    <row r="39" spans="1:176" x14ac:dyDescent="0.2">
      <c r="A39" t="s">
        <v>194</v>
      </c>
      <c r="B39" t="s">
        <v>1</v>
      </c>
      <c r="C39" s="69">
        <v>41746</v>
      </c>
      <c r="D39">
        <v>0</v>
      </c>
      <c r="E39" s="78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v>0</v>
      </c>
      <c r="DN39">
        <v>0</v>
      </c>
      <c r="DO39">
        <v>0</v>
      </c>
      <c r="DP39">
        <v>0</v>
      </c>
      <c r="DQ39">
        <v>0</v>
      </c>
      <c r="DR39">
        <v>0</v>
      </c>
      <c r="DS39">
        <v>0</v>
      </c>
      <c r="DT39">
        <v>0</v>
      </c>
      <c r="DU39">
        <v>0</v>
      </c>
      <c r="DV39">
        <v>0</v>
      </c>
      <c r="DW39">
        <v>0</v>
      </c>
      <c r="DX39">
        <v>0</v>
      </c>
      <c r="DY39">
        <v>0</v>
      </c>
      <c r="DZ39">
        <v>0</v>
      </c>
      <c r="EA39">
        <v>0</v>
      </c>
      <c r="EB39">
        <v>0</v>
      </c>
      <c r="EC39">
        <v>0</v>
      </c>
      <c r="ED39">
        <v>0</v>
      </c>
      <c r="EE39">
        <v>0</v>
      </c>
      <c r="EF39">
        <v>0</v>
      </c>
      <c r="EG39">
        <v>0</v>
      </c>
      <c r="EH39">
        <v>0</v>
      </c>
      <c r="EI39">
        <v>0</v>
      </c>
      <c r="EJ39">
        <v>0</v>
      </c>
      <c r="EK39">
        <v>0</v>
      </c>
      <c r="EL39">
        <v>0</v>
      </c>
      <c r="EM39">
        <v>0</v>
      </c>
      <c r="EN39">
        <v>0</v>
      </c>
      <c r="EO39">
        <v>0</v>
      </c>
      <c r="EP39">
        <v>0</v>
      </c>
      <c r="EQ39">
        <v>0</v>
      </c>
      <c r="ER39">
        <v>0</v>
      </c>
      <c r="ES39">
        <v>0</v>
      </c>
      <c r="ET39">
        <v>0</v>
      </c>
      <c r="EU39">
        <v>0</v>
      </c>
      <c r="EV39">
        <v>0</v>
      </c>
      <c r="EW39">
        <v>0</v>
      </c>
      <c r="EX39">
        <v>0</v>
      </c>
      <c r="EY39">
        <v>0</v>
      </c>
      <c r="EZ39">
        <v>0</v>
      </c>
      <c r="FA39">
        <v>0</v>
      </c>
      <c r="FB39">
        <v>0</v>
      </c>
      <c r="FC39">
        <v>0</v>
      </c>
      <c r="FD39">
        <v>0</v>
      </c>
      <c r="FE39">
        <v>0</v>
      </c>
      <c r="FF39">
        <v>0</v>
      </c>
      <c r="FG39">
        <v>0</v>
      </c>
      <c r="FH39">
        <v>0</v>
      </c>
      <c r="FI39">
        <v>0</v>
      </c>
      <c r="FJ39">
        <v>0</v>
      </c>
      <c r="FK39">
        <v>0</v>
      </c>
      <c r="FL39">
        <v>0</v>
      </c>
      <c r="FM39">
        <v>0</v>
      </c>
      <c r="FN39">
        <v>0</v>
      </c>
      <c r="FO39">
        <v>0</v>
      </c>
      <c r="FP39">
        <v>0</v>
      </c>
      <c r="FQ39">
        <v>0</v>
      </c>
      <c r="FR39">
        <v>0</v>
      </c>
      <c r="FS39">
        <v>0</v>
      </c>
      <c r="FT39" s="45"/>
    </row>
    <row r="40" spans="1:176" x14ac:dyDescent="0.2">
      <c r="A40" t="s">
        <v>194</v>
      </c>
      <c r="B40" t="s">
        <v>203</v>
      </c>
      <c r="C40" s="69">
        <v>41676</v>
      </c>
      <c r="D40">
        <v>0</v>
      </c>
      <c r="E40" s="78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v>0</v>
      </c>
      <c r="DN40">
        <v>0</v>
      </c>
      <c r="DO40">
        <v>0</v>
      </c>
      <c r="DP40">
        <v>0</v>
      </c>
      <c r="DQ40">
        <v>0</v>
      </c>
      <c r="DR40">
        <v>0</v>
      </c>
      <c r="DS40">
        <v>0</v>
      </c>
      <c r="DT40">
        <v>0</v>
      </c>
      <c r="DU40">
        <v>0</v>
      </c>
      <c r="DV40">
        <v>0</v>
      </c>
      <c r="DW40">
        <v>0</v>
      </c>
      <c r="DX40">
        <v>0</v>
      </c>
      <c r="DY40">
        <v>0</v>
      </c>
      <c r="DZ40">
        <v>0</v>
      </c>
      <c r="EA40">
        <v>0</v>
      </c>
      <c r="EB40">
        <v>0</v>
      </c>
      <c r="EC40">
        <v>0</v>
      </c>
      <c r="ED40">
        <v>0</v>
      </c>
      <c r="EE40">
        <v>0</v>
      </c>
      <c r="EF40">
        <v>0</v>
      </c>
      <c r="EG40">
        <v>0</v>
      </c>
      <c r="EH40">
        <v>0</v>
      </c>
      <c r="EI40">
        <v>0</v>
      </c>
      <c r="EJ40">
        <v>0</v>
      </c>
      <c r="EK40">
        <v>0</v>
      </c>
      <c r="EL40">
        <v>0</v>
      </c>
      <c r="EM40">
        <v>0</v>
      </c>
      <c r="EN40">
        <v>0</v>
      </c>
      <c r="EO40">
        <v>0</v>
      </c>
      <c r="EP40">
        <v>0</v>
      </c>
      <c r="EQ40">
        <v>0</v>
      </c>
      <c r="ER40">
        <v>0</v>
      </c>
      <c r="ES40">
        <v>0</v>
      </c>
      <c r="ET40">
        <v>0</v>
      </c>
      <c r="EU40">
        <v>0</v>
      </c>
      <c r="EV40">
        <v>0</v>
      </c>
      <c r="EW40">
        <v>0</v>
      </c>
      <c r="EX40">
        <v>0</v>
      </c>
      <c r="EY40">
        <v>0</v>
      </c>
      <c r="EZ40">
        <v>0</v>
      </c>
      <c r="FA40">
        <v>0</v>
      </c>
      <c r="FB40">
        <v>0</v>
      </c>
      <c r="FC40">
        <v>0</v>
      </c>
      <c r="FD40">
        <v>0</v>
      </c>
      <c r="FE40">
        <v>0</v>
      </c>
      <c r="FF40">
        <v>0</v>
      </c>
      <c r="FG40">
        <v>0</v>
      </c>
      <c r="FH40">
        <v>0</v>
      </c>
      <c r="FI40">
        <v>0</v>
      </c>
      <c r="FJ40">
        <v>0</v>
      </c>
      <c r="FK40">
        <v>0</v>
      </c>
      <c r="FL40">
        <v>0</v>
      </c>
      <c r="FM40">
        <v>0</v>
      </c>
      <c r="FN40">
        <v>0</v>
      </c>
      <c r="FO40">
        <v>0</v>
      </c>
      <c r="FP40">
        <v>0</v>
      </c>
      <c r="FQ40">
        <v>0</v>
      </c>
      <c r="FR40">
        <v>0</v>
      </c>
      <c r="FS40">
        <v>0</v>
      </c>
      <c r="FT40" s="45"/>
    </row>
    <row r="41" spans="1:176" x14ac:dyDescent="0.2">
      <c r="A41" t="s">
        <v>194</v>
      </c>
      <c r="B41" t="s">
        <v>203</v>
      </c>
      <c r="C41" s="69">
        <v>41746</v>
      </c>
      <c r="D41">
        <v>0</v>
      </c>
      <c r="E41" s="78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v>0</v>
      </c>
      <c r="DN41">
        <v>0</v>
      </c>
      <c r="DO41">
        <v>0</v>
      </c>
      <c r="DP41">
        <v>0</v>
      </c>
      <c r="DQ41">
        <v>0</v>
      </c>
      <c r="DR41">
        <v>0</v>
      </c>
      <c r="DS41">
        <v>0</v>
      </c>
      <c r="DT41">
        <v>0</v>
      </c>
      <c r="DU41">
        <v>0</v>
      </c>
      <c r="DV41">
        <v>0</v>
      </c>
      <c r="DW41">
        <v>0</v>
      </c>
      <c r="DX41">
        <v>0</v>
      </c>
      <c r="DY41">
        <v>0</v>
      </c>
      <c r="DZ41">
        <v>0</v>
      </c>
      <c r="EA41">
        <v>0</v>
      </c>
      <c r="EB41">
        <v>0</v>
      </c>
      <c r="EC41">
        <v>0</v>
      </c>
      <c r="ED41">
        <v>0</v>
      </c>
      <c r="EE41">
        <v>0</v>
      </c>
      <c r="EF41">
        <v>0</v>
      </c>
      <c r="EG41">
        <v>0</v>
      </c>
      <c r="EH41">
        <v>0</v>
      </c>
      <c r="EI41">
        <v>0</v>
      </c>
      <c r="EJ41">
        <v>0</v>
      </c>
      <c r="EK41">
        <v>0</v>
      </c>
      <c r="EL41">
        <v>0</v>
      </c>
      <c r="EM41">
        <v>0</v>
      </c>
      <c r="EN41">
        <v>0</v>
      </c>
      <c r="EO41">
        <v>0</v>
      </c>
      <c r="EP41">
        <v>0</v>
      </c>
      <c r="EQ41">
        <v>0</v>
      </c>
      <c r="ER41">
        <v>0</v>
      </c>
      <c r="ES41">
        <v>0</v>
      </c>
      <c r="ET41">
        <v>0</v>
      </c>
      <c r="EU41">
        <v>0</v>
      </c>
      <c r="EV41">
        <v>0</v>
      </c>
      <c r="EW41">
        <v>0</v>
      </c>
      <c r="EX41">
        <v>0</v>
      </c>
      <c r="EY41">
        <v>0</v>
      </c>
      <c r="EZ41">
        <v>0</v>
      </c>
      <c r="FA41">
        <v>0</v>
      </c>
      <c r="FB41">
        <v>0</v>
      </c>
      <c r="FC41">
        <v>0</v>
      </c>
      <c r="FD41">
        <v>0</v>
      </c>
      <c r="FE41">
        <v>0</v>
      </c>
      <c r="FF41">
        <v>0</v>
      </c>
      <c r="FG41">
        <v>0</v>
      </c>
      <c r="FH41">
        <v>0</v>
      </c>
      <c r="FI41">
        <v>0</v>
      </c>
      <c r="FJ41">
        <v>0</v>
      </c>
      <c r="FK41">
        <v>0</v>
      </c>
      <c r="FL41">
        <v>0</v>
      </c>
      <c r="FM41">
        <v>0</v>
      </c>
      <c r="FN41">
        <v>0</v>
      </c>
      <c r="FO41">
        <v>0</v>
      </c>
      <c r="FP41">
        <v>0</v>
      </c>
      <c r="FQ41">
        <v>0</v>
      </c>
      <c r="FR41">
        <v>0</v>
      </c>
      <c r="FS41">
        <v>0</v>
      </c>
      <c r="FT41" s="45"/>
    </row>
    <row r="42" spans="1:176" x14ac:dyDescent="0.2">
      <c r="A42" t="s">
        <v>195</v>
      </c>
      <c r="B42" t="s">
        <v>202</v>
      </c>
      <c r="C42" s="69">
        <v>41676</v>
      </c>
      <c r="D42">
        <v>0</v>
      </c>
      <c r="E42" s="78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v>0</v>
      </c>
      <c r="DN42">
        <v>0</v>
      </c>
      <c r="DO42">
        <v>0</v>
      </c>
      <c r="DP42">
        <v>0</v>
      </c>
      <c r="DQ42">
        <v>0</v>
      </c>
      <c r="DR42">
        <v>0</v>
      </c>
      <c r="DS42">
        <v>0</v>
      </c>
      <c r="DT42">
        <v>0</v>
      </c>
      <c r="DU42">
        <v>0</v>
      </c>
      <c r="DV42">
        <v>0</v>
      </c>
      <c r="DW42">
        <v>0</v>
      </c>
      <c r="DX42">
        <v>0</v>
      </c>
      <c r="DY42">
        <v>0</v>
      </c>
      <c r="DZ42">
        <v>0</v>
      </c>
      <c r="EA42">
        <v>0</v>
      </c>
      <c r="EB42">
        <v>0</v>
      </c>
      <c r="EC42">
        <v>0</v>
      </c>
      <c r="ED42">
        <v>0</v>
      </c>
      <c r="EE42">
        <v>0</v>
      </c>
      <c r="EF42">
        <v>0</v>
      </c>
      <c r="EG42">
        <v>0</v>
      </c>
      <c r="EH42">
        <v>0</v>
      </c>
      <c r="EI42">
        <v>0</v>
      </c>
      <c r="EJ42">
        <v>0</v>
      </c>
      <c r="EK42">
        <v>0</v>
      </c>
      <c r="EL42">
        <v>0</v>
      </c>
      <c r="EM42">
        <v>0</v>
      </c>
      <c r="EN42">
        <v>0</v>
      </c>
      <c r="EO42">
        <v>0</v>
      </c>
      <c r="EP42">
        <v>0</v>
      </c>
      <c r="EQ42">
        <v>0</v>
      </c>
      <c r="ER42">
        <v>0</v>
      </c>
      <c r="ES42">
        <v>0</v>
      </c>
      <c r="ET42">
        <v>0</v>
      </c>
      <c r="EU42">
        <v>0</v>
      </c>
      <c r="EV42">
        <v>0</v>
      </c>
      <c r="EW42">
        <v>0</v>
      </c>
      <c r="EX42">
        <v>0</v>
      </c>
      <c r="EY42">
        <v>0</v>
      </c>
      <c r="EZ42">
        <v>0</v>
      </c>
      <c r="FA42">
        <v>0</v>
      </c>
      <c r="FB42">
        <v>0</v>
      </c>
      <c r="FC42">
        <v>0</v>
      </c>
      <c r="FD42">
        <v>0</v>
      </c>
      <c r="FE42">
        <v>0</v>
      </c>
      <c r="FF42">
        <v>0</v>
      </c>
      <c r="FG42">
        <v>0</v>
      </c>
      <c r="FH42">
        <v>0</v>
      </c>
      <c r="FI42">
        <v>0</v>
      </c>
      <c r="FJ42">
        <v>0</v>
      </c>
      <c r="FK42">
        <v>0</v>
      </c>
      <c r="FL42">
        <v>0</v>
      </c>
      <c r="FM42">
        <v>0</v>
      </c>
      <c r="FN42">
        <v>0</v>
      </c>
      <c r="FO42">
        <v>0</v>
      </c>
      <c r="FP42">
        <v>0</v>
      </c>
      <c r="FQ42">
        <v>0</v>
      </c>
      <c r="FR42">
        <v>0</v>
      </c>
      <c r="FS42">
        <v>0</v>
      </c>
      <c r="FT42" s="45"/>
    </row>
    <row r="43" spans="1:176" x14ac:dyDescent="0.2">
      <c r="A43" t="s">
        <v>195</v>
      </c>
      <c r="B43" t="s">
        <v>202</v>
      </c>
      <c r="C43" s="69">
        <v>41746</v>
      </c>
      <c r="D43">
        <v>0</v>
      </c>
      <c r="E43" s="78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v>0</v>
      </c>
      <c r="DN43">
        <v>0</v>
      </c>
      <c r="DO43">
        <v>0</v>
      </c>
      <c r="DP43">
        <v>0</v>
      </c>
      <c r="DQ43">
        <v>0</v>
      </c>
      <c r="DR43">
        <v>0</v>
      </c>
      <c r="DS43">
        <v>0</v>
      </c>
      <c r="DT43">
        <v>0</v>
      </c>
      <c r="DU43">
        <v>0</v>
      </c>
      <c r="DV43">
        <v>0</v>
      </c>
      <c r="DW43">
        <v>0</v>
      </c>
      <c r="DX43">
        <v>0</v>
      </c>
      <c r="DY43">
        <v>0</v>
      </c>
      <c r="DZ43">
        <v>0</v>
      </c>
      <c r="EA43">
        <v>0</v>
      </c>
      <c r="EB43">
        <v>0</v>
      </c>
      <c r="EC43">
        <v>0</v>
      </c>
      <c r="ED43">
        <v>0</v>
      </c>
      <c r="EE43">
        <v>0</v>
      </c>
      <c r="EF43">
        <v>0</v>
      </c>
      <c r="EG43">
        <v>0</v>
      </c>
      <c r="EH43">
        <v>0</v>
      </c>
      <c r="EI43">
        <v>0</v>
      </c>
      <c r="EJ43">
        <v>0</v>
      </c>
      <c r="EK43">
        <v>0</v>
      </c>
      <c r="EL43">
        <v>0</v>
      </c>
      <c r="EM43">
        <v>0</v>
      </c>
      <c r="EN43">
        <v>0</v>
      </c>
      <c r="EO43">
        <v>0</v>
      </c>
      <c r="EP43">
        <v>0</v>
      </c>
      <c r="EQ43">
        <v>0</v>
      </c>
      <c r="ER43">
        <v>0</v>
      </c>
      <c r="ES43">
        <v>0</v>
      </c>
      <c r="ET43">
        <v>0</v>
      </c>
      <c r="EU43">
        <v>0</v>
      </c>
      <c r="EV43">
        <v>0</v>
      </c>
      <c r="EW43">
        <v>0</v>
      </c>
      <c r="EX43">
        <v>0</v>
      </c>
      <c r="EY43">
        <v>0</v>
      </c>
      <c r="EZ43">
        <v>0</v>
      </c>
      <c r="FA43">
        <v>0</v>
      </c>
      <c r="FB43">
        <v>0</v>
      </c>
      <c r="FC43">
        <v>0</v>
      </c>
      <c r="FD43">
        <v>0</v>
      </c>
      <c r="FE43">
        <v>0</v>
      </c>
      <c r="FF43">
        <v>0</v>
      </c>
      <c r="FG43">
        <v>0</v>
      </c>
      <c r="FH43">
        <v>0</v>
      </c>
      <c r="FI43">
        <v>0</v>
      </c>
      <c r="FJ43">
        <v>0</v>
      </c>
      <c r="FK43">
        <v>0</v>
      </c>
      <c r="FL43">
        <v>0</v>
      </c>
      <c r="FM43">
        <v>0</v>
      </c>
      <c r="FN43">
        <v>0</v>
      </c>
      <c r="FO43">
        <v>0</v>
      </c>
      <c r="FP43">
        <v>0</v>
      </c>
      <c r="FQ43">
        <v>0</v>
      </c>
      <c r="FR43">
        <v>0</v>
      </c>
      <c r="FS43">
        <v>0</v>
      </c>
      <c r="FT43" s="45"/>
    </row>
    <row r="44" spans="1:176" x14ac:dyDescent="0.2">
      <c r="A44" t="s">
        <v>195</v>
      </c>
      <c r="B44" t="s">
        <v>204</v>
      </c>
      <c r="C44" s="69">
        <v>41676</v>
      </c>
      <c r="D44">
        <v>0</v>
      </c>
      <c r="E44" s="78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v>0</v>
      </c>
      <c r="DN44">
        <v>0</v>
      </c>
      <c r="DO44">
        <v>0</v>
      </c>
      <c r="DP44">
        <v>0</v>
      </c>
      <c r="DQ44">
        <v>0</v>
      </c>
      <c r="DR44">
        <v>0</v>
      </c>
      <c r="DS44">
        <v>0</v>
      </c>
      <c r="DT44">
        <v>0</v>
      </c>
      <c r="DU44">
        <v>0</v>
      </c>
      <c r="DV44">
        <v>0</v>
      </c>
      <c r="DW44">
        <v>0</v>
      </c>
      <c r="DX44">
        <v>0</v>
      </c>
      <c r="DY44">
        <v>0</v>
      </c>
      <c r="DZ44">
        <v>0</v>
      </c>
      <c r="EA44">
        <v>0</v>
      </c>
      <c r="EB44">
        <v>0</v>
      </c>
      <c r="EC44">
        <v>0</v>
      </c>
      <c r="ED44">
        <v>0</v>
      </c>
      <c r="EE44">
        <v>0</v>
      </c>
      <c r="EF44">
        <v>0</v>
      </c>
      <c r="EG44">
        <v>0</v>
      </c>
      <c r="EH44">
        <v>0</v>
      </c>
      <c r="EI44">
        <v>0</v>
      </c>
      <c r="EJ44">
        <v>0</v>
      </c>
      <c r="EK44">
        <v>0</v>
      </c>
      <c r="EL44">
        <v>0</v>
      </c>
      <c r="EM44">
        <v>0</v>
      </c>
      <c r="EN44">
        <v>0</v>
      </c>
      <c r="EO44">
        <v>0</v>
      </c>
      <c r="EP44">
        <v>0</v>
      </c>
      <c r="EQ44">
        <v>0</v>
      </c>
      <c r="ER44">
        <v>0</v>
      </c>
      <c r="ES44">
        <v>0</v>
      </c>
      <c r="ET44">
        <v>0</v>
      </c>
      <c r="EU44">
        <v>0</v>
      </c>
      <c r="EV44">
        <v>0</v>
      </c>
      <c r="EW44">
        <v>0</v>
      </c>
      <c r="EX44">
        <v>0</v>
      </c>
      <c r="EY44">
        <v>0</v>
      </c>
      <c r="EZ44">
        <v>0</v>
      </c>
      <c r="FA44">
        <v>0</v>
      </c>
      <c r="FB44">
        <v>0</v>
      </c>
      <c r="FC44">
        <v>0</v>
      </c>
      <c r="FD44">
        <v>0</v>
      </c>
      <c r="FE44">
        <v>0</v>
      </c>
      <c r="FF44">
        <v>0</v>
      </c>
      <c r="FG44">
        <v>0</v>
      </c>
      <c r="FH44">
        <v>0</v>
      </c>
      <c r="FI44">
        <v>0</v>
      </c>
      <c r="FJ44">
        <v>0</v>
      </c>
      <c r="FK44">
        <v>0</v>
      </c>
      <c r="FL44">
        <v>0</v>
      </c>
      <c r="FM44">
        <v>0</v>
      </c>
      <c r="FN44">
        <v>0</v>
      </c>
      <c r="FO44">
        <v>0</v>
      </c>
      <c r="FP44">
        <v>0</v>
      </c>
      <c r="FQ44">
        <v>0</v>
      </c>
      <c r="FR44">
        <v>0</v>
      </c>
      <c r="FS44">
        <v>0</v>
      </c>
      <c r="FT44" s="45"/>
    </row>
    <row r="45" spans="1:176" x14ac:dyDescent="0.2">
      <c r="A45" t="s">
        <v>195</v>
      </c>
      <c r="B45" t="s">
        <v>204</v>
      </c>
      <c r="C45" s="69">
        <v>41746</v>
      </c>
      <c r="D45">
        <v>0</v>
      </c>
      <c r="E45" s="78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v>0</v>
      </c>
      <c r="DN45">
        <v>0</v>
      </c>
      <c r="DO45">
        <v>0</v>
      </c>
      <c r="DP45">
        <v>0</v>
      </c>
      <c r="DQ45">
        <v>0</v>
      </c>
      <c r="DR45">
        <v>0</v>
      </c>
      <c r="DS45">
        <v>0</v>
      </c>
      <c r="DT45">
        <v>0</v>
      </c>
      <c r="DU45">
        <v>0</v>
      </c>
      <c r="DV45">
        <v>0</v>
      </c>
      <c r="DW45">
        <v>0</v>
      </c>
      <c r="DX45">
        <v>0</v>
      </c>
      <c r="DY45">
        <v>0</v>
      </c>
      <c r="DZ45">
        <v>0</v>
      </c>
      <c r="EA45">
        <v>0</v>
      </c>
      <c r="EB45">
        <v>0</v>
      </c>
      <c r="EC45">
        <v>0</v>
      </c>
      <c r="ED45">
        <v>0</v>
      </c>
      <c r="EE45">
        <v>0</v>
      </c>
      <c r="EF45">
        <v>0</v>
      </c>
      <c r="EG45">
        <v>0</v>
      </c>
      <c r="EH45">
        <v>0</v>
      </c>
      <c r="EI45">
        <v>0</v>
      </c>
      <c r="EJ45">
        <v>0</v>
      </c>
      <c r="EK45">
        <v>0</v>
      </c>
      <c r="EL45">
        <v>0</v>
      </c>
      <c r="EM45">
        <v>0</v>
      </c>
      <c r="EN45">
        <v>0</v>
      </c>
      <c r="EO45">
        <v>0</v>
      </c>
      <c r="EP45">
        <v>0</v>
      </c>
      <c r="EQ45">
        <v>0</v>
      </c>
      <c r="ER45">
        <v>0</v>
      </c>
      <c r="ES45">
        <v>0</v>
      </c>
      <c r="ET45">
        <v>0</v>
      </c>
      <c r="EU45">
        <v>0</v>
      </c>
      <c r="EV45">
        <v>0</v>
      </c>
      <c r="EW45">
        <v>0</v>
      </c>
      <c r="EX45">
        <v>0</v>
      </c>
      <c r="EY45">
        <v>0</v>
      </c>
      <c r="EZ45">
        <v>0</v>
      </c>
      <c r="FA45">
        <v>0</v>
      </c>
      <c r="FB45">
        <v>0</v>
      </c>
      <c r="FC45">
        <v>0</v>
      </c>
      <c r="FD45">
        <v>0</v>
      </c>
      <c r="FE45">
        <v>0</v>
      </c>
      <c r="FF45">
        <v>0</v>
      </c>
      <c r="FG45">
        <v>0</v>
      </c>
      <c r="FH45">
        <v>0</v>
      </c>
      <c r="FI45">
        <v>0</v>
      </c>
      <c r="FJ45">
        <v>0</v>
      </c>
      <c r="FK45">
        <v>0</v>
      </c>
      <c r="FL45">
        <v>0</v>
      </c>
      <c r="FM45">
        <v>0</v>
      </c>
      <c r="FN45">
        <v>0</v>
      </c>
      <c r="FO45">
        <v>0</v>
      </c>
      <c r="FP45">
        <v>0</v>
      </c>
      <c r="FQ45">
        <v>0</v>
      </c>
      <c r="FR45">
        <v>0</v>
      </c>
      <c r="FS45">
        <v>0</v>
      </c>
      <c r="FT45" s="45"/>
    </row>
    <row r="46" spans="1:176" x14ac:dyDescent="0.2">
      <c r="A46" t="s">
        <v>195</v>
      </c>
      <c r="B46" t="s">
        <v>1</v>
      </c>
      <c r="C46" s="69">
        <v>41676</v>
      </c>
      <c r="D46">
        <v>0</v>
      </c>
      <c r="E46" s="78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v>0</v>
      </c>
      <c r="DN46">
        <v>0</v>
      </c>
      <c r="DO46">
        <v>0</v>
      </c>
      <c r="DP46">
        <v>0</v>
      </c>
      <c r="DQ46">
        <v>0</v>
      </c>
      <c r="DR46">
        <v>0</v>
      </c>
      <c r="DS46">
        <v>0</v>
      </c>
      <c r="DT46">
        <v>0</v>
      </c>
      <c r="DU46">
        <v>0</v>
      </c>
      <c r="DV46">
        <v>0</v>
      </c>
      <c r="DW46">
        <v>0</v>
      </c>
      <c r="DX46">
        <v>0</v>
      </c>
      <c r="DY46">
        <v>0</v>
      </c>
      <c r="DZ46">
        <v>0</v>
      </c>
      <c r="EA46">
        <v>0</v>
      </c>
      <c r="EB46">
        <v>0</v>
      </c>
      <c r="EC46">
        <v>0</v>
      </c>
      <c r="ED46">
        <v>0</v>
      </c>
      <c r="EE46">
        <v>0</v>
      </c>
      <c r="EF46">
        <v>0</v>
      </c>
      <c r="EG46">
        <v>0</v>
      </c>
      <c r="EH46">
        <v>0</v>
      </c>
      <c r="EI46">
        <v>0</v>
      </c>
      <c r="EJ46">
        <v>0</v>
      </c>
      <c r="EK46">
        <v>0</v>
      </c>
      <c r="EL46">
        <v>0</v>
      </c>
      <c r="EM46">
        <v>0</v>
      </c>
      <c r="EN46">
        <v>0</v>
      </c>
      <c r="EO46">
        <v>0</v>
      </c>
      <c r="EP46">
        <v>0</v>
      </c>
      <c r="EQ46">
        <v>0</v>
      </c>
      <c r="ER46">
        <v>0</v>
      </c>
      <c r="ES46">
        <v>0</v>
      </c>
      <c r="ET46">
        <v>0</v>
      </c>
      <c r="EU46">
        <v>0</v>
      </c>
      <c r="EV46">
        <v>0</v>
      </c>
      <c r="EW46">
        <v>0</v>
      </c>
      <c r="EX46">
        <v>0</v>
      </c>
      <c r="EY46">
        <v>0</v>
      </c>
      <c r="EZ46">
        <v>0</v>
      </c>
      <c r="FA46">
        <v>0</v>
      </c>
      <c r="FB46">
        <v>0</v>
      </c>
      <c r="FC46">
        <v>0</v>
      </c>
      <c r="FD46">
        <v>0</v>
      </c>
      <c r="FE46">
        <v>0</v>
      </c>
      <c r="FF46">
        <v>0</v>
      </c>
      <c r="FG46">
        <v>0</v>
      </c>
      <c r="FH46">
        <v>0</v>
      </c>
      <c r="FI46">
        <v>0</v>
      </c>
      <c r="FJ46">
        <v>0</v>
      </c>
      <c r="FK46">
        <v>0</v>
      </c>
      <c r="FL46">
        <v>0</v>
      </c>
      <c r="FM46">
        <v>0</v>
      </c>
      <c r="FN46">
        <v>0</v>
      </c>
      <c r="FO46">
        <v>0</v>
      </c>
      <c r="FP46">
        <v>0</v>
      </c>
      <c r="FQ46">
        <v>0</v>
      </c>
      <c r="FR46">
        <v>0</v>
      </c>
      <c r="FS46">
        <v>0</v>
      </c>
      <c r="FT46" s="45"/>
    </row>
    <row r="47" spans="1:176" x14ac:dyDescent="0.2">
      <c r="A47" t="s">
        <v>195</v>
      </c>
      <c r="B47" t="s">
        <v>1</v>
      </c>
      <c r="C47" s="69">
        <v>41746</v>
      </c>
      <c r="D47">
        <v>0</v>
      </c>
      <c r="E47" s="78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v>0</v>
      </c>
      <c r="DN47">
        <v>0</v>
      </c>
      <c r="DO47">
        <v>0</v>
      </c>
      <c r="DP47">
        <v>0</v>
      </c>
      <c r="DQ47">
        <v>0</v>
      </c>
      <c r="DR47">
        <v>0</v>
      </c>
      <c r="DS47">
        <v>0</v>
      </c>
      <c r="DT47">
        <v>0</v>
      </c>
      <c r="DU47">
        <v>0</v>
      </c>
      <c r="DV47">
        <v>0</v>
      </c>
      <c r="DW47">
        <v>0</v>
      </c>
      <c r="DX47">
        <v>0</v>
      </c>
      <c r="DY47">
        <v>0</v>
      </c>
      <c r="DZ47">
        <v>0</v>
      </c>
      <c r="EA47">
        <v>0</v>
      </c>
      <c r="EB47">
        <v>0</v>
      </c>
      <c r="EC47">
        <v>0</v>
      </c>
      <c r="ED47">
        <v>0</v>
      </c>
      <c r="EE47">
        <v>0</v>
      </c>
      <c r="EF47">
        <v>0</v>
      </c>
      <c r="EG47">
        <v>0</v>
      </c>
      <c r="EH47">
        <v>0</v>
      </c>
      <c r="EI47">
        <v>0</v>
      </c>
      <c r="EJ47">
        <v>0</v>
      </c>
      <c r="EK47">
        <v>0</v>
      </c>
      <c r="EL47">
        <v>0</v>
      </c>
      <c r="EM47">
        <v>0</v>
      </c>
      <c r="EN47">
        <v>0</v>
      </c>
      <c r="EO47">
        <v>0</v>
      </c>
      <c r="EP47">
        <v>0</v>
      </c>
      <c r="EQ47">
        <v>0</v>
      </c>
      <c r="ER47">
        <v>0</v>
      </c>
      <c r="ES47">
        <v>0</v>
      </c>
      <c r="ET47">
        <v>0</v>
      </c>
      <c r="EU47">
        <v>0</v>
      </c>
      <c r="EV47">
        <v>0</v>
      </c>
      <c r="EW47">
        <v>0</v>
      </c>
      <c r="EX47">
        <v>0</v>
      </c>
      <c r="EY47">
        <v>0</v>
      </c>
      <c r="EZ47">
        <v>0</v>
      </c>
      <c r="FA47">
        <v>0</v>
      </c>
      <c r="FB47">
        <v>0</v>
      </c>
      <c r="FC47">
        <v>0</v>
      </c>
      <c r="FD47">
        <v>0</v>
      </c>
      <c r="FE47">
        <v>0</v>
      </c>
      <c r="FF47">
        <v>0</v>
      </c>
      <c r="FG47">
        <v>0</v>
      </c>
      <c r="FH47">
        <v>0</v>
      </c>
      <c r="FI47">
        <v>0</v>
      </c>
      <c r="FJ47">
        <v>0</v>
      </c>
      <c r="FK47">
        <v>0</v>
      </c>
      <c r="FL47">
        <v>0</v>
      </c>
      <c r="FM47">
        <v>0</v>
      </c>
      <c r="FN47">
        <v>0</v>
      </c>
      <c r="FO47">
        <v>0</v>
      </c>
      <c r="FP47">
        <v>0</v>
      </c>
      <c r="FQ47">
        <v>0</v>
      </c>
      <c r="FR47">
        <v>0</v>
      </c>
      <c r="FS47">
        <v>0</v>
      </c>
      <c r="FT47" s="45"/>
    </row>
    <row r="48" spans="1:176" x14ac:dyDescent="0.2">
      <c r="A48" t="s">
        <v>195</v>
      </c>
      <c r="B48" t="s">
        <v>203</v>
      </c>
      <c r="C48" s="69">
        <v>41676</v>
      </c>
      <c r="D48">
        <v>0</v>
      </c>
      <c r="E48" s="7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v>0</v>
      </c>
      <c r="DN48">
        <v>0</v>
      </c>
      <c r="DO48">
        <v>0</v>
      </c>
      <c r="DP48">
        <v>0</v>
      </c>
      <c r="DQ48">
        <v>0</v>
      </c>
      <c r="DR48">
        <v>0</v>
      </c>
      <c r="DS48">
        <v>0</v>
      </c>
      <c r="DT48">
        <v>0</v>
      </c>
      <c r="DU48">
        <v>0</v>
      </c>
      <c r="DV48">
        <v>0</v>
      </c>
      <c r="DW48">
        <v>0</v>
      </c>
      <c r="DX48">
        <v>0</v>
      </c>
      <c r="DY48">
        <v>0</v>
      </c>
      <c r="DZ48">
        <v>0</v>
      </c>
      <c r="EA48">
        <v>0</v>
      </c>
      <c r="EB48">
        <v>0</v>
      </c>
      <c r="EC48">
        <v>0</v>
      </c>
      <c r="ED48">
        <v>0</v>
      </c>
      <c r="EE48">
        <v>0</v>
      </c>
      <c r="EF48">
        <v>0</v>
      </c>
      <c r="EG48">
        <v>0</v>
      </c>
      <c r="EH48">
        <v>0</v>
      </c>
      <c r="EI48">
        <v>0</v>
      </c>
      <c r="EJ48">
        <v>0</v>
      </c>
      <c r="EK48">
        <v>0</v>
      </c>
      <c r="EL48">
        <v>0</v>
      </c>
      <c r="EM48">
        <v>0</v>
      </c>
      <c r="EN48">
        <v>0</v>
      </c>
      <c r="EO48">
        <v>0</v>
      </c>
      <c r="EP48">
        <v>0</v>
      </c>
      <c r="EQ48">
        <v>0</v>
      </c>
      <c r="ER48">
        <v>0</v>
      </c>
      <c r="ES48">
        <v>0</v>
      </c>
      <c r="ET48">
        <v>0</v>
      </c>
      <c r="EU48">
        <v>0</v>
      </c>
      <c r="EV48">
        <v>0</v>
      </c>
      <c r="EW48">
        <v>0</v>
      </c>
      <c r="EX48">
        <v>0</v>
      </c>
      <c r="EY48">
        <v>0</v>
      </c>
      <c r="EZ48">
        <v>0</v>
      </c>
      <c r="FA48">
        <v>0</v>
      </c>
      <c r="FB48">
        <v>0</v>
      </c>
      <c r="FC48">
        <v>0</v>
      </c>
      <c r="FD48">
        <v>0</v>
      </c>
      <c r="FE48">
        <v>0</v>
      </c>
      <c r="FF48">
        <v>0</v>
      </c>
      <c r="FG48">
        <v>0</v>
      </c>
      <c r="FH48">
        <v>0</v>
      </c>
      <c r="FI48">
        <v>0</v>
      </c>
      <c r="FJ48">
        <v>0</v>
      </c>
      <c r="FK48">
        <v>0</v>
      </c>
      <c r="FL48">
        <v>0</v>
      </c>
      <c r="FM48">
        <v>0</v>
      </c>
      <c r="FN48">
        <v>0</v>
      </c>
      <c r="FO48">
        <v>0</v>
      </c>
      <c r="FP48">
        <v>0</v>
      </c>
      <c r="FQ48">
        <v>0</v>
      </c>
      <c r="FR48">
        <v>0</v>
      </c>
      <c r="FS48">
        <v>0</v>
      </c>
      <c r="FT48" s="45"/>
    </row>
    <row r="49" spans="1:176" x14ac:dyDescent="0.2">
      <c r="A49" t="s">
        <v>195</v>
      </c>
      <c r="B49" t="s">
        <v>203</v>
      </c>
      <c r="C49" s="69">
        <v>41746</v>
      </c>
      <c r="D49">
        <v>0</v>
      </c>
      <c r="E49" s="78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v>0</v>
      </c>
      <c r="DN49">
        <v>0</v>
      </c>
      <c r="DO49">
        <v>0</v>
      </c>
      <c r="DP49">
        <v>0</v>
      </c>
      <c r="DQ49">
        <v>0</v>
      </c>
      <c r="DR49">
        <v>0</v>
      </c>
      <c r="DS49">
        <v>0</v>
      </c>
      <c r="DT49">
        <v>0</v>
      </c>
      <c r="DU49">
        <v>0</v>
      </c>
      <c r="DV49">
        <v>0</v>
      </c>
      <c r="DW49">
        <v>0</v>
      </c>
      <c r="DX49">
        <v>0</v>
      </c>
      <c r="DY49">
        <v>0</v>
      </c>
      <c r="DZ49">
        <v>0</v>
      </c>
      <c r="EA49">
        <v>0</v>
      </c>
      <c r="EB49">
        <v>0</v>
      </c>
      <c r="EC49">
        <v>0</v>
      </c>
      <c r="ED49">
        <v>0</v>
      </c>
      <c r="EE49">
        <v>0</v>
      </c>
      <c r="EF49">
        <v>0</v>
      </c>
      <c r="EG49">
        <v>0</v>
      </c>
      <c r="EH49">
        <v>0</v>
      </c>
      <c r="EI49">
        <v>0</v>
      </c>
      <c r="EJ49">
        <v>0</v>
      </c>
      <c r="EK49">
        <v>0</v>
      </c>
      <c r="EL49">
        <v>0</v>
      </c>
      <c r="EM49">
        <v>0</v>
      </c>
      <c r="EN49">
        <v>0</v>
      </c>
      <c r="EO49">
        <v>0</v>
      </c>
      <c r="EP49">
        <v>0</v>
      </c>
      <c r="EQ49">
        <v>0</v>
      </c>
      <c r="ER49">
        <v>0</v>
      </c>
      <c r="ES49">
        <v>0</v>
      </c>
      <c r="ET49">
        <v>0</v>
      </c>
      <c r="EU49">
        <v>0</v>
      </c>
      <c r="EV49">
        <v>0</v>
      </c>
      <c r="EW49">
        <v>0</v>
      </c>
      <c r="EX49">
        <v>0</v>
      </c>
      <c r="EY49">
        <v>0</v>
      </c>
      <c r="EZ49">
        <v>0</v>
      </c>
      <c r="FA49">
        <v>0</v>
      </c>
      <c r="FB49">
        <v>0</v>
      </c>
      <c r="FC49">
        <v>0</v>
      </c>
      <c r="FD49">
        <v>0</v>
      </c>
      <c r="FE49">
        <v>0</v>
      </c>
      <c r="FF49">
        <v>0</v>
      </c>
      <c r="FG49">
        <v>0</v>
      </c>
      <c r="FH49">
        <v>0</v>
      </c>
      <c r="FI49">
        <v>0</v>
      </c>
      <c r="FJ49">
        <v>0</v>
      </c>
      <c r="FK49">
        <v>0</v>
      </c>
      <c r="FL49">
        <v>0</v>
      </c>
      <c r="FM49">
        <v>0</v>
      </c>
      <c r="FN49">
        <v>0</v>
      </c>
      <c r="FO49">
        <v>0</v>
      </c>
      <c r="FP49">
        <v>0</v>
      </c>
      <c r="FQ49">
        <v>0</v>
      </c>
      <c r="FR49">
        <v>0</v>
      </c>
      <c r="FS49">
        <v>0</v>
      </c>
      <c r="FT49" s="45"/>
    </row>
    <row r="50" spans="1:176" x14ac:dyDescent="0.2">
      <c r="A50" t="s">
        <v>196</v>
      </c>
      <c r="B50" t="s">
        <v>202</v>
      </c>
      <c r="C50" s="69">
        <v>41676</v>
      </c>
      <c r="D50">
        <v>0</v>
      </c>
      <c r="E50" s="78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v>0</v>
      </c>
      <c r="DN50">
        <v>0</v>
      </c>
      <c r="DO50">
        <v>0</v>
      </c>
      <c r="DP50">
        <v>0</v>
      </c>
      <c r="DQ50">
        <v>0</v>
      </c>
      <c r="DR50">
        <v>0</v>
      </c>
      <c r="DS50">
        <v>0</v>
      </c>
      <c r="DT50">
        <v>0</v>
      </c>
      <c r="DU50">
        <v>0</v>
      </c>
      <c r="DV50">
        <v>0</v>
      </c>
      <c r="DW50">
        <v>0</v>
      </c>
      <c r="DX50">
        <v>0</v>
      </c>
      <c r="DY50">
        <v>0</v>
      </c>
      <c r="DZ50">
        <v>0</v>
      </c>
      <c r="EA50">
        <v>0</v>
      </c>
      <c r="EB50">
        <v>0</v>
      </c>
      <c r="EC50">
        <v>0</v>
      </c>
      <c r="ED50">
        <v>0</v>
      </c>
      <c r="EE50">
        <v>0</v>
      </c>
      <c r="EF50">
        <v>0</v>
      </c>
      <c r="EG50">
        <v>0</v>
      </c>
      <c r="EH50">
        <v>0</v>
      </c>
      <c r="EI50">
        <v>0</v>
      </c>
      <c r="EJ50">
        <v>0</v>
      </c>
      <c r="EK50">
        <v>0</v>
      </c>
      <c r="EL50">
        <v>0</v>
      </c>
      <c r="EM50">
        <v>0</v>
      </c>
      <c r="EN50">
        <v>0</v>
      </c>
      <c r="EO50">
        <v>0</v>
      </c>
      <c r="EP50">
        <v>0</v>
      </c>
      <c r="EQ50">
        <v>0</v>
      </c>
      <c r="ER50">
        <v>0</v>
      </c>
      <c r="ES50">
        <v>0</v>
      </c>
      <c r="ET50">
        <v>0</v>
      </c>
      <c r="EU50">
        <v>0</v>
      </c>
      <c r="EV50">
        <v>0</v>
      </c>
      <c r="EW50">
        <v>0</v>
      </c>
      <c r="EX50">
        <v>0</v>
      </c>
      <c r="EY50">
        <v>0</v>
      </c>
      <c r="EZ50">
        <v>0</v>
      </c>
      <c r="FA50">
        <v>0</v>
      </c>
      <c r="FB50">
        <v>0</v>
      </c>
      <c r="FC50">
        <v>0</v>
      </c>
      <c r="FD50">
        <v>0</v>
      </c>
      <c r="FE50">
        <v>0</v>
      </c>
      <c r="FF50">
        <v>0</v>
      </c>
      <c r="FG50">
        <v>0</v>
      </c>
      <c r="FH50">
        <v>0</v>
      </c>
      <c r="FI50">
        <v>0</v>
      </c>
      <c r="FJ50">
        <v>0</v>
      </c>
      <c r="FK50">
        <v>0</v>
      </c>
      <c r="FL50">
        <v>0</v>
      </c>
      <c r="FM50">
        <v>0</v>
      </c>
      <c r="FN50">
        <v>0</v>
      </c>
      <c r="FO50">
        <v>0</v>
      </c>
      <c r="FP50">
        <v>0</v>
      </c>
      <c r="FQ50">
        <v>0</v>
      </c>
      <c r="FR50">
        <v>0</v>
      </c>
      <c r="FS50">
        <v>0</v>
      </c>
      <c r="FT50" s="45"/>
    </row>
    <row r="51" spans="1:176" x14ac:dyDescent="0.2">
      <c r="A51" t="s">
        <v>196</v>
      </c>
      <c r="B51" t="s">
        <v>202</v>
      </c>
      <c r="C51" s="69">
        <v>41746</v>
      </c>
      <c r="D51">
        <v>0</v>
      </c>
      <c r="E51" s="78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v>0</v>
      </c>
      <c r="DN51">
        <v>0</v>
      </c>
      <c r="DO51">
        <v>0</v>
      </c>
      <c r="DP51">
        <v>0</v>
      </c>
      <c r="DQ51">
        <v>0</v>
      </c>
      <c r="DR51">
        <v>0</v>
      </c>
      <c r="DS51">
        <v>0</v>
      </c>
      <c r="DT51">
        <v>0</v>
      </c>
      <c r="DU51">
        <v>0</v>
      </c>
      <c r="DV51">
        <v>0</v>
      </c>
      <c r="DW51">
        <v>0</v>
      </c>
      <c r="DX51">
        <v>0</v>
      </c>
      <c r="DY51">
        <v>0</v>
      </c>
      <c r="DZ51">
        <v>0</v>
      </c>
      <c r="EA51">
        <v>0</v>
      </c>
      <c r="EB51">
        <v>0</v>
      </c>
      <c r="EC51">
        <v>0</v>
      </c>
      <c r="ED51">
        <v>0</v>
      </c>
      <c r="EE51">
        <v>0</v>
      </c>
      <c r="EF51">
        <v>0</v>
      </c>
      <c r="EG51">
        <v>0</v>
      </c>
      <c r="EH51">
        <v>0</v>
      </c>
      <c r="EI51">
        <v>0</v>
      </c>
      <c r="EJ51">
        <v>0</v>
      </c>
      <c r="EK51">
        <v>0</v>
      </c>
      <c r="EL51">
        <v>0</v>
      </c>
      <c r="EM51">
        <v>0</v>
      </c>
      <c r="EN51">
        <v>0</v>
      </c>
      <c r="EO51">
        <v>0</v>
      </c>
      <c r="EP51">
        <v>0</v>
      </c>
      <c r="EQ51">
        <v>0</v>
      </c>
      <c r="ER51">
        <v>0</v>
      </c>
      <c r="ES51">
        <v>0</v>
      </c>
      <c r="ET51">
        <v>0</v>
      </c>
      <c r="EU51">
        <v>0</v>
      </c>
      <c r="EV51">
        <v>0</v>
      </c>
      <c r="EW51">
        <v>0</v>
      </c>
      <c r="EX51">
        <v>0</v>
      </c>
      <c r="EY51">
        <v>0</v>
      </c>
      <c r="EZ51">
        <v>0</v>
      </c>
      <c r="FA51">
        <v>0</v>
      </c>
      <c r="FB51">
        <v>0</v>
      </c>
      <c r="FC51">
        <v>0</v>
      </c>
      <c r="FD51">
        <v>0</v>
      </c>
      <c r="FE51">
        <v>0</v>
      </c>
      <c r="FF51">
        <v>0</v>
      </c>
      <c r="FG51">
        <v>0</v>
      </c>
      <c r="FH51">
        <v>0</v>
      </c>
      <c r="FI51">
        <v>0</v>
      </c>
      <c r="FJ51">
        <v>0</v>
      </c>
      <c r="FK51">
        <v>0</v>
      </c>
      <c r="FL51">
        <v>0</v>
      </c>
      <c r="FM51">
        <v>0</v>
      </c>
      <c r="FN51">
        <v>0</v>
      </c>
      <c r="FO51">
        <v>0</v>
      </c>
      <c r="FP51">
        <v>0</v>
      </c>
      <c r="FQ51">
        <v>0</v>
      </c>
      <c r="FR51">
        <v>0</v>
      </c>
      <c r="FS51">
        <v>0</v>
      </c>
      <c r="FT51" s="45"/>
    </row>
    <row r="52" spans="1:176" x14ac:dyDescent="0.2">
      <c r="A52" t="s">
        <v>196</v>
      </c>
      <c r="B52" t="s">
        <v>204</v>
      </c>
      <c r="C52" s="69">
        <v>41676</v>
      </c>
      <c r="D52">
        <v>0</v>
      </c>
      <c r="E52" s="78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v>0</v>
      </c>
      <c r="DN52">
        <v>0</v>
      </c>
      <c r="DO52">
        <v>0</v>
      </c>
      <c r="DP52">
        <v>0</v>
      </c>
      <c r="DQ52">
        <v>0</v>
      </c>
      <c r="DR52">
        <v>0</v>
      </c>
      <c r="DS52">
        <v>0</v>
      </c>
      <c r="DT52">
        <v>0</v>
      </c>
      <c r="DU52">
        <v>0</v>
      </c>
      <c r="DV52">
        <v>0</v>
      </c>
      <c r="DW52">
        <v>0</v>
      </c>
      <c r="DX52">
        <v>0</v>
      </c>
      <c r="DY52">
        <v>0</v>
      </c>
      <c r="DZ52">
        <v>0</v>
      </c>
      <c r="EA52">
        <v>0</v>
      </c>
      <c r="EB52">
        <v>0</v>
      </c>
      <c r="EC52">
        <v>0</v>
      </c>
      <c r="ED52">
        <v>0</v>
      </c>
      <c r="EE52">
        <v>0</v>
      </c>
      <c r="EF52">
        <v>0</v>
      </c>
      <c r="EG52">
        <v>0</v>
      </c>
      <c r="EH52">
        <v>0</v>
      </c>
      <c r="EI52">
        <v>0</v>
      </c>
      <c r="EJ52">
        <v>0</v>
      </c>
      <c r="EK52">
        <v>0</v>
      </c>
      <c r="EL52">
        <v>0</v>
      </c>
      <c r="EM52">
        <v>0</v>
      </c>
      <c r="EN52">
        <v>0</v>
      </c>
      <c r="EO52">
        <v>0</v>
      </c>
      <c r="EP52">
        <v>0</v>
      </c>
      <c r="EQ52">
        <v>0</v>
      </c>
      <c r="ER52">
        <v>0</v>
      </c>
      <c r="ES52">
        <v>0</v>
      </c>
      <c r="ET52">
        <v>0</v>
      </c>
      <c r="EU52">
        <v>0</v>
      </c>
      <c r="EV52">
        <v>0</v>
      </c>
      <c r="EW52">
        <v>0</v>
      </c>
      <c r="EX52">
        <v>0</v>
      </c>
      <c r="EY52">
        <v>0</v>
      </c>
      <c r="EZ52">
        <v>0</v>
      </c>
      <c r="FA52">
        <v>0</v>
      </c>
      <c r="FB52">
        <v>0</v>
      </c>
      <c r="FC52">
        <v>0</v>
      </c>
      <c r="FD52">
        <v>0</v>
      </c>
      <c r="FE52">
        <v>0</v>
      </c>
      <c r="FF52">
        <v>0</v>
      </c>
      <c r="FG52">
        <v>0</v>
      </c>
      <c r="FH52">
        <v>0</v>
      </c>
      <c r="FI52">
        <v>0</v>
      </c>
      <c r="FJ52">
        <v>0</v>
      </c>
      <c r="FK52">
        <v>0</v>
      </c>
      <c r="FL52">
        <v>0</v>
      </c>
      <c r="FM52">
        <v>0</v>
      </c>
      <c r="FN52">
        <v>0</v>
      </c>
      <c r="FO52">
        <v>0</v>
      </c>
      <c r="FP52">
        <v>0</v>
      </c>
      <c r="FQ52">
        <v>0</v>
      </c>
      <c r="FR52">
        <v>0</v>
      </c>
      <c r="FS52">
        <v>0</v>
      </c>
      <c r="FT52" s="45"/>
    </row>
    <row r="53" spans="1:176" x14ac:dyDescent="0.2">
      <c r="A53" t="s">
        <v>196</v>
      </c>
      <c r="B53" t="s">
        <v>204</v>
      </c>
      <c r="C53" s="69">
        <v>41746</v>
      </c>
      <c r="D53">
        <v>0</v>
      </c>
      <c r="E53" s="78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v>0</v>
      </c>
      <c r="DN53">
        <v>0</v>
      </c>
      <c r="DO53">
        <v>0</v>
      </c>
      <c r="DP53">
        <v>0</v>
      </c>
      <c r="DQ53">
        <v>0</v>
      </c>
      <c r="DR53">
        <v>0</v>
      </c>
      <c r="DS53">
        <v>0</v>
      </c>
      <c r="DT53">
        <v>0</v>
      </c>
      <c r="DU53">
        <v>0</v>
      </c>
      <c r="DV53">
        <v>0</v>
      </c>
      <c r="DW53">
        <v>0</v>
      </c>
      <c r="DX53">
        <v>0</v>
      </c>
      <c r="DY53">
        <v>0</v>
      </c>
      <c r="DZ53">
        <v>0</v>
      </c>
      <c r="EA53">
        <v>0</v>
      </c>
      <c r="EB53">
        <v>0</v>
      </c>
      <c r="EC53">
        <v>0</v>
      </c>
      <c r="ED53">
        <v>0</v>
      </c>
      <c r="EE53">
        <v>0</v>
      </c>
      <c r="EF53">
        <v>0</v>
      </c>
      <c r="EG53">
        <v>0</v>
      </c>
      <c r="EH53">
        <v>0</v>
      </c>
      <c r="EI53">
        <v>0</v>
      </c>
      <c r="EJ53">
        <v>0</v>
      </c>
      <c r="EK53">
        <v>0</v>
      </c>
      <c r="EL53">
        <v>0</v>
      </c>
      <c r="EM53">
        <v>0</v>
      </c>
      <c r="EN53">
        <v>0</v>
      </c>
      <c r="EO53">
        <v>0</v>
      </c>
      <c r="EP53">
        <v>0</v>
      </c>
      <c r="EQ53">
        <v>0</v>
      </c>
      <c r="ER53">
        <v>0</v>
      </c>
      <c r="ES53">
        <v>0</v>
      </c>
      <c r="ET53">
        <v>0</v>
      </c>
      <c r="EU53">
        <v>0</v>
      </c>
      <c r="EV53">
        <v>0</v>
      </c>
      <c r="EW53">
        <v>0</v>
      </c>
      <c r="EX53">
        <v>0</v>
      </c>
      <c r="EY53">
        <v>0</v>
      </c>
      <c r="EZ53">
        <v>0</v>
      </c>
      <c r="FA53">
        <v>0</v>
      </c>
      <c r="FB53">
        <v>0</v>
      </c>
      <c r="FC53">
        <v>0</v>
      </c>
      <c r="FD53">
        <v>0</v>
      </c>
      <c r="FE53">
        <v>0</v>
      </c>
      <c r="FF53">
        <v>0</v>
      </c>
      <c r="FG53">
        <v>0</v>
      </c>
      <c r="FH53">
        <v>0</v>
      </c>
      <c r="FI53">
        <v>0</v>
      </c>
      <c r="FJ53">
        <v>0</v>
      </c>
      <c r="FK53">
        <v>0</v>
      </c>
      <c r="FL53">
        <v>0</v>
      </c>
      <c r="FM53">
        <v>0</v>
      </c>
      <c r="FN53">
        <v>0</v>
      </c>
      <c r="FO53">
        <v>0</v>
      </c>
      <c r="FP53">
        <v>0</v>
      </c>
      <c r="FQ53">
        <v>0</v>
      </c>
      <c r="FR53">
        <v>0</v>
      </c>
      <c r="FS53">
        <v>0</v>
      </c>
      <c r="FT53" s="45"/>
    </row>
    <row r="54" spans="1:176" x14ac:dyDescent="0.2">
      <c r="A54" t="s">
        <v>196</v>
      </c>
      <c r="B54" t="s">
        <v>1</v>
      </c>
      <c r="C54" s="69">
        <v>41676</v>
      </c>
      <c r="D54">
        <v>97</v>
      </c>
      <c r="E54" s="78">
        <v>97</v>
      </c>
      <c r="F54">
        <v>36.466000000000001</v>
      </c>
      <c r="G54">
        <v>169.56360000000001</v>
      </c>
      <c r="H54">
        <v>166.16679999999999</v>
      </c>
      <c r="I54">
        <v>164.7895</v>
      </c>
      <c r="J54">
        <v>164.46039999999999</v>
      </c>
      <c r="K54">
        <v>170.36609999999999</v>
      </c>
      <c r="L54">
        <v>181.07589999999999</v>
      </c>
      <c r="M54">
        <v>192.39840000000001</v>
      </c>
      <c r="N54">
        <v>197.7176</v>
      </c>
      <c r="O54">
        <v>198.97540000000001</v>
      </c>
      <c r="P54">
        <v>195.6892</v>
      </c>
      <c r="Q54">
        <v>193.3657</v>
      </c>
      <c r="R54">
        <v>194.58709999999999</v>
      </c>
      <c r="S54">
        <v>195.69800000000001</v>
      </c>
      <c r="T54">
        <v>194.85149999999999</v>
      </c>
      <c r="U54">
        <v>188.12540000000001</v>
      </c>
      <c r="V54">
        <v>181.74189999999999</v>
      </c>
      <c r="W54">
        <v>180.9624</v>
      </c>
      <c r="X54">
        <v>178.55500000000001</v>
      </c>
      <c r="Y54">
        <v>179.56319999999999</v>
      </c>
      <c r="Z54">
        <v>180.15180000000001</v>
      </c>
      <c r="AA54">
        <v>179.01499999999999</v>
      </c>
      <c r="AB54">
        <v>180.12459999999999</v>
      </c>
      <c r="AC54">
        <v>179.34119999999999</v>
      </c>
      <c r="AD54">
        <v>176.11089999999999</v>
      </c>
      <c r="AE54">
        <v>-1.9677830000000001</v>
      </c>
      <c r="AF54">
        <v>-0.27581800000000001</v>
      </c>
      <c r="AG54">
        <v>5.2428239999999997</v>
      </c>
      <c r="AH54">
        <v>3.057242</v>
      </c>
      <c r="AI54">
        <v>-1.821455</v>
      </c>
      <c r="AJ54">
        <v>-2.7392280000000002</v>
      </c>
      <c r="AK54">
        <v>1.069029</v>
      </c>
      <c r="AL54">
        <v>1.6697249999999999</v>
      </c>
      <c r="AM54">
        <v>-3.1501790000000001</v>
      </c>
      <c r="AN54">
        <v>-1.0704670000000001</v>
      </c>
      <c r="AO54">
        <v>0.226689</v>
      </c>
      <c r="AP54">
        <v>-0.1236815</v>
      </c>
      <c r="AQ54">
        <v>-2.6269290000000001</v>
      </c>
      <c r="AR54">
        <v>0.92889140000000003</v>
      </c>
      <c r="AS54">
        <v>-0.69464479999999995</v>
      </c>
      <c r="AT54">
        <v>103.3939</v>
      </c>
      <c r="AU54">
        <v>147.92269999999999</v>
      </c>
      <c r="AV54">
        <v>145.4546</v>
      </c>
      <c r="AW54">
        <v>145.97290000000001</v>
      </c>
      <c r="AX54">
        <v>102.32729999999999</v>
      </c>
      <c r="AY54">
        <v>44.29992</v>
      </c>
      <c r="AZ54">
        <v>32.022469999999998</v>
      </c>
      <c r="BA54">
        <v>27.024999999999999</v>
      </c>
      <c r="BB54">
        <v>22.03839</v>
      </c>
      <c r="BC54">
        <v>-1.3100560000000001</v>
      </c>
      <c r="BD54">
        <v>0.34037970000000001</v>
      </c>
      <c r="BE54">
        <v>5.8284770000000004</v>
      </c>
      <c r="BF54">
        <v>3.6306780000000001</v>
      </c>
      <c r="BG54">
        <v>-1.261862</v>
      </c>
      <c r="BH54">
        <v>-2.145032</v>
      </c>
      <c r="BI54">
        <v>1.677027</v>
      </c>
      <c r="BJ54">
        <v>2.3191169999999999</v>
      </c>
      <c r="BK54">
        <v>-2.45872</v>
      </c>
      <c r="BL54">
        <v>-0.30457899999999999</v>
      </c>
      <c r="BM54">
        <v>1.1883280000000001</v>
      </c>
      <c r="BN54">
        <v>1.1633359999999999</v>
      </c>
      <c r="BO54">
        <v>-1.127321</v>
      </c>
      <c r="BP54">
        <v>2.4719869999999999</v>
      </c>
      <c r="BQ54">
        <v>0.74360250000000006</v>
      </c>
      <c r="BR54">
        <v>104.7508</v>
      </c>
      <c r="BS54">
        <v>149.15799999999999</v>
      </c>
      <c r="BT54">
        <v>146.5196</v>
      </c>
      <c r="BU54">
        <v>146.9546</v>
      </c>
      <c r="BV54">
        <v>103.3185</v>
      </c>
      <c r="BW54">
        <v>45.421430000000001</v>
      </c>
      <c r="BX54">
        <v>33.18421</v>
      </c>
      <c r="BY54">
        <v>28.224070000000001</v>
      </c>
      <c r="BZ54">
        <v>23.275569999999998</v>
      </c>
      <c r="CA54">
        <v>-0.85451659999999996</v>
      </c>
      <c r="CB54">
        <v>0.76715619999999995</v>
      </c>
      <c r="CC54">
        <v>6.2340980000000004</v>
      </c>
      <c r="CD54">
        <v>4.027838</v>
      </c>
      <c r="CE54">
        <v>-0.8742896</v>
      </c>
      <c r="CF54">
        <v>-1.7334940000000001</v>
      </c>
      <c r="CG54">
        <v>2.0981239999999999</v>
      </c>
      <c r="CH54">
        <v>2.7688830000000002</v>
      </c>
      <c r="CI54">
        <v>-1.9798180000000001</v>
      </c>
      <c r="CJ54">
        <v>0.22587280000000001</v>
      </c>
      <c r="CK54">
        <v>1.8543559999999999</v>
      </c>
      <c r="CL54">
        <v>2.0547200000000001</v>
      </c>
      <c r="CM54">
        <v>-8.8697899999999996E-2</v>
      </c>
      <c r="CN54">
        <v>3.5407299999999999</v>
      </c>
      <c r="CO54">
        <v>1.7397279999999999</v>
      </c>
      <c r="CP54">
        <v>105.6905</v>
      </c>
      <c r="CQ54">
        <v>150.0136</v>
      </c>
      <c r="CR54">
        <v>147.25720000000001</v>
      </c>
      <c r="CS54">
        <v>147.6345</v>
      </c>
      <c r="CT54">
        <v>104.005</v>
      </c>
      <c r="CU54">
        <v>46.198189999999997</v>
      </c>
      <c r="CV54">
        <v>33.988819999999997</v>
      </c>
      <c r="CW54">
        <v>29.054539999999999</v>
      </c>
      <c r="CX54">
        <v>24.132439999999999</v>
      </c>
      <c r="CY54">
        <v>-0.39897700000000003</v>
      </c>
      <c r="CZ54">
        <v>1.1939329999999999</v>
      </c>
      <c r="DA54">
        <v>6.6397199999999996</v>
      </c>
      <c r="DB54">
        <v>4.4249970000000003</v>
      </c>
      <c r="DC54">
        <v>-0.48671720000000002</v>
      </c>
      <c r="DD54">
        <v>-1.3219559999999999</v>
      </c>
      <c r="DE54">
        <v>2.5192209999999999</v>
      </c>
      <c r="DF54">
        <v>3.2186490000000001</v>
      </c>
      <c r="DG54">
        <v>-1.5009159999999999</v>
      </c>
      <c r="DH54">
        <v>0.75632460000000001</v>
      </c>
      <c r="DI54">
        <v>2.520384</v>
      </c>
      <c r="DJ54">
        <v>2.9461040000000001</v>
      </c>
      <c r="DK54">
        <v>0.94992580000000004</v>
      </c>
      <c r="DL54">
        <v>4.6094739999999996</v>
      </c>
      <c r="DM54">
        <v>2.7358539999999998</v>
      </c>
      <c r="DN54">
        <v>106.63030000000001</v>
      </c>
      <c r="DO54">
        <v>150.8691</v>
      </c>
      <c r="DP54">
        <v>147.99469999999999</v>
      </c>
      <c r="DQ54">
        <v>148.31440000000001</v>
      </c>
      <c r="DR54">
        <v>104.6915</v>
      </c>
      <c r="DS54">
        <v>46.97495</v>
      </c>
      <c r="DT54">
        <v>34.793439999999997</v>
      </c>
      <c r="DU54">
        <v>29.885020000000001</v>
      </c>
      <c r="DV54">
        <v>24.98931</v>
      </c>
      <c r="DW54">
        <v>0.25874989999999998</v>
      </c>
      <c r="DX54">
        <v>1.81013</v>
      </c>
      <c r="DY54">
        <v>7.2253730000000003</v>
      </c>
      <c r="DZ54">
        <v>4.9984330000000003</v>
      </c>
      <c r="EA54">
        <v>7.2875800000000004E-2</v>
      </c>
      <c r="EB54">
        <v>-0.72775959999999995</v>
      </c>
      <c r="EC54">
        <v>3.1272190000000002</v>
      </c>
      <c r="ED54">
        <v>3.8680409999999998</v>
      </c>
      <c r="EE54">
        <v>-0.80945750000000005</v>
      </c>
      <c r="EF54">
        <v>1.522213</v>
      </c>
      <c r="EG54">
        <v>3.4820220000000002</v>
      </c>
      <c r="EH54">
        <v>4.2331209999999997</v>
      </c>
      <c r="EI54">
        <v>2.4495330000000002</v>
      </c>
      <c r="EJ54">
        <v>6.1525689999999997</v>
      </c>
      <c r="EK54">
        <v>4.1741010000000003</v>
      </c>
      <c r="EL54">
        <v>107.9871</v>
      </c>
      <c r="EM54">
        <v>152.1045</v>
      </c>
      <c r="EN54">
        <v>149.05969999999999</v>
      </c>
      <c r="EO54">
        <v>149.2961</v>
      </c>
      <c r="EP54">
        <v>105.6827</v>
      </c>
      <c r="EQ54">
        <v>48.09646</v>
      </c>
      <c r="ER54">
        <v>35.955179999999999</v>
      </c>
      <c r="ES54">
        <v>31.08409</v>
      </c>
      <c r="ET54">
        <v>26.226489999999998</v>
      </c>
      <c r="EU54">
        <v>46.753439999999998</v>
      </c>
      <c r="EV54">
        <v>46.454949999999997</v>
      </c>
      <c r="EW54">
        <v>46.122259999999997</v>
      </c>
      <c r="EX54">
        <v>45.702550000000002</v>
      </c>
      <c r="EY54">
        <v>45.556690000000003</v>
      </c>
      <c r="EZ54">
        <v>45.047490000000003</v>
      </c>
      <c r="FA54">
        <v>44.941099999999999</v>
      </c>
      <c r="FB54">
        <v>44.998489999999997</v>
      </c>
      <c r="FC54">
        <v>46.208100000000002</v>
      </c>
      <c r="FD54">
        <v>47.474559999999997</v>
      </c>
      <c r="FE54">
        <v>48.86345</v>
      </c>
      <c r="FF54">
        <v>50.063720000000004</v>
      </c>
      <c r="FG54">
        <v>51.072850000000003</v>
      </c>
      <c r="FH54">
        <v>51.49492</v>
      </c>
      <c r="FI54">
        <v>51.670529999999999</v>
      </c>
      <c r="FJ54">
        <v>51.983969999999999</v>
      </c>
      <c r="FK54">
        <v>51.90184</v>
      </c>
      <c r="FL54">
        <v>51.706359999999997</v>
      </c>
      <c r="FM54">
        <v>51.20073</v>
      </c>
      <c r="FN54">
        <v>51.027529999999999</v>
      </c>
      <c r="FO54">
        <v>50.313450000000003</v>
      </c>
      <c r="FP54">
        <v>50.158140000000003</v>
      </c>
      <c r="FQ54">
        <v>49.844320000000003</v>
      </c>
      <c r="FR54">
        <v>49.795110000000001</v>
      </c>
      <c r="FS54">
        <v>1</v>
      </c>
      <c r="FT54" s="45"/>
    </row>
    <row r="55" spans="1:176" x14ac:dyDescent="0.2">
      <c r="A55" t="s">
        <v>196</v>
      </c>
      <c r="B55" t="s">
        <v>1</v>
      </c>
      <c r="C55" s="69">
        <v>41746</v>
      </c>
      <c r="D55">
        <v>0</v>
      </c>
      <c r="E55" s="78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v>0</v>
      </c>
      <c r="DN55">
        <v>0</v>
      </c>
      <c r="DO55">
        <v>0</v>
      </c>
      <c r="DP55">
        <v>0</v>
      </c>
      <c r="DQ55">
        <v>0</v>
      </c>
      <c r="DR55">
        <v>0</v>
      </c>
      <c r="DS55">
        <v>0</v>
      </c>
      <c r="DT55">
        <v>0</v>
      </c>
      <c r="DU55">
        <v>0</v>
      </c>
      <c r="DV55">
        <v>0</v>
      </c>
      <c r="DW55">
        <v>0</v>
      </c>
      <c r="DX55">
        <v>0</v>
      </c>
      <c r="DY55">
        <v>0</v>
      </c>
      <c r="DZ55">
        <v>0</v>
      </c>
      <c r="EA55">
        <v>0</v>
      </c>
      <c r="EB55">
        <v>0</v>
      </c>
      <c r="EC55">
        <v>0</v>
      </c>
      <c r="ED55">
        <v>0</v>
      </c>
      <c r="EE55">
        <v>0</v>
      </c>
      <c r="EF55">
        <v>0</v>
      </c>
      <c r="EG55">
        <v>0</v>
      </c>
      <c r="EH55">
        <v>0</v>
      </c>
      <c r="EI55">
        <v>0</v>
      </c>
      <c r="EJ55">
        <v>0</v>
      </c>
      <c r="EK55">
        <v>0</v>
      </c>
      <c r="EL55">
        <v>0</v>
      </c>
      <c r="EM55">
        <v>0</v>
      </c>
      <c r="EN55">
        <v>0</v>
      </c>
      <c r="EO55">
        <v>0</v>
      </c>
      <c r="EP55">
        <v>0</v>
      </c>
      <c r="EQ55">
        <v>0</v>
      </c>
      <c r="ER55">
        <v>0</v>
      </c>
      <c r="ES55">
        <v>0</v>
      </c>
      <c r="ET55">
        <v>0</v>
      </c>
      <c r="EU55">
        <v>0</v>
      </c>
      <c r="EV55">
        <v>0</v>
      </c>
      <c r="EW55">
        <v>0</v>
      </c>
      <c r="EX55">
        <v>0</v>
      </c>
      <c r="EY55">
        <v>0</v>
      </c>
      <c r="EZ55">
        <v>0</v>
      </c>
      <c r="FA55">
        <v>0</v>
      </c>
      <c r="FB55">
        <v>0</v>
      </c>
      <c r="FC55">
        <v>0</v>
      </c>
      <c r="FD55">
        <v>0</v>
      </c>
      <c r="FE55">
        <v>0</v>
      </c>
      <c r="FF55">
        <v>0</v>
      </c>
      <c r="FG55">
        <v>0</v>
      </c>
      <c r="FH55">
        <v>0</v>
      </c>
      <c r="FI55">
        <v>0</v>
      </c>
      <c r="FJ55">
        <v>0</v>
      </c>
      <c r="FK55">
        <v>0</v>
      </c>
      <c r="FL55">
        <v>0</v>
      </c>
      <c r="FM55">
        <v>0</v>
      </c>
      <c r="FN55">
        <v>0</v>
      </c>
      <c r="FO55">
        <v>0</v>
      </c>
      <c r="FP55">
        <v>0</v>
      </c>
      <c r="FQ55">
        <v>0</v>
      </c>
      <c r="FR55">
        <v>0</v>
      </c>
      <c r="FS55">
        <v>0</v>
      </c>
      <c r="FT55" s="45"/>
    </row>
    <row r="56" spans="1:176" x14ac:dyDescent="0.2">
      <c r="A56" t="s">
        <v>196</v>
      </c>
      <c r="B56" t="s">
        <v>203</v>
      </c>
      <c r="C56" s="69">
        <v>41676</v>
      </c>
      <c r="D56">
        <v>0</v>
      </c>
      <c r="E56" s="78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v>0</v>
      </c>
      <c r="DN56">
        <v>0</v>
      </c>
      <c r="DO56">
        <v>0</v>
      </c>
      <c r="DP56">
        <v>0</v>
      </c>
      <c r="DQ56">
        <v>0</v>
      </c>
      <c r="DR56">
        <v>0</v>
      </c>
      <c r="DS56">
        <v>0</v>
      </c>
      <c r="DT56">
        <v>0</v>
      </c>
      <c r="DU56">
        <v>0</v>
      </c>
      <c r="DV56">
        <v>0</v>
      </c>
      <c r="DW56">
        <v>0</v>
      </c>
      <c r="DX56">
        <v>0</v>
      </c>
      <c r="DY56">
        <v>0</v>
      </c>
      <c r="DZ56">
        <v>0</v>
      </c>
      <c r="EA56">
        <v>0</v>
      </c>
      <c r="EB56">
        <v>0</v>
      </c>
      <c r="EC56">
        <v>0</v>
      </c>
      <c r="ED56">
        <v>0</v>
      </c>
      <c r="EE56">
        <v>0</v>
      </c>
      <c r="EF56">
        <v>0</v>
      </c>
      <c r="EG56">
        <v>0</v>
      </c>
      <c r="EH56">
        <v>0</v>
      </c>
      <c r="EI56">
        <v>0</v>
      </c>
      <c r="EJ56">
        <v>0</v>
      </c>
      <c r="EK56">
        <v>0</v>
      </c>
      <c r="EL56">
        <v>0</v>
      </c>
      <c r="EM56">
        <v>0</v>
      </c>
      <c r="EN56">
        <v>0</v>
      </c>
      <c r="EO56">
        <v>0</v>
      </c>
      <c r="EP56">
        <v>0</v>
      </c>
      <c r="EQ56">
        <v>0</v>
      </c>
      <c r="ER56">
        <v>0</v>
      </c>
      <c r="ES56">
        <v>0</v>
      </c>
      <c r="ET56">
        <v>0</v>
      </c>
      <c r="EU56">
        <v>0</v>
      </c>
      <c r="EV56">
        <v>0</v>
      </c>
      <c r="EW56">
        <v>0</v>
      </c>
      <c r="EX56">
        <v>0</v>
      </c>
      <c r="EY56">
        <v>0</v>
      </c>
      <c r="EZ56">
        <v>0</v>
      </c>
      <c r="FA56">
        <v>0</v>
      </c>
      <c r="FB56">
        <v>0</v>
      </c>
      <c r="FC56">
        <v>0</v>
      </c>
      <c r="FD56">
        <v>0</v>
      </c>
      <c r="FE56">
        <v>0</v>
      </c>
      <c r="FF56">
        <v>0</v>
      </c>
      <c r="FG56">
        <v>0</v>
      </c>
      <c r="FH56">
        <v>0</v>
      </c>
      <c r="FI56">
        <v>0</v>
      </c>
      <c r="FJ56">
        <v>0</v>
      </c>
      <c r="FK56">
        <v>0</v>
      </c>
      <c r="FL56">
        <v>0</v>
      </c>
      <c r="FM56">
        <v>0</v>
      </c>
      <c r="FN56">
        <v>0</v>
      </c>
      <c r="FO56">
        <v>0</v>
      </c>
      <c r="FP56">
        <v>0</v>
      </c>
      <c r="FQ56">
        <v>0</v>
      </c>
      <c r="FR56">
        <v>0</v>
      </c>
      <c r="FS56">
        <v>0</v>
      </c>
      <c r="FT56" s="45"/>
    </row>
    <row r="57" spans="1:176" x14ac:dyDescent="0.2">
      <c r="A57" t="s">
        <v>196</v>
      </c>
      <c r="B57" t="s">
        <v>203</v>
      </c>
      <c r="C57" s="69">
        <v>41746</v>
      </c>
      <c r="D57">
        <v>0</v>
      </c>
      <c r="E57" s="78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v>0</v>
      </c>
      <c r="DN57">
        <v>0</v>
      </c>
      <c r="DO57">
        <v>0</v>
      </c>
      <c r="DP57">
        <v>0</v>
      </c>
      <c r="DQ57">
        <v>0</v>
      </c>
      <c r="DR57">
        <v>0</v>
      </c>
      <c r="DS57">
        <v>0</v>
      </c>
      <c r="DT57">
        <v>0</v>
      </c>
      <c r="DU57">
        <v>0</v>
      </c>
      <c r="DV57">
        <v>0</v>
      </c>
      <c r="DW57">
        <v>0</v>
      </c>
      <c r="DX57">
        <v>0</v>
      </c>
      <c r="DY57">
        <v>0</v>
      </c>
      <c r="DZ57">
        <v>0</v>
      </c>
      <c r="EA57">
        <v>0</v>
      </c>
      <c r="EB57">
        <v>0</v>
      </c>
      <c r="EC57">
        <v>0</v>
      </c>
      <c r="ED57">
        <v>0</v>
      </c>
      <c r="EE57">
        <v>0</v>
      </c>
      <c r="EF57">
        <v>0</v>
      </c>
      <c r="EG57">
        <v>0</v>
      </c>
      <c r="EH57">
        <v>0</v>
      </c>
      <c r="EI57">
        <v>0</v>
      </c>
      <c r="EJ57">
        <v>0</v>
      </c>
      <c r="EK57">
        <v>0</v>
      </c>
      <c r="EL57">
        <v>0</v>
      </c>
      <c r="EM57">
        <v>0</v>
      </c>
      <c r="EN57">
        <v>0</v>
      </c>
      <c r="EO57">
        <v>0</v>
      </c>
      <c r="EP57">
        <v>0</v>
      </c>
      <c r="EQ57">
        <v>0</v>
      </c>
      <c r="ER57">
        <v>0</v>
      </c>
      <c r="ES57">
        <v>0</v>
      </c>
      <c r="ET57">
        <v>0</v>
      </c>
      <c r="EU57">
        <v>0</v>
      </c>
      <c r="EV57">
        <v>0</v>
      </c>
      <c r="EW57">
        <v>0</v>
      </c>
      <c r="EX57">
        <v>0</v>
      </c>
      <c r="EY57">
        <v>0</v>
      </c>
      <c r="EZ57">
        <v>0</v>
      </c>
      <c r="FA57">
        <v>0</v>
      </c>
      <c r="FB57">
        <v>0</v>
      </c>
      <c r="FC57">
        <v>0</v>
      </c>
      <c r="FD57">
        <v>0</v>
      </c>
      <c r="FE57">
        <v>0</v>
      </c>
      <c r="FF57">
        <v>0</v>
      </c>
      <c r="FG57">
        <v>0</v>
      </c>
      <c r="FH57">
        <v>0</v>
      </c>
      <c r="FI57">
        <v>0</v>
      </c>
      <c r="FJ57">
        <v>0</v>
      </c>
      <c r="FK57">
        <v>0</v>
      </c>
      <c r="FL57">
        <v>0</v>
      </c>
      <c r="FM57">
        <v>0</v>
      </c>
      <c r="FN57">
        <v>0</v>
      </c>
      <c r="FO57">
        <v>0</v>
      </c>
      <c r="FP57">
        <v>0</v>
      </c>
      <c r="FQ57">
        <v>0</v>
      </c>
      <c r="FR57">
        <v>0</v>
      </c>
      <c r="FS57">
        <v>0</v>
      </c>
      <c r="FT57" s="45"/>
    </row>
    <row r="58" spans="1:176" x14ac:dyDescent="0.2">
      <c r="A58" t="s">
        <v>197</v>
      </c>
      <c r="B58" t="s">
        <v>202</v>
      </c>
      <c r="C58" s="69">
        <v>41676</v>
      </c>
      <c r="D58">
        <v>0</v>
      </c>
      <c r="E58" s="7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v>0</v>
      </c>
      <c r="DN58">
        <v>0</v>
      </c>
      <c r="DO58">
        <v>0</v>
      </c>
      <c r="DP58">
        <v>0</v>
      </c>
      <c r="DQ58">
        <v>0</v>
      </c>
      <c r="DR58">
        <v>0</v>
      </c>
      <c r="DS58">
        <v>0</v>
      </c>
      <c r="DT58">
        <v>0</v>
      </c>
      <c r="DU58">
        <v>0</v>
      </c>
      <c r="DV58">
        <v>0</v>
      </c>
      <c r="DW58">
        <v>0</v>
      </c>
      <c r="DX58">
        <v>0</v>
      </c>
      <c r="DY58">
        <v>0</v>
      </c>
      <c r="DZ58">
        <v>0</v>
      </c>
      <c r="EA58">
        <v>0</v>
      </c>
      <c r="EB58">
        <v>0</v>
      </c>
      <c r="EC58">
        <v>0</v>
      </c>
      <c r="ED58">
        <v>0</v>
      </c>
      <c r="EE58">
        <v>0</v>
      </c>
      <c r="EF58">
        <v>0</v>
      </c>
      <c r="EG58">
        <v>0</v>
      </c>
      <c r="EH58">
        <v>0</v>
      </c>
      <c r="EI58">
        <v>0</v>
      </c>
      <c r="EJ58">
        <v>0</v>
      </c>
      <c r="EK58">
        <v>0</v>
      </c>
      <c r="EL58">
        <v>0</v>
      </c>
      <c r="EM58">
        <v>0</v>
      </c>
      <c r="EN58">
        <v>0</v>
      </c>
      <c r="EO58">
        <v>0</v>
      </c>
      <c r="EP58">
        <v>0</v>
      </c>
      <c r="EQ58">
        <v>0</v>
      </c>
      <c r="ER58">
        <v>0</v>
      </c>
      <c r="ES58">
        <v>0</v>
      </c>
      <c r="ET58">
        <v>0</v>
      </c>
      <c r="EU58">
        <v>0</v>
      </c>
      <c r="EV58">
        <v>0</v>
      </c>
      <c r="EW58">
        <v>0</v>
      </c>
      <c r="EX58">
        <v>0</v>
      </c>
      <c r="EY58">
        <v>0</v>
      </c>
      <c r="EZ58">
        <v>0</v>
      </c>
      <c r="FA58">
        <v>0</v>
      </c>
      <c r="FB58">
        <v>0</v>
      </c>
      <c r="FC58">
        <v>0</v>
      </c>
      <c r="FD58">
        <v>0</v>
      </c>
      <c r="FE58">
        <v>0</v>
      </c>
      <c r="FF58">
        <v>0</v>
      </c>
      <c r="FG58">
        <v>0</v>
      </c>
      <c r="FH58">
        <v>0</v>
      </c>
      <c r="FI58">
        <v>0</v>
      </c>
      <c r="FJ58">
        <v>0</v>
      </c>
      <c r="FK58">
        <v>0</v>
      </c>
      <c r="FL58">
        <v>0</v>
      </c>
      <c r="FM58">
        <v>0</v>
      </c>
      <c r="FN58">
        <v>0</v>
      </c>
      <c r="FO58">
        <v>0</v>
      </c>
      <c r="FP58">
        <v>0</v>
      </c>
      <c r="FQ58">
        <v>0</v>
      </c>
      <c r="FR58">
        <v>0</v>
      </c>
      <c r="FS58">
        <v>0</v>
      </c>
      <c r="FT58" s="45"/>
    </row>
    <row r="59" spans="1:176" x14ac:dyDescent="0.2">
      <c r="A59" t="s">
        <v>197</v>
      </c>
      <c r="B59" t="s">
        <v>202</v>
      </c>
      <c r="C59" s="69">
        <v>41746</v>
      </c>
      <c r="D59">
        <v>0</v>
      </c>
      <c r="E59" s="78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v>0</v>
      </c>
      <c r="DN59">
        <v>0</v>
      </c>
      <c r="DO59">
        <v>0</v>
      </c>
      <c r="DP59">
        <v>0</v>
      </c>
      <c r="DQ59">
        <v>0</v>
      </c>
      <c r="DR59">
        <v>0</v>
      </c>
      <c r="DS59">
        <v>0</v>
      </c>
      <c r="DT59">
        <v>0</v>
      </c>
      <c r="DU59">
        <v>0</v>
      </c>
      <c r="DV59">
        <v>0</v>
      </c>
      <c r="DW59">
        <v>0</v>
      </c>
      <c r="DX59">
        <v>0</v>
      </c>
      <c r="DY59">
        <v>0</v>
      </c>
      <c r="DZ59">
        <v>0</v>
      </c>
      <c r="EA59">
        <v>0</v>
      </c>
      <c r="EB59">
        <v>0</v>
      </c>
      <c r="EC59">
        <v>0</v>
      </c>
      <c r="ED59">
        <v>0</v>
      </c>
      <c r="EE59">
        <v>0</v>
      </c>
      <c r="EF59">
        <v>0</v>
      </c>
      <c r="EG59">
        <v>0</v>
      </c>
      <c r="EH59">
        <v>0</v>
      </c>
      <c r="EI59">
        <v>0</v>
      </c>
      <c r="EJ59">
        <v>0</v>
      </c>
      <c r="EK59">
        <v>0</v>
      </c>
      <c r="EL59">
        <v>0</v>
      </c>
      <c r="EM59">
        <v>0</v>
      </c>
      <c r="EN59">
        <v>0</v>
      </c>
      <c r="EO59">
        <v>0</v>
      </c>
      <c r="EP59">
        <v>0</v>
      </c>
      <c r="EQ59">
        <v>0</v>
      </c>
      <c r="ER59">
        <v>0</v>
      </c>
      <c r="ES59">
        <v>0</v>
      </c>
      <c r="ET59">
        <v>0</v>
      </c>
      <c r="EU59">
        <v>0</v>
      </c>
      <c r="EV59">
        <v>0</v>
      </c>
      <c r="EW59">
        <v>0</v>
      </c>
      <c r="EX59">
        <v>0</v>
      </c>
      <c r="EY59">
        <v>0</v>
      </c>
      <c r="EZ59">
        <v>0</v>
      </c>
      <c r="FA59">
        <v>0</v>
      </c>
      <c r="FB59">
        <v>0</v>
      </c>
      <c r="FC59">
        <v>0</v>
      </c>
      <c r="FD59">
        <v>0</v>
      </c>
      <c r="FE59">
        <v>0</v>
      </c>
      <c r="FF59">
        <v>0</v>
      </c>
      <c r="FG59">
        <v>0</v>
      </c>
      <c r="FH59">
        <v>0</v>
      </c>
      <c r="FI59">
        <v>0</v>
      </c>
      <c r="FJ59">
        <v>0</v>
      </c>
      <c r="FK59">
        <v>0</v>
      </c>
      <c r="FL59">
        <v>0</v>
      </c>
      <c r="FM59">
        <v>0</v>
      </c>
      <c r="FN59">
        <v>0</v>
      </c>
      <c r="FO59">
        <v>0</v>
      </c>
      <c r="FP59">
        <v>0</v>
      </c>
      <c r="FQ59">
        <v>0</v>
      </c>
      <c r="FR59">
        <v>0</v>
      </c>
      <c r="FS59">
        <v>0</v>
      </c>
      <c r="FT59" s="45"/>
    </row>
    <row r="60" spans="1:176" x14ac:dyDescent="0.2">
      <c r="A60" t="s">
        <v>197</v>
      </c>
      <c r="B60" t="s">
        <v>204</v>
      </c>
      <c r="C60" s="69">
        <v>41676</v>
      </c>
      <c r="D60">
        <v>0</v>
      </c>
      <c r="E60" s="78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v>0</v>
      </c>
      <c r="DN60">
        <v>0</v>
      </c>
      <c r="DO60">
        <v>0</v>
      </c>
      <c r="DP60">
        <v>0</v>
      </c>
      <c r="DQ60">
        <v>0</v>
      </c>
      <c r="DR60">
        <v>0</v>
      </c>
      <c r="DS60">
        <v>0</v>
      </c>
      <c r="DT60">
        <v>0</v>
      </c>
      <c r="DU60">
        <v>0</v>
      </c>
      <c r="DV60">
        <v>0</v>
      </c>
      <c r="DW60">
        <v>0</v>
      </c>
      <c r="DX60">
        <v>0</v>
      </c>
      <c r="DY60">
        <v>0</v>
      </c>
      <c r="DZ60">
        <v>0</v>
      </c>
      <c r="EA60">
        <v>0</v>
      </c>
      <c r="EB60">
        <v>0</v>
      </c>
      <c r="EC60">
        <v>0</v>
      </c>
      <c r="ED60">
        <v>0</v>
      </c>
      <c r="EE60">
        <v>0</v>
      </c>
      <c r="EF60">
        <v>0</v>
      </c>
      <c r="EG60">
        <v>0</v>
      </c>
      <c r="EH60">
        <v>0</v>
      </c>
      <c r="EI60">
        <v>0</v>
      </c>
      <c r="EJ60">
        <v>0</v>
      </c>
      <c r="EK60">
        <v>0</v>
      </c>
      <c r="EL60">
        <v>0</v>
      </c>
      <c r="EM60">
        <v>0</v>
      </c>
      <c r="EN60">
        <v>0</v>
      </c>
      <c r="EO60">
        <v>0</v>
      </c>
      <c r="EP60">
        <v>0</v>
      </c>
      <c r="EQ60">
        <v>0</v>
      </c>
      <c r="ER60">
        <v>0</v>
      </c>
      <c r="ES60">
        <v>0</v>
      </c>
      <c r="ET60">
        <v>0</v>
      </c>
      <c r="EU60">
        <v>0</v>
      </c>
      <c r="EV60">
        <v>0</v>
      </c>
      <c r="EW60">
        <v>0</v>
      </c>
      <c r="EX60">
        <v>0</v>
      </c>
      <c r="EY60">
        <v>0</v>
      </c>
      <c r="EZ60">
        <v>0</v>
      </c>
      <c r="FA60">
        <v>0</v>
      </c>
      <c r="FB60">
        <v>0</v>
      </c>
      <c r="FC60">
        <v>0</v>
      </c>
      <c r="FD60">
        <v>0</v>
      </c>
      <c r="FE60">
        <v>0</v>
      </c>
      <c r="FF60">
        <v>0</v>
      </c>
      <c r="FG60">
        <v>0</v>
      </c>
      <c r="FH60">
        <v>0</v>
      </c>
      <c r="FI60">
        <v>0</v>
      </c>
      <c r="FJ60">
        <v>0</v>
      </c>
      <c r="FK60">
        <v>0</v>
      </c>
      <c r="FL60">
        <v>0</v>
      </c>
      <c r="FM60">
        <v>0</v>
      </c>
      <c r="FN60">
        <v>0</v>
      </c>
      <c r="FO60">
        <v>0</v>
      </c>
      <c r="FP60">
        <v>0</v>
      </c>
      <c r="FQ60">
        <v>0</v>
      </c>
      <c r="FR60">
        <v>0</v>
      </c>
      <c r="FS60">
        <v>0</v>
      </c>
      <c r="FT60" s="45"/>
    </row>
    <row r="61" spans="1:176" x14ac:dyDescent="0.2">
      <c r="A61" t="s">
        <v>197</v>
      </c>
      <c r="B61" t="s">
        <v>204</v>
      </c>
      <c r="C61" s="69">
        <v>41746</v>
      </c>
      <c r="D61">
        <v>0</v>
      </c>
      <c r="E61" s="78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v>0</v>
      </c>
      <c r="DN61">
        <v>0</v>
      </c>
      <c r="DO61">
        <v>0</v>
      </c>
      <c r="DP61">
        <v>0</v>
      </c>
      <c r="DQ61">
        <v>0</v>
      </c>
      <c r="DR61">
        <v>0</v>
      </c>
      <c r="DS61">
        <v>0</v>
      </c>
      <c r="DT61">
        <v>0</v>
      </c>
      <c r="DU61">
        <v>0</v>
      </c>
      <c r="DV61">
        <v>0</v>
      </c>
      <c r="DW61">
        <v>0</v>
      </c>
      <c r="DX61">
        <v>0</v>
      </c>
      <c r="DY61">
        <v>0</v>
      </c>
      <c r="DZ61">
        <v>0</v>
      </c>
      <c r="EA61">
        <v>0</v>
      </c>
      <c r="EB61">
        <v>0</v>
      </c>
      <c r="EC61">
        <v>0</v>
      </c>
      <c r="ED61">
        <v>0</v>
      </c>
      <c r="EE61">
        <v>0</v>
      </c>
      <c r="EF61">
        <v>0</v>
      </c>
      <c r="EG61">
        <v>0</v>
      </c>
      <c r="EH61">
        <v>0</v>
      </c>
      <c r="EI61">
        <v>0</v>
      </c>
      <c r="EJ61">
        <v>0</v>
      </c>
      <c r="EK61">
        <v>0</v>
      </c>
      <c r="EL61">
        <v>0</v>
      </c>
      <c r="EM61">
        <v>0</v>
      </c>
      <c r="EN61">
        <v>0</v>
      </c>
      <c r="EO61">
        <v>0</v>
      </c>
      <c r="EP61">
        <v>0</v>
      </c>
      <c r="EQ61">
        <v>0</v>
      </c>
      <c r="ER61">
        <v>0</v>
      </c>
      <c r="ES61">
        <v>0</v>
      </c>
      <c r="ET61">
        <v>0</v>
      </c>
      <c r="EU61">
        <v>0</v>
      </c>
      <c r="EV61">
        <v>0</v>
      </c>
      <c r="EW61">
        <v>0</v>
      </c>
      <c r="EX61">
        <v>0</v>
      </c>
      <c r="EY61">
        <v>0</v>
      </c>
      <c r="EZ61">
        <v>0</v>
      </c>
      <c r="FA61">
        <v>0</v>
      </c>
      <c r="FB61">
        <v>0</v>
      </c>
      <c r="FC61">
        <v>0</v>
      </c>
      <c r="FD61">
        <v>0</v>
      </c>
      <c r="FE61">
        <v>0</v>
      </c>
      <c r="FF61">
        <v>0</v>
      </c>
      <c r="FG61">
        <v>0</v>
      </c>
      <c r="FH61">
        <v>0</v>
      </c>
      <c r="FI61">
        <v>0</v>
      </c>
      <c r="FJ61">
        <v>0</v>
      </c>
      <c r="FK61">
        <v>0</v>
      </c>
      <c r="FL61">
        <v>0</v>
      </c>
      <c r="FM61">
        <v>0</v>
      </c>
      <c r="FN61">
        <v>0</v>
      </c>
      <c r="FO61">
        <v>0</v>
      </c>
      <c r="FP61">
        <v>0</v>
      </c>
      <c r="FQ61">
        <v>0</v>
      </c>
      <c r="FR61">
        <v>0</v>
      </c>
      <c r="FS61">
        <v>0</v>
      </c>
      <c r="FT61" s="45"/>
    </row>
    <row r="62" spans="1:176" x14ac:dyDescent="0.2">
      <c r="A62" t="s">
        <v>197</v>
      </c>
      <c r="B62" t="s">
        <v>1</v>
      </c>
      <c r="C62" s="69">
        <v>41676</v>
      </c>
      <c r="D62">
        <v>0</v>
      </c>
      <c r="E62" s="78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v>0</v>
      </c>
      <c r="DN62">
        <v>0</v>
      </c>
      <c r="DO62">
        <v>0</v>
      </c>
      <c r="DP62">
        <v>0</v>
      </c>
      <c r="DQ62">
        <v>0</v>
      </c>
      <c r="DR62">
        <v>0</v>
      </c>
      <c r="DS62">
        <v>0</v>
      </c>
      <c r="DT62">
        <v>0</v>
      </c>
      <c r="DU62">
        <v>0</v>
      </c>
      <c r="DV62">
        <v>0</v>
      </c>
      <c r="DW62">
        <v>0</v>
      </c>
      <c r="DX62">
        <v>0</v>
      </c>
      <c r="DY62">
        <v>0</v>
      </c>
      <c r="DZ62">
        <v>0</v>
      </c>
      <c r="EA62">
        <v>0</v>
      </c>
      <c r="EB62">
        <v>0</v>
      </c>
      <c r="EC62">
        <v>0</v>
      </c>
      <c r="ED62">
        <v>0</v>
      </c>
      <c r="EE62">
        <v>0</v>
      </c>
      <c r="EF62">
        <v>0</v>
      </c>
      <c r="EG62">
        <v>0</v>
      </c>
      <c r="EH62">
        <v>0</v>
      </c>
      <c r="EI62">
        <v>0</v>
      </c>
      <c r="EJ62">
        <v>0</v>
      </c>
      <c r="EK62">
        <v>0</v>
      </c>
      <c r="EL62">
        <v>0</v>
      </c>
      <c r="EM62">
        <v>0</v>
      </c>
      <c r="EN62">
        <v>0</v>
      </c>
      <c r="EO62">
        <v>0</v>
      </c>
      <c r="EP62">
        <v>0</v>
      </c>
      <c r="EQ62">
        <v>0</v>
      </c>
      <c r="ER62">
        <v>0</v>
      </c>
      <c r="ES62">
        <v>0</v>
      </c>
      <c r="ET62">
        <v>0</v>
      </c>
      <c r="EU62">
        <v>0</v>
      </c>
      <c r="EV62">
        <v>0</v>
      </c>
      <c r="EW62">
        <v>0</v>
      </c>
      <c r="EX62">
        <v>0</v>
      </c>
      <c r="EY62">
        <v>0</v>
      </c>
      <c r="EZ62">
        <v>0</v>
      </c>
      <c r="FA62">
        <v>0</v>
      </c>
      <c r="FB62">
        <v>0</v>
      </c>
      <c r="FC62">
        <v>0</v>
      </c>
      <c r="FD62">
        <v>0</v>
      </c>
      <c r="FE62">
        <v>0</v>
      </c>
      <c r="FF62">
        <v>0</v>
      </c>
      <c r="FG62">
        <v>0</v>
      </c>
      <c r="FH62">
        <v>0</v>
      </c>
      <c r="FI62">
        <v>0</v>
      </c>
      <c r="FJ62">
        <v>0</v>
      </c>
      <c r="FK62">
        <v>0</v>
      </c>
      <c r="FL62">
        <v>0</v>
      </c>
      <c r="FM62">
        <v>0</v>
      </c>
      <c r="FN62">
        <v>0</v>
      </c>
      <c r="FO62">
        <v>0</v>
      </c>
      <c r="FP62">
        <v>0</v>
      </c>
      <c r="FQ62">
        <v>0</v>
      </c>
      <c r="FR62">
        <v>0</v>
      </c>
      <c r="FS62">
        <v>0</v>
      </c>
      <c r="FT62" s="45"/>
    </row>
    <row r="63" spans="1:176" x14ac:dyDescent="0.2">
      <c r="A63" t="s">
        <v>197</v>
      </c>
      <c r="B63" t="s">
        <v>1</v>
      </c>
      <c r="C63" s="69">
        <v>41746</v>
      </c>
      <c r="D63">
        <v>0</v>
      </c>
      <c r="E63" s="78">
        <v>6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v>0</v>
      </c>
      <c r="DN63">
        <v>0</v>
      </c>
      <c r="DO63">
        <v>0</v>
      </c>
      <c r="DP63">
        <v>0</v>
      </c>
      <c r="DQ63">
        <v>0</v>
      </c>
      <c r="DR63">
        <v>0</v>
      </c>
      <c r="DS63">
        <v>0</v>
      </c>
      <c r="DT63">
        <v>0</v>
      </c>
      <c r="DU63">
        <v>0</v>
      </c>
      <c r="DV63">
        <v>0</v>
      </c>
      <c r="DW63">
        <v>0</v>
      </c>
      <c r="DX63">
        <v>0</v>
      </c>
      <c r="DY63">
        <v>0</v>
      </c>
      <c r="DZ63">
        <v>0</v>
      </c>
      <c r="EA63">
        <v>0</v>
      </c>
      <c r="EB63">
        <v>0</v>
      </c>
      <c r="EC63">
        <v>0</v>
      </c>
      <c r="ED63">
        <v>0</v>
      </c>
      <c r="EE63">
        <v>0</v>
      </c>
      <c r="EF63">
        <v>0</v>
      </c>
      <c r="EG63">
        <v>0</v>
      </c>
      <c r="EH63">
        <v>0</v>
      </c>
      <c r="EI63">
        <v>0</v>
      </c>
      <c r="EJ63">
        <v>0</v>
      </c>
      <c r="EK63">
        <v>0</v>
      </c>
      <c r="EL63">
        <v>0</v>
      </c>
      <c r="EM63">
        <v>0</v>
      </c>
      <c r="EN63">
        <v>0</v>
      </c>
      <c r="EO63">
        <v>0</v>
      </c>
      <c r="EP63">
        <v>0</v>
      </c>
      <c r="EQ63">
        <v>0</v>
      </c>
      <c r="ER63">
        <v>0</v>
      </c>
      <c r="ES63">
        <v>0</v>
      </c>
      <c r="ET63">
        <v>0</v>
      </c>
      <c r="EU63">
        <v>0</v>
      </c>
      <c r="EV63">
        <v>0</v>
      </c>
      <c r="EW63">
        <v>0</v>
      </c>
      <c r="EX63">
        <v>0</v>
      </c>
      <c r="EY63">
        <v>0</v>
      </c>
      <c r="EZ63">
        <v>0</v>
      </c>
      <c r="FA63">
        <v>0</v>
      </c>
      <c r="FB63">
        <v>0</v>
      </c>
      <c r="FC63">
        <v>0</v>
      </c>
      <c r="FD63">
        <v>0</v>
      </c>
      <c r="FE63">
        <v>0</v>
      </c>
      <c r="FF63">
        <v>0</v>
      </c>
      <c r="FG63">
        <v>0</v>
      </c>
      <c r="FH63">
        <v>0</v>
      </c>
      <c r="FI63">
        <v>0</v>
      </c>
      <c r="FJ63">
        <v>0</v>
      </c>
      <c r="FK63">
        <v>0</v>
      </c>
      <c r="FL63">
        <v>0</v>
      </c>
      <c r="FM63">
        <v>0</v>
      </c>
      <c r="FN63">
        <v>0</v>
      </c>
      <c r="FO63">
        <v>0</v>
      </c>
      <c r="FP63">
        <v>0</v>
      </c>
      <c r="FQ63">
        <v>0</v>
      </c>
      <c r="FR63">
        <v>0</v>
      </c>
      <c r="FS63">
        <v>0</v>
      </c>
      <c r="FT63" s="45"/>
    </row>
    <row r="64" spans="1:176" x14ac:dyDescent="0.2">
      <c r="A64" t="s">
        <v>197</v>
      </c>
      <c r="B64" t="s">
        <v>203</v>
      </c>
      <c r="C64" s="69">
        <v>41676</v>
      </c>
      <c r="D64">
        <v>0</v>
      </c>
      <c r="E64" s="78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v>0</v>
      </c>
      <c r="DN64">
        <v>0</v>
      </c>
      <c r="DO64">
        <v>0</v>
      </c>
      <c r="DP64">
        <v>0</v>
      </c>
      <c r="DQ64">
        <v>0</v>
      </c>
      <c r="DR64">
        <v>0</v>
      </c>
      <c r="DS64">
        <v>0</v>
      </c>
      <c r="DT64">
        <v>0</v>
      </c>
      <c r="DU64">
        <v>0</v>
      </c>
      <c r="DV64">
        <v>0</v>
      </c>
      <c r="DW64">
        <v>0</v>
      </c>
      <c r="DX64">
        <v>0</v>
      </c>
      <c r="DY64">
        <v>0</v>
      </c>
      <c r="DZ64">
        <v>0</v>
      </c>
      <c r="EA64">
        <v>0</v>
      </c>
      <c r="EB64">
        <v>0</v>
      </c>
      <c r="EC64">
        <v>0</v>
      </c>
      <c r="ED64">
        <v>0</v>
      </c>
      <c r="EE64">
        <v>0</v>
      </c>
      <c r="EF64">
        <v>0</v>
      </c>
      <c r="EG64">
        <v>0</v>
      </c>
      <c r="EH64">
        <v>0</v>
      </c>
      <c r="EI64">
        <v>0</v>
      </c>
      <c r="EJ64">
        <v>0</v>
      </c>
      <c r="EK64">
        <v>0</v>
      </c>
      <c r="EL64">
        <v>0</v>
      </c>
      <c r="EM64">
        <v>0</v>
      </c>
      <c r="EN64">
        <v>0</v>
      </c>
      <c r="EO64">
        <v>0</v>
      </c>
      <c r="EP64">
        <v>0</v>
      </c>
      <c r="EQ64">
        <v>0</v>
      </c>
      <c r="ER64">
        <v>0</v>
      </c>
      <c r="ES64">
        <v>0</v>
      </c>
      <c r="ET64">
        <v>0</v>
      </c>
      <c r="EU64">
        <v>0</v>
      </c>
      <c r="EV64">
        <v>0</v>
      </c>
      <c r="EW64">
        <v>0</v>
      </c>
      <c r="EX64">
        <v>0</v>
      </c>
      <c r="EY64">
        <v>0</v>
      </c>
      <c r="EZ64">
        <v>0</v>
      </c>
      <c r="FA64">
        <v>0</v>
      </c>
      <c r="FB64">
        <v>0</v>
      </c>
      <c r="FC64">
        <v>0</v>
      </c>
      <c r="FD64">
        <v>0</v>
      </c>
      <c r="FE64">
        <v>0</v>
      </c>
      <c r="FF64">
        <v>0</v>
      </c>
      <c r="FG64">
        <v>0</v>
      </c>
      <c r="FH64">
        <v>0</v>
      </c>
      <c r="FI64">
        <v>0</v>
      </c>
      <c r="FJ64">
        <v>0</v>
      </c>
      <c r="FK64">
        <v>0</v>
      </c>
      <c r="FL64">
        <v>0</v>
      </c>
      <c r="FM64">
        <v>0</v>
      </c>
      <c r="FN64">
        <v>0</v>
      </c>
      <c r="FO64">
        <v>0</v>
      </c>
      <c r="FP64">
        <v>0</v>
      </c>
      <c r="FQ64">
        <v>0</v>
      </c>
      <c r="FR64">
        <v>0</v>
      </c>
      <c r="FS64">
        <v>0</v>
      </c>
      <c r="FT64" s="45"/>
    </row>
    <row r="65" spans="1:176" x14ac:dyDescent="0.2">
      <c r="A65" t="s">
        <v>197</v>
      </c>
      <c r="B65" t="s">
        <v>203</v>
      </c>
      <c r="C65" s="69">
        <v>41746</v>
      </c>
      <c r="D65">
        <v>0</v>
      </c>
      <c r="E65" s="78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v>0</v>
      </c>
      <c r="DN65">
        <v>0</v>
      </c>
      <c r="DO65">
        <v>0</v>
      </c>
      <c r="DP65">
        <v>0</v>
      </c>
      <c r="DQ65">
        <v>0</v>
      </c>
      <c r="DR65">
        <v>0</v>
      </c>
      <c r="DS65">
        <v>0</v>
      </c>
      <c r="DT65">
        <v>0</v>
      </c>
      <c r="DU65">
        <v>0</v>
      </c>
      <c r="DV65">
        <v>0</v>
      </c>
      <c r="DW65">
        <v>0</v>
      </c>
      <c r="DX65">
        <v>0</v>
      </c>
      <c r="DY65">
        <v>0</v>
      </c>
      <c r="DZ65">
        <v>0</v>
      </c>
      <c r="EA65">
        <v>0</v>
      </c>
      <c r="EB65">
        <v>0</v>
      </c>
      <c r="EC65">
        <v>0</v>
      </c>
      <c r="ED65">
        <v>0</v>
      </c>
      <c r="EE65">
        <v>0</v>
      </c>
      <c r="EF65">
        <v>0</v>
      </c>
      <c r="EG65">
        <v>0</v>
      </c>
      <c r="EH65">
        <v>0</v>
      </c>
      <c r="EI65">
        <v>0</v>
      </c>
      <c r="EJ65">
        <v>0</v>
      </c>
      <c r="EK65">
        <v>0</v>
      </c>
      <c r="EL65">
        <v>0</v>
      </c>
      <c r="EM65">
        <v>0</v>
      </c>
      <c r="EN65">
        <v>0</v>
      </c>
      <c r="EO65">
        <v>0</v>
      </c>
      <c r="EP65">
        <v>0</v>
      </c>
      <c r="EQ65">
        <v>0</v>
      </c>
      <c r="ER65">
        <v>0</v>
      </c>
      <c r="ES65">
        <v>0</v>
      </c>
      <c r="ET65">
        <v>0</v>
      </c>
      <c r="EU65">
        <v>0</v>
      </c>
      <c r="EV65">
        <v>0</v>
      </c>
      <c r="EW65">
        <v>0</v>
      </c>
      <c r="EX65">
        <v>0</v>
      </c>
      <c r="EY65">
        <v>0</v>
      </c>
      <c r="EZ65">
        <v>0</v>
      </c>
      <c r="FA65">
        <v>0</v>
      </c>
      <c r="FB65">
        <v>0</v>
      </c>
      <c r="FC65">
        <v>0</v>
      </c>
      <c r="FD65">
        <v>0</v>
      </c>
      <c r="FE65">
        <v>0</v>
      </c>
      <c r="FF65">
        <v>0</v>
      </c>
      <c r="FG65">
        <v>0</v>
      </c>
      <c r="FH65">
        <v>0</v>
      </c>
      <c r="FI65">
        <v>0</v>
      </c>
      <c r="FJ65">
        <v>0</v>
      </c>
      <c r="FK65">
        <v>0</v>
      </c>
      <c r="FL65">
        <v>0</v>
      </c>
      <c r="FM65">
        <v>0</v>
      </c>
      <c r="FN65">
        <v>0</v>
      </c>
      <c r="FO65">
        <v>0</v>
      </c>
      <c r="FP65">
        <v>0</v>
      </c>
      <c r="FQ65">
        <v>0</v>
      </c>
      <c r="FR65">
        <v>0</v>
      </c>
      <c r="FS65">
        <v>0</v>
      </c>
      <c r="FT65" s="45"/>
    </row>
    <row r="66" spans="1:176" x14ac:dyDescent="0.2">
      <c r="A66" t="s">
        <v>198</v>
      </c>
      <c r="B66" t="s">
        <v>202</v>
      </c>
      <c r="C66" s="69">
        <v>41676</v>
      </c>
      <c r="D66">
        <v>0</v>
      </c>
      <c r="E66" s="78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v>0</v>
      </c>
      <c r="DN66">
        <v>0</v>
      </c>
      <c r="DO66">
        <v>0</v>
      </c>
      <c r="DP66">
        <v>0</v>
      </c>
      <c r="DQ66">
        <v>0</v>
      </c>
      <c r="DR66">
        <v>0</v>
      </c>
      <c r="DS66">
        <v>0</v>
      </c>
      <c r="DT66">
        <v>0</v>
      </c>
      <c r="DU66">
        <v>0</v>
      </c>
      <c r="DV66">
        <v>0</v>
      </c>
      <c r="DW66">
        <v>0</v>
      </c>
      <c r="DX66">
        <v>0</v>
      </c>
      <c r="DY66">
        <v>0</v>
      </c>
      <c r="DZ66">
        <v>0</v>
      </c>
      <c r="EA66">
        <v>0</v>
      </c>
      <c r="EB66">
        <v>0</v>
      </c>
      <c r="EC66">
        <v>0</v>
      </c>
      <c r="ED66">
        <v>0</v>
      </c>
      <c r="EE66">
        <v>0</v>
      </c>
      <c r="EF66">
        <v>0</v>
      </c>
      <c r="EG66">
        <v>0</v>
      </c>
      <c r="EH66">
        <v>0</v>
      </c>
      <c r="EI66">
        <v>0</v>
      </c>
      <c r="EJ66">
        <v>0</v>
      </c>
      <c r="EK66">
        <v>0</v>
      </c>
      <c r="EL66">
        <v>0</v>
      </c>
      <c r="EM66">
        <v>0</v>
      </c>
      <c r="EN66">
        <v>0</v>
      </c>
      <c r="EO66">
        <v>0</v>
      </c>
      <c r="EP66">
        <v>0</v>
      </c>
      <c r="EQ66">
        <v>0</v>
      </c>
      <c r="ER66">
        <v>0</v>
      </c>
      <c r="ES66">
        <v>0</v>
      </c>
      <c r="ET66">
        <v>0</v>
      </c>
      <c r="EU66">
        <v>0</v>
      </c>
      <c r="EV66">
        <v>0</v>
      </c>
      <c r="EW66">
        <v>0</v>
      </c>
      <c r="EX66">
        <v>0</v>
      </c>
      <c r="EY66">
        <v>0</v>
      </c>
      <c r="EZ66">
        <v>0</v>
      </c>
      <c r="FA66">
        <v>0</v>
      </c>
      <c r="FB66">
        <v>0</v>
      </c>
      <c r="FC66">
        <v>0</v>
      </c>
      <c r="FD66">
        <v>0</v>
      </c>
      <c r="FE66">
        <v>0</v>
      </c>
      <c r="FF66">
        <v>0</v>
      </c>
      <c r="FG66">
        <v>0</v>
      </c>
      <c r="FH66">
        <v>0</v>
      </c>
      <c r="FI66">
        <v>0</v>
      </c>
      <c r="FJ66">
        <v>0</v>
      </c>
      <c r="FK66">
        <v>0</v>
      </c>
      <c r="FL66">
        <v>0</v>
      </c>
      <c r="FM66">
        <v>0</v>
      </c>
      <c r="FN66">
        <v>0</v>
      </c>
      <c r="FO66">
        <v>0</v>
      </c>
      <c r="FP66">
        <v>0</v>
      </c>
      <c r="FQ66">
        <v>0</v>
      </c>
      <c r="FR66">
        <v>0</v>
      </c>
      <c r="FS66">
        <v>0</v>
      </c>
      <c r="FT66" s="45"/>
    </row>
    <row r="67" spans="1:176" x14ac:dyDescent="0.2">
      <c r="A67" t="s">
        <v>198</v>
      </c>
      <c r="B67" t="s">
        <v>202</v>
      </c>
      <c r="C67" s="69">
        <v>41746</v>
      </c>
      <c r="D67">
        <v>0</v>
      </c>
      <c r="E67" s="78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v>0</v>
      </c>
      <c r="DN67">
        <v>0</v>
      </c>
      <c r="DO67">
        <v>0</v>
      </c>
      <c r="DP67">
        <v>0</v>
      </c>
      <c r="DQ67">
        <v>0</v>
      </c>
      <c r="DR67">
        <v>0</v>
      </c>
      <c r="DS67">
        <v>0</v>
      </c>
      <c r="DT67">
        <v>0</v>
      </c>
      <c r="DU67">
        <v>0</v>
      </c>
      <c r="DV67">
        <v>0</v>
      </c>
      <c r="DW67">
        <v>0</v>
      </c>
      <c r="DX67">
        <v>0</v>
      </c>
      <c r="DY67">
        <v>0</v>
      </c>
      <c r="DZ67">
        <v>0</v>
      </c>
      <c r="EA67">
        <v>0</v>
      </c>
      <c r="EB67">
        <v>0</v>
      </c>
      <c r="EC67">
        <v>0</v>
      </c>
      <c r="ED67">
        <v>0</v>
      </c>
      <c r="EE67">
        <v>0</v>
      </c>
      <c r="EF67">
        <v>0</v>
      </c>
      <c r="EG67">
        <v>0</v>
      </c>
      <c r="EH67">
        <v>0</v>
      </c>
      <c r="EI67">
        <v>0</v>
      </c>
      <c r="EJ67">
        <v>0</v>
      </c>
      <c r="EK67">
        <v>0</v>
      </c>
      <c r="EL67">
        <v>0</v>
      </c>
      <c r="EM67">
        <v>0</v>
      </c>
      <c r="EN67">
        <v>0</v>
      </c>
      <c r="EO67">
        <v>0</v>
      </c>
      <c r="EP67">
        <v>0</v>
      </c>
      <c r="EQ67">
        <v>0</v>
      </c>
      <c r="ER67">
        <v>0</v>
      </c>
      <c r="ES67">
        <v>0</v>
      </c>
      <c r="ET67">
        <v>0</v>
      </c>
      <c r="EU67">
        <v>0</v>
      </c>
      <c r="EV67">
        <v>0</v>
      </c>
      <c r="EW67">
        <v>0</v>
      </c>
      <c r="EX67">
        <v>0</v>
      </c>
      <c r="EY67">
        <v>0</v>
      </c>
      <c r="EZ67">
        <v>0</v>
      </c>
      <c r="FA67">
        <v>0</v>
      </c>
      <c r="FB67">
        <v>0</v>
      </c>
      <c r="FC67">
        <v>0</v>
      </c>
      <c r="FD67">
        <v>0</v>
      </c>
      <c r="FE67">
        <v>0</v>
      </c>
      <c r="FF67">
        <v>0</v>
      </c>
      <c r="FG67">
        <v>0</v>
      </c>
      <c r="FH67">
        <v>0</v>
      </c>
      <c r="FI67">
        <v>0</v>
      </c>
      <c r="FJ67">
        <v>0</v>
      </c>
      <c r="FK67">
        <v>0</v>
      </c>
      <c r="FL67">
        <v>0</v>
      </c>
      <c r="FM67">
        <v>0</v>
      </c>
      <c r="FN67">
        <v>0</v>
      </c>
      <c r="FO67">
        <v>0</v>
      </c>
      <c r="FP67">
        <v>0</v>
      </c>
      <c r="FQ67">
        <v>0</v>
      </c>
      <c r="FR67">
        <v>0</v>
      </c>
      <c r="FS67">
        <v>0</v>
      </c>
      <c r="FT67" s="45"/>
    </row>
    <row r="68" spans="1:176" x14ac:dyDescent="0.2">
      <c r="A68" t="s">
        <v>198</v>
      </c>
      <c r="B68" t="s">
        <v>204</v>
      </c>
      <c r="C68" s="69">
        <v>41676</v>
      </c>
      <c r="D68">
        <v>0</v>
      </c>
      <c r="E68" s="7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v>0</v>
      </c>
      <c r="DN68">
        <v>0</v>
      </c>
      <c r="DO68">
        <v>0</v>
      </c>
      <c r="DP68">
        <v>0</v>
      </c>
      <c r="DQ68">
        <v>0</v>
      </c>
      <c r="DR68">
        <v>0</v>
      </c>
      <c r="DS68">
        <v>0</v>
      </c>
      <c r="DT68">
        <v>0</v>
      </c>
      <c r="DU68">
        <v>0</v>
      </c>
      <c r="DV68">
        <v>0</v>
      </c>
      <c r="DW68">
        <v>0</v>
      </c>
      <c r="DX68">
        <v>0</v>
      </c>
      <c r="DY68">
        <v>0</v>
      </c>
      <c r="DZ68">
        <v>0</v>
      </c>
      <c r="EA68">
        <v>0</v>
      </c>
      <c r="EB68">
        <v>0</v>
      </c>
      <c r="EC68">
        <v>0</v>
      </c>
      <c r="ED68">
        <v>0</v>
      </c>
      <c r="EE68">
        <v>0</v>
      </c>
      <c r="EF68">
        <v>0</v>
      </c>
      <c r="EG68">
        <v>0</v>
      </c>
      <c r="EH68">
        <v>0</v>
      </c>
      <c r="EI68">
        <v>0</v>
      </c>
      <c r="EJ68">
        <v>0</v>
      </c>
      <c r="EK68">
        <v>0</v>
      </c>
      <c r="EL68">
        <v>0</v>
      </c>
      <c r="EM68">
        <v>0</v>
      </c>
      <c r="EN68">
        <v>0</v>
      </c>
      <c r="EO68">
        <v>0</v>
      </c>
      <c r="EP68">
        <v>0</v>
      </c>
      <c r="EQ68">
        <v>0</v>
      </c>
      <c r="ER68">
        <v>0</v>
      </c>
      <c r="ES68">
        <v>0</v>
      </c>
      <c r="ET68">
        <v>0</v>
      </c>
      <c r="EU68">
        <v>0</v>
      </c>
      <c r="EV68">
        <v>0</v>
      </c>
      <c r="EW68">
        <v>0</v>
      </c>
      <c r="EX68">
        <v>0</v>
      </c>
      <c r="EY68">
        <v>0</v>
      </c>
      <c r="EZ68">
        <v>0</v>
      </c>
      <c r="FA68">
        <v>0</v>
      </c>
      <c r="FB68">
        <v>0</v>
      </c>
      <c r="FC68">
        <v>0</v>
      </c>
      <c r="FD68">
        <v>0</v>
      </c>
      <c r="FE68">
        <v>0</v>
      </c>
      <c r="FF68">
        <v>0</v>
      </c>
      <c r="FG68">
        <v>0</v>
      </c>
      <c r="FH68">
        <v>0</v>
      </c>
      <c r="FI68">
        <v>0</v>
      </c>
      <c r="FJ68">
        <v>0</v>
      </c>
      <c r="FK68">
        <v>0</v>
      </c>
      <c r="FL68">
        <v>0</v>
      </c>
      <c r="FM68">
        <v>0</v>
      </c>
      <c r="FN68">
        <v>0</v>
      </c>
      <c r="FO68">
        <v>0</v>
      </c>
      <c r="FP68">
        <v>0</v>
      </c>
      <c r="FQ68">
        <v>0</v>
      </c>
      <c r="FR68">
        <v>0</v>
      </c>
      <c r="FS68">
        <v>0</v>
      </c>
      <c r="FT68" s="45"/>
    </row>
    <row r="69" spans="1:176" x14ac:dyDescent="0.2">
      <c r="A69" t="s">
        <v>198</v>
      </c>
      <c r="B69" t="s">
        <v>204</v>
      </c>
      <c r="C69" s="69">
        <v>41746</v>
      </c>
      <c r="D69">
        <v>0</v>
      </c>
      <c r="E69" s="78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v>0</v>
      </c>
      <c r="DN69">
        <v>0</v>
      </c>
      <c r="DO69">
        <v>0</v>
      </c>
      <c r="DP69">
        <v>0</v>
      </c>
      <c r="DQ69">
        <v>0</v>
      </c>
      <c r="DR69">
        <v>0</v>
      </c>
      <c r="DS69">
        <v>0</v>
      </c>
      <c r="DT69">
        <v>0</v>
      </c>
      <c r="DU69">
        <v>0</v>
      </c>
      <c r="DV69">
        <v>0</v>
      </c>
      <c r="DW69">
        <v>0</v>
      </c>
      <c r="DX69">
        <v>0</v>
      </c>
      <c r="DY69">
        <v>0</v>
      </c>
      <c r="DZ69">
        <v>0</v>
      </c>
      <c r="EA69">
        <v>0</v>
      </c>
      <c r="EB69">
        <v>0</v>
      </c>
      <c r="EC69">
        <v>0</v>
      </c>
      <c r="ED69">
        <v>0</v>
      </c>
      <c r="EE69">
        <v>0</v>
      </c>
      <c r="EF69">
        <v>0</v>
      </c>
      <c r="EG69">
        <v>0</v>
      </c>
      <c r="EH69">
        <v>0</v>
      </c>
      <c r="EI69">
        <v>0</v>
      </c>
      <c r="EJ69">
        <v>0</v>
      </c>
      <c r="EK69">
        <v>0</v>
      </c>
      <c r="EL69">
        <v>0</v>
      </c>
      <c r="EM69">
        <v>0</v>
      </c>
      <c r="EN69">
        <v>0</v>
      </c>
      <c r="EO69">
        <v>0</v>
      </c>
      <c r="EP69">
        <v>0</v>
      </c>
      <c r="EQ69">
        <v>0</v>
      </c>
      <c r="ER69">
        <v>0</v>
      </c>
      <c r="ES69">
        <v>0</v>
      </c>
      <c r="ET69">
        <v>0</v>
      </c>
      <c r="EU69">
        <v>0</v>
      </c>
      <c r="EV69">
        <v>0</v>
      </c>
      <c r="EW69">
        <v>0</v>
      </c>
      <c r="EX69">
        <v>0</v>
      </c>
      <c r="EY69">
        <v>0</v>
      </c>
      <c r="EZ69">
        <v>0</v>
      </c>
      <c r="FA69">
        <v>0</v>
      </c>
      <c r="FB69">
        <v>0</v>
      </c>
      <c r="FC69">
        <v>0</v>
      </c>
      <c r="FD69">
        <v>0</v>
      </c>
      <c r="FE69">
        <v>0</v>
      </c>
      <c r="FF69">
        <v>0</v>
      </c>
      <c r="FG69">
        <v>0</v>
      </c>
      <c r="FH69">
        <v>0</v>
      </c>
      <c r="FI69">
        <v>0</v>
      </c>
      <c r="FJ69">
        <v>0</v>
      </c>
      <c r="FK69">
        <v>0</v>
      </c>
      <c r="FL69">
        <v>0</v>
      </c>
      <c r="FM69">
        <v>0</v>
      </c>
      <c r="FN69">
        <v>0</v>
      </c>
      <c r="FO69">
        <v>0</v>
      </c>
      <c r="FP69">
        <v>0</v>
      </c>
      <c r="FQ69">
        <v>0</v>
      </c>
      <c r="FR69">
        <v>0</v>
      </c>
      <c r="FS69">
        <v>0</v>
      </c>
      <c r="FT69" s="45"/>
    </row>
    <row r="70" spans="1:176" x14ac:dyDescent="0.2">
      <c r="A70" t="s">
        <v>198</v>
      </c>
      <c r="B70" t="s">
        <v>1</v>
      </c>
      <c r="C70" s="69">
        <v>41676</v>
      </c>
      <c r="D70">
        <v>0</v>
      </c>
      <c r="E70" s="78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v>0</v>
      </c>
      <c r="DN70">
        <v>0</v>
      </c>
      <c r="DO70">
        <v>0</v>
      </c>
      <c r="DP70">
        <v>0</v>
      </c>
      <c r="DQ70">
        <v>0</v>
      </c>
      <c r="DR70">
        <v>0</v>
      </c>
      <c r="DS70">
        <v>0</v>
      </c>
      <c r="DT70">
        <v>0</v>
      </c>
      <c r="DU70">
        <v>0</v>
      </c>
      <c r="DV70">
        <v>0</v>
      </c>
      <c r="DW70">
        <v>0</v>
      </c>
      <c r="DX70">
        <v>0</v>
      </c>
      <c r="DY70">
        <v>0</v>
      </c>
      <c r="DZ70">
        <v>0</v>
      </c>
      <c r="EA70">
        <v>0</v>
      </c>
      <c r="EB70">
        <v>0</v>
      </c>
      <c r="EC70">
        <v>0</v>
      </c>
      <c r="ED70">
        <v>0</v>
      </c>
      <c r="EE70">
        <v>0</v>
      </c>
      <c r="EF70">
        <v>0</v>
      </c>
      <c r="EG70">
        <v>0</v>
      </c>
      <c r="EH70">
        <v>0</v>
      </c>
      <c r="EI70">
        <v>0</v>
      </c>
      <c r="EJ70">
        <v>0</v>
      </c>
      <c r="EK70">
        <v>0</v>
      </c>
      <c r="EL70">
        <v>0</v>
      </c>
      <c r="EM70">
        <v>0</v>
      </c>
      <c r="EN70">
        <v>0</v>
      </c>
      <c r="EO70">
        <v>0</v>
      </c>
      <c r="EP70">
        <v>0</v>
      </c>
      <c r="EQ70">
        <v>0</v>
      </c>
      <c r="ER70">
        <v>0</v>
      </c>
      <c r="ES70">
        <v>0</v>
      </c>
      <c r="ET70">
        <v>0</v>
      </c>
      <c r="EU70">
        <v>0</v>
      </c>
      <c r="EV70">
        <v>0</v>
      </c>
      <c r="EW70">
        <v>0</v>
      </c>
      <c r="EX70">
        <v>0</v>
      </c>
      <c r="EY70">
        <v>0</v>
      </c>
      <c r="EZ70">
        <v>0</v>
      </c>
      <c r="FA70">
        <v>0</v>
      </c>
      <c r="FB70">
        <v>0</v>
      </c>
      <c r="FC70">
        <v>0</v>
      </c>
      <c r="FD70">
        <v>0</v>
      </c>
      <c r="FE70">
        <v>0</v>
      </c>
      <c r="FF70">
        <v>0</v>
      </c>
      <c r="FG70">
        <v>0</v>
      </c>
      <c r="FH70">
        <v>0</v>
      </c>
      <c r="FI70">
        <v>0</v>
      </c>
      <c r="FJ70">
        <v>0</v>
      </c>
      <c r="FK70">
        <v>0</v>
      </c>
      <c r="FL70">
        <v>0</v>
      </c>
      <c r="FM70">
        <v>0</v>
      </c>
      <c r="FN70">
        <v>0</v>
      </c>
      <c r="FO70">
        <v>0</v>
      </c>
      <c r="FP70">
        <v>0</v>
      </c>
      <c r="FQ70">
        <v>0</v>
      </c>
      <c r="FR70">
        <v>0</v>
      </c>
      <c r="FS70">
        <v>0</v>
      </c>
      <c r="FT70" s="45"/>
    </row>
    <row r="71" spans="1:176" x14ac:dyDescent="0.2">
      <c r="A71" t="s">
        <v>198</v>
      </c>
      <c r="B71" t="s">
        <v>1</v>
      </c>
      <c r="C71" s="69">
        <v>41746</v>
      </c>
      <c r="D71">
        <v>0</v>
      </c>
      <c r="E71" s="78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v>0</v>
      </c>
      <c r="DN71">
        <v>0</v>
      </c>
      <c r="DO71">
        <v>0</v>
      </c>
      <c r="DP71">
        <v>0</v>
      </c>
      <c r="DQ71">
        <v>0</v>
      </c>
      <c r="DR71">
        <v>0</v>
      </c>
      <c r="DS71">
        <v>0</v>
      </c>
      <c r="DT71">
        <v>0</v>
      </c>
      <c r="DU71">
        <v>0</v>
      </c>
      <c r="DV71">
        <v>0</v>
      </c>
      <c r="DW71">
        <v>0</v>
      </c>
      <c r="DX71">
        <v>0</v>
      </c>
      <c r="DY71">
        <v>0</v>
      </c>
      <c r="DZ71">
        <v>0</v>
      </c>
      <c r="EA71">
        <v>0</v>
      </c>
      <c r="EB71">
        <v>0</v>
      </c>
      <c r="EC71">
        <v>0</v>
      </c>
      <c r="ED71">
        <v>0</v>
      </c>
      <c r="EE71">
        <v>0</v>
      </c>
      <c r="EF71">
        <v>0</v>
      </c>
      <c r="EG71">
        <v>0</v>
      </c>
      <c r="EH71">
        <v>0</v>
      </c>
      <c r="EI71">
        <v>0</v>
      </c>
      <c r="EJ71">
        <v>0</v>
      </c>
      <c r="EK71">
        <v>0</v>
      </c>
      <c r="EL71">
        <v>0</v>
      </c>
      <c r="EM71">
        <v>0</v>
      </c>
      <c r="EN71">
        <v>0</v>
      </c>
      <c r="EO71">
        <v>0</v>
      </c>
      <c r="EP71">
        <v>0</v>
      </c>
      <c r="EQ71">
        <v>0</v>
      </c>
      <c r="ER71">
        <v>0</v>
      </c>
      <c r="ES71">
        <v>0</v>
      </c>
      <c r="ET71">
        <v>0</v>
      </c>
      <c r="EU71">
        <v>0</v>
      </c>
      <c r="EV71">
        <v>0</v>
      </c>
      <c r="EW71">
        <v>0</v>
      </c>
      <c r="EX71">
        <v>0</v>
      </c>
      <c r="EY71">
        <v>0</v>
      </c>
      <c r="EZ71">
        <v>0</v>
      </c>
      <c r="FA71">
        <v>0</v>
      </c>
      <c r="FB71">
        <v>0</v>
      </c>
      <c r="FC71">
        <v>0</v>
      </c>
      <c r="FD71">
        <v>0</v>
      </c>
      <c r="FE71">
        <v>0</v>
      </c>
      <c r="FF71">
        <v>0</v>
      </c>
      <c r="FG71">
        <v>0</v>
      </c>
      <c r="FH71">
        <v>0</v>
      </c>
      <c r="FI71">
        <v>0</v>
      </c>
      <c r="FJ71">
        <v>0</v>
      </c>
      <c r="FK71">
        <v>0</v>
      </c>
      <c r="FL71">
        <v>0</v>
      </c>
      <c r="FM71">
        <v>0</v>
      </c>
      <c r="FN71">
        <v>0</v>
      </c>
      <c r="FO71">
        <v>0</v>
      </c>
      <c r="FP71">
        <v>0</v>
      </c>
      <c r="FQ71">
        <v>0</v>
      </c>
      <c r="FR71">
        <v>0</v>
      </c>
      <c r="FS71">
        <v>0</v>
      </c>
      <c r="FT71" s="45"/>
    </row>
    <row r="72" spans="1:176" x14ac:dyDescent="0.2">
      <c r="A72" t="s">
        <v>198</v>
      </c>
      <c r="B72" t="s">
        <v>203</v>
      </c>
      <c r="C72" s="69">
        <v>41676</v>
      </c>
      <c r="D72">
        <v>0</v>
      </c>
      <c r="E72" s="78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v>0</v>
      </c>
      <c r="DN72">
        <v>0</v>
      </c>
      <c r="DO72">
        <v>0</v>
      </c>
      <c r="DP72">
        <v>0</v>
      </c>
      <c r="DQ72">
        <v>0</v>
      </c>
      <c r="DR72">
        <v>0</v>
      </c>
      <c r="DS72">
        <v>0</v>
      </c>
      <c r="DT72">
        <v>0</v>
      </c>
      <c r="DU72">
        <v>0</v>
      </c>
      <c r="DV72">
        <v>0</v>
      </c>
      <c r="DW72">
        <v>0</v>
      </c>
      <c r="DX72">
        <v>0</v>
      </c>
      <c r="DY72">
        <v>0</v>
      </c>
      <c r="DZ72">
        <v>0</v>
      </c>
      <c r="EA72">
        <v>0</v>
      </c>
      <c r="EB72">
        <v>0</v>
      </c>
      <c r="EC72">
        <v>0</v>
      </c>
      <c r="ED72">
        <v>0</v>
      </c>
      <c r="EE72">
        <v>0</v>
      </c>
      <c r="EF72">
        <v>0</v>
      </c>
      <c r="EG72">
        <v>0</v>
      </c>
      <c r="EH72">
        <v>0</v>
      </c>
      <c r="EI72">
        <v>0</v>
      </c>
      <c r="EJ72">
        <v>0</v>
      </c>
      <c r="EK72">
        <v>0</v>
      </c>
      <c r="EL72">
        <v>0</v>
      </c>
      <c r="EM72">
        <v>0</v>
      </c>
      <c r="EN72">
        <v>0</v>
      </c>
      <c r="EO72">
        <v>0</v>
      </c>
      <c r="EP72">
        <v>0</v>
      </c>
      <c r="EQ72">
        <v>0</v>
      </c>
      <c r="ER72">
        <v>0</v>
      </c>
      <c r="ES72">
        <v>0</v>
      </c>
      <c r="ET72">
        <v>0</v>
      </c>
      <c r="EU72">
        <v>0</v>
      </c>
      <c r="EV72">
        <v>0</v>
      </c>
      <c r="EW72">
        <v>0</v>
      </c>
      <c r="EX72">
        <v>0</v>
      </c>
      <c r="EY72">
        <v>0</v>
      </c>
      <c r="EZ72">
        <v>0</v>
      </c>
      <c r="FA72">
        <v>0</v>
      </c>
      <c r="FB72">
        <v>0</v>
      </c>
      <c r="FC72">
        <v>0</v>
      </c>
      <c r="FD72">
        <v>0</v>
      </c>
      <c r="FE72">
        <v>0</v>
      </c>
      <c r="FF72">
        <v>0</v>
      </c>
      <c r="FG72">
        <v>0</v>
      </c>
      <c r="FH72">
        <v>0</v>
      </c>
      <c r="FI72">
        <v>0</v>
      </c>
      <c r="FJ72">
        <v>0</v>
      </c>
      <c r="FK72">
        <v>0</v>
      </c>
      <c r="FL72">
        <v>0</v>
      </c>
      <c r="FM72">
        <v>0</v>
      </c>
      <c r="FN72">
        <v>0</v>
      </c>
      <c r="FO72">
        <v>0</v>
      </c>
      <c r="FP72">
        <v>0</v>
      </c>
      <c r="FQ72">
        <v>0</v>
      </c>
      <c r="FR72">
        <v>0</v>
      </c>
      <c r="FS72">
        <v>0</v>
      </c>
      <c r="FT72" s="45"/>
    </row>
    <row r="73" spans="1:176" x14ac:dyDescent="0.2">
      <c r="A73" t="s">
        <v>198</v>
      </c>
      <c r="B73" t="s">
        <v>203</v>
      </c>
      <c r="C73" s="69">
        <v>41746</v>
      </c>
      <c r="D73">
        <v>0</v>
      </c>
      <c r="E73" s="78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v>0</v>
      </c>
      <c r="DN73">
        <v>0</v>
      </c>
      <c r="DO73">
        <v>0</v>
      </c>
      <c r="DP73">
        <v>0</v>
      </c>
      <c r="DQ73">
        <v>0</v>
      </c>
      <c r="DR73">
        <v>0</v>
      </c>
      <c r="DS73">
        <v>0</v>
      </c>
      <c r="DT73">
        <v>0</v>
      </c>
      <c r="DU73">
        <v>0</v>
      </c>
      <c r="DV73">
        <v>0</v>
      </c>
      <c r="DW73">
        <v>0</v>
      </c>
      <c r="DX73">
        <v>0</v>
      </c>
      <c r="DY73">
        <v>0</v>
      </c>
      <c r="DZ73">
        <v>0</v>
      </c>
      <c r="EA73">
        <v>0</v>
      </c>
      <c r="EB73">
        <v>0</v>
      </c>
      <c r="EC73">
        <v>0</v>
      </c>
      <c r="ED73">
        <v>0</v>
      </c>
      <c r="EE73">
        <v>0</v>
      </c>
      <c r="EF73">
        <v>0</v>
      </c>
      <c r="EG73">
        <v>0</v>
      </c>
      <c r="EH73">
        <v>0</v>
      </c>
      <c r="EI73">
        <v>0</v>
      </c>
      <c r="EJ73">
        <v>0</v>
      </c>
      <c r="EK73">
        <v>0</v>
      </c>
      <c r="EL73">
        <v>0</v>
      </c>
      <c r="EM73">
        <v>0</v>
      </c>
      <c r="EN73">
        <v>0</v>
      </c>
      <c r="EO73">
        <v>0</v>
      </c>
      <c r="EP73">
        <v>0</v>
      </c>
      <c r="EQ73">
        <v>0</v>
      </c>
      <c r="ER73">
        <v>0</v>
      </c>
      <c r="ES73">
        <v>0</v>
      </c>
      <c r="ET73">
        <v>0</v>
      </c>
      <c r="EU73">
        <v>0</v>
      </c>
      <c r="EV73">
        <v>0</v>
      </c>
      <c r="EW73">
        <v>0</v>
      </c>
      <c r="EX73">
        <v>0</v>
      </c>
      <c r="EY73">
        <v>0</v>
      </c>
      <c r="EZ73">
        <v>0</v>
      </c>
      <c r="FA73">
        <v>0</v>
      </c>
      <c r="FB73">
        <v>0</v>
      </c>
      <c r="FC73">
        <v>0</v>
      </c>
      <c r="FD73">
        <v>0</v>
      </c>
      <c r="FE73">
        <v>0</v>
      </c>
      <c r="FF73">
        <v>0</v>
      </c>
      <c r="FG73">
        <v>0</v>
      </c>
      <c r="FH73">
        <v>0</v>
      </c>
      <c r="FI73">
        <v>0</v>
      </c>
      <c r="FJ73">
        <v>0</v>
      </c>
      <c r="FK73">
        <v>0</v>
      </c>
      <c r="FL73">
        <v>0</v>
      </c>
      <c r="FM73">
        <v>0</v>
      </c>
      <c r="FN73">
        <v>0</v>
      </c>
      <c r="FO73">
        <v>0</v>
      </c>
      <c r="FP73">
        <v>0</v>
      </c>
      <c r="FQ73">
        <v>0</v>
      </c>
      <c r="FR73">
        <v>0</v>
      </c>
      <c r="FS73">
        <v>0</v>
      </c>
      <c r="FT73" s="45"/>
    </row>
    <row r="74" spans="1:176" x14ac:dyDescent="0.2">
      <c r="A74" t="s">
        <v>1</v>
      </c>
      <c r="B74" t="s">
        <v>202</v>
      </c>
      <c r="C74" s="69">
        <v>41774</v>
      </c>
      <c r="D74">
        <v>0</v>
      </c>
      <c r="E74" s="78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v>0</v>
      </c>
      <c r="DN74">
        <v>0</v>
      </c>
      <c r="DO74">
        <v>0</v>
      </c>
      <c r="DP74">
        <v>0</v>
      </c>
      <c r="DQ74">
        <v>0</v>
      </c>
      <c r="DR74">
        <v>0</v>
      </c>
      <c r="DS74">
        <v>0</v>
      </c>
      <c r="DT74">
        <v>0</v>
      </c>
      <c r="DU74">
        <v>0</v>
      </c>
      <c r="DV74">
        <v>0</v>
      </c>
      <c r="DW74">
        <v>0</v>
      </c>
      <c r="DX74">
        <v>0</v>
      </c>
      <c r="DY74">
        <v>0</v>
      </c>
      <c r="DZ74">
        <v>0</v>
      </c>
      <c r="EA74">
        <v>0</v>
      </c>
      <c r="EB74">
        <v>0</v>
      </c>
      <c r="EC74">
        <v>0</v>
      </c>
      <c r="ED74">
        <v>0</v>
      </c>
      <c r="EE74">
        <v>0</v>
      </c>
      <c r="EF74">
        <v>0</v>
      </c>
      <c r="EG74">
        <v>0</v>
      </c>
      <c r="EH74">
        <v>0</v>
      </c>
      <c r="EI74">
        <v>0</v>
      </c>
      <c r="EJ74">
        <v>0</v>
      </c>
      <c r="EK74">
        <v>0</v>
      </c>
      <c r="EL74">
        <v>0</v>
      </c>
      <c r="EM74">
        <v>0</v>
      </c>
      <c r="EN74">
        <v>0</v>
      </c>
      <c r="EO74">
        <v>0</v>
      </c>
      <c r="EP74">
        <v>0</v>
      </c>
      <c r="EQ74">
        <v>0</v>
      </c>
      <c r="ER74">
        <v>0</v>
      </c>
      <c r="ES74">
        <v>0</v>
      </c>
      <c r="ET74">
        <v>0</v>
      </c>
      <c r="EU74">
        <v>0</v>
      </c>
      <c r="EV74">
        <v>0</v>
      </c>
      <c r="EW74">
        <v>0</v>
      </c>
      <c r="EX74">
        <v>0</v>
      </c>
      <c r="EY74">
        <v>0</v>
      </c>
      <c r="EZ74">
        <v>0</v>
      </c>
      <c r="FA74">
        <v>0</v>
      </c>
      <c r="FB74">
        <v>0</v>
      </c>
      <c r="FC74">
        <v>0</v>
      </c>
      <c r="FD74">
        <v>0</v>
      </c>
      <c r="FE74">
        <v>0</v>
      </c>
      <c r="FF74">
        <v>0</v>
      </c>
      <c r="FG74">
        <v>0</v>
      </c>
      <c r="FH74">
        <v>0</v>
      </c>
      <c r="FI74">
        <v>0</v>
      </c>
      <c r="FJ74">
        <v>0</v>
      </c>
      <c r="FK74">
        <v>0</v>
      </c>
      <c r="FL74">
        <v>0</v>
      </c>
      <c r="FM74">
        <v>0</v>
      </c>
      <c r="FN74">
        <v>0</v>
      </c>
      <c r="FO74">
        <v>0</v>
      </c>
      <c r="FP74">
        <v>0</v>
      </c>
      <c r="FQ74">
        <v>0</v>
      </c>
      <c r="FR74">
        <v>0</v>
      </c>
      <c r="FS74">
        <v>0</v>
      </c>
      <c r="FT74" s="45"/>
    </row>
    <row r="75" spans="1:176" x14ac:dyDescent="0.2">
      <c r="A75" t="s">
        <v>1</v>
      </c>
      <c r="B75" t="s">
        <v>202</v>
      </c>
      <c r="C75" s="69">
        <v>41893</v>
      </c>
      <c r="D75">
        <v>0</v>
      </c>
      <c r="E75" s="78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v>0</v>
      </c>
      <c r="DN75">
        <v>0</v>
      </c>
      <c r="DO75">
        <v>0</v>
      </c>
      <c r="DP75">
        <v>0</v>
      </c>
      <c r="DQ75">
        <v>0</v>
      </c>
      <c r="DR75">
        <v>0</v>
      </c>
      <c r="DS75">
        <v>0</v>
      </c>
      <c r="DT75">
        <v>0</v>
      </c>
      <c r="DU75">
        <v>0</v>
      </c>
      <c r="DV75">
        <v>0</v>
      </c>
      <c r="DW75">
        <v>0</v>
      </c>
      <c r="DX75">
        <v>0</v>
      </c>
      <c r="DY75">
        <v>0</v>
      </c>
      <c r="DZ75">
        <v>0</v>
      </c>
      <c r="EA75">
        <v>0</v>
      </c>
      <c r="EB75">
        <v>0</v>
      </c>
      <c r="EC75">
        <v>0</v>
      </c>
      <c r="ED75">
        <v>0</v>
      </c>
      <c r="EE75">
        <v>0</v>
      </c>
      <c r="EF75">
        <v>0</v>
      </c>
      <c r="EG75">
        <v>0</v>
      </c>
      <c r="EH75">
        <v>0</v>
      </c>
      <c r="EI75">
        <v>0</v>
      </c>
      <c r="EJ75">
        <v>0</v>
      </c>
      <c r="EK75">
        <v>0</v>
      </c>
      <c r="EL75">
        <v>0</v>
      </c>
      <c r="EM75">
        <v>0</v>
      </c>
      <c r="EN75">
        <v>0</v>
      </c>
      <c r="EO75">
        <v>0</v>
      </c>
      <c r="EP75">
        <v>0</v>
      </c>
      <c r="EQ75">
        <v>0</v>
      </c>
      <c r="ER75">
        <v>0</v>
      </c>
      <c r="ES75">
        <v>0</v>
      </c>
      <c r="ET75">
        <v>0</v>
      </c>
      <c r="EU75">
        <v>0</v>
      </c>
      <c r="EV75">
        <v>0</v>
      </c>
      <c r="EW75">
        <v>0</v>
      </c>
      <c r="EX75">
        <v>0</v>
      </c>
      <c r="EY75">
        <v>0</v>
      </c>
      <c r="EZ75">
        <v>0</v>
      </c>
      <c r="FA75">
        <v>0</v>
      </c>
      <c r="FB75">
        <v>0</v>
      </c>
      <c r="FC75">
        <v>0</v>
      </c>
      <c r="FD75">
        <v>0</v>
      </c>
      <c r="FE75">
        <v>0</v>
      </c>
      <c r="FF75">
        <v>0</v>
      </c>
      <c r="FG75">
        <v>0</v>
      </c>
      <c r="FH75">
        <v>0</v>
      </c>
      <c r="FI75">
        <v>0</v>
      </c>
      <c r="FJ75">
        <v>0</v>
      </c>
      <c r="FK75">
        <v>0</v>
      </c>
      <c r="FL75">
        <v>0</v>
      </c>
      <c r="FM75">
        <v>0</v>
      </c>
      <c r="FN75">
        <v>0</v>
      </c>
      <c r="FO75">
        <v>0</v>
      </c>
      <c r="FP75">
        <v>0</v>
      </c>
      <c r="FQ75">
        <v>0</v>
      </c>
      <c r="FR75">
        <v>0</v>
      </c>
      <c r="FS75">
        <v>0</v>
      </c>
      <c r="FT75" s="45"/>
    </row>
    <row r="76" spans="1:176" x14ac:dyDescent="0.2">
      <c r="A76" t="s">
        <v>1</v>
      </c>
      <c r="B76" t="s">
        <v>202</v>
      </c>
      <c r="C76" s="69" t="s">
        <v>2</v>
      </c>
      <c r="D76">
        <v>0</v>
      </c>
      <c r="E76" s="78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v>0</v>
      </c>
      <c r="DN76">
        <v>0</v>
      </c>
      <c r="DO76">
        <v>0</v>
      </c>
      <c r="DP76">
        <v>0</v>
      </c>
      <c r="DQ76">
        <v>0</v>
      </c>
      <c r="DR76">
        <v>0</v>
      </c>
      <c r="DS76">
        <v>0</v>
      </c>
      <c r="DT76">
        <v>0</v>
      </c>
      <c r="DU76">
        <v>0</v>
      </c>
      <c r="DV76">
        <v>0</v>
      </c>
      <c r="DW76">
        <v>0</v>
      </c>
      <c r="DX76">
        <v>0</v>
      </c>
      <c r="DY76">
        <v>0</v>
      </c>
      <c r="DZ76">
        <v>0</v>
      </c>
      <c r="EA76">
        <v>0</v>
      </c>
      <c r="EB76">
        <v>0</v>
      </c>
      <c r="EC76">
        <v>0</v>
      </c>
      <c r="ED76">
        <v>0</v>
      </c>
      <c r="EE76">
        <v>0</v>
      </c>
      <c r="EF76">
        <v>0</v>
      </c>
      <c r="EG76">
        <v>0</v>
      </c>
      <c r="EH76">
        <v>0</v>
      </c>
      <c r="EI76">
        <v>0</v>
      </c>
      <c r="EJ76">
        <v>0</v>
      </c>
      <c r="EK76">
        <v>0</v>
      </c>
      <c r="EL76">
        <v>0</v>
      </c>
      <c r="EM76">
        <v>0</v>
      </c>
      <c r="EN76">
        <v>0</v>
      </c>
      <c r="EO76">
        <v>0</v>
      </c>
      <c r="EP76">
        <v>0</v>
      </c>
      <c r="EQ76">
        <v>0</v>
      </c>
      <c r="ER76">
        <v>0</v>
      </c>
      <c r="ES76">
        <v>0</v>
      </c>
      <c r="ET76">
        <v>0</v>
      </c>
      <c r="EU76">
        <v>0</v>
      </c>
      <c r="EV76">
        <v>0</v>
      </c>
      <c r="EW76">
        <v>0</v>
      </c>
      <c r="EX76">
        <v>0</v>
      </c>
      <c r="EY76">
        <v>0</v>
      </c>
      <c r="EZ76">
        <v>0</v>
      </c>
      <c r="FA76">
        <v>0</v>
      </c>
      <c r="FB76">
        <v>0</v>
      </c>
      <c r="FC76">
        <v>0</v>
      </c>
      <c r="FD76">
        <v>0</v>
      </c>
      <c r="FE76">
        <v>0</v>
      </c>
      <c r="FF76">
        <v>0</v>
      </c>
      <c r="FG76">
        <v>0</v>
      </c>
      <c r="FH76">
        <v>0</v>
      </c>
      <c r="FI76">
        <v>0</v>
      </c>
      <c r="FJ76">
        <v>0</v>
      </c>
      <c r="FK76">
        <v>0</v>
      </c>
      <c r="FL76">
        <v>0</v>
      </c>
      <c r="FM76">
        <v>0</v>
      </c>
      <c r="FN76">
        <v>0</v>
      </c>
      <c r="FO76">
        <v>0</v>
      </c>
      <c r="FP76">
        <v>0</v>
      </c>
      <c r="FQ76">
        <v>0</v>
      </c>
      <c r="FR76">
        <v>0</v>
      </c>
      <c r="FS76">
        <v>0</v>
      </c>
      <c r="FT76" s="45"/>
    </row>
    <row r="77" spans="1:176" x14ac:dyDescent="0.2">
      <c r="A77" t="s">
        <v>1</v>
      </c>
      <c r="B77" t="s">
        <v>204</v>
      </c>
      <c r="C77" s="69">
        <v>41774</v>
      </c>
      <c r="D77">
        <v>0</v>
      </c>
      <c r="E77" s="78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v>0</v>
      </c>
      <c r="DN77">
        <v>0</v>
      </c>
      <c r="DO77">
        <v>0</v>
      </c>
      <c r="DP77">
        <v>0</v>
      </c>
      <c r="DQ77">
        <v>0</v>
      </c>
      <c r="DR77">
        <v>0</v>
      </c>
      <c r="DS77">
        <v>0</v>
      </c>
      <c r="DT77">
        <v>0</v>
      </c>
      <c r="DU77">
        <v>0</v>
      </c>
      <c r="DV77">
        <v>0</v>
      </c>
      <c r="DW77">
        <v>0</v>
      </c>
      <c r="DX77">
        <v>0</v>
      </c>
      <c r="DY77">
        <v>0</v>
      </c>
      <c r="DZ77">
        <v>0</v>
      </c>
      <c r="EA77">
        <v>0</v>
      </c>
      <c r="EB77">
        <v>0</v>
      </c>
      <c r="EC77">
        <v>0</v>
      </c>
      <c r="ED77">
        <v>0</v>
      </c>
      <c r="EE77">
        <v>0</v>
      </c>
      <c r="EF77">
        <v>0</v>
      </c>
      <c r="EG77">
        <v>0</v>
      </c>
      <c r="EH77">
        <v>0</v>
      </c>
      <c r="EI77">
        <v>0</v>
      </c>
      <c r="EJ77">
        <v>0</v>
      </c>
      <c r="EK77">
        <v>0</v>
      </c>
      <c r="EL77">
        <v>0</v>
      </c>
      <c r="EM77">
        <v>0</v>
      </c>
      <c r="EN77">
        <v>0</v>
      </c>
      <c r="EO77">
        <v>0</v>
      </c>
      <c r="EP77">
        <v>0</v>
      </c>
      <c r="EQ77">
        <v>0</v>
      </c>
      <c r="ER77">
        <v>0</v>
      </c>
      <c r="ES77">
        <v>0</v>
      </c>
      <c r="ET77">
        <v>0</v>
      </c>
      <c r="EU77">
        <v>0</v>
      </c>
      <c r="EV77">
        <v>0</v>
      </c>
      <c r="EW77">
        <v>0</v>
      </c>
      <c r="EX77">
        <v>0</v>
      </c>
      <c r="EY77">
        <v>0</v>
      </c>
      <c r="EZ77">
        <v>0</v>
      </c>
      <c r="FA77">
        <v>0</v>
      </c>
      <c r="FB77">
        <v>0</v>
      </c>
      <c r="FC77">
        <v>0</v>
      </c>
      <c r="FD77">
        <v>0</v>
      </c>
      <c r="FE77">
        <v>0</v>
      </c>
      <c r="FF77">
        <v>0</v>
      </c>
      <c r="FG77">
        <v>0</v>
      </c>
      <c r="FH77">
        <v>0</v>
      </c>
      <c r="FI77">
        <v>0</v>
      </c>
      <c r="FJ77">
        <v>0</v>
      </c>
      <c r="FK77">
        <v>0</v>
      </c>
      <c r="FL77">
        <v>0</v>
      </c>
      <c r="FM77">
        <v>0</v>
      </c>
      <c r="FN77">
        <v>0</v>
      </c>
      <c r="FO77">
        <v>0</v>
      </c>
      <c r="FP77">
        <v>0</v>
      </c>
      <c r="FQ77">
        <v>0</v>
      </c>
      <c r="FR77">
        <v>0</v>
      </c>
      <c r="FS77">
        <v>0</v>
      </c>
      <c r="FT77" s="45"/>
    </row>
    <row r="78" spans="1:176" x14ac:dyDescent="0.2">
      <c r="A78" t="s">
        <v>1</v>
      </c>
      <c r="B78" t="s">
        <v>204</v>
      </c>
      <c r="C78" s="69">
        <v>41893</v>
      </c>
      <c r="D78">
        <v>209</v>
      </c>
      <c r="E78" s="78">
        <v>209</v>
      </c>
      <c r="F78">
        <v>61.344000000000001</v>
      </c>
      <c r="G78">
        <v>273.56319999999999</v>
      </c>
      <c r="H78">
        <v>267.49079999999998</v>
      </c>
      <c r="I78">
        <v>265.88189999999997</v>
      </c>
      <c r="J78">
        <v>272.69600000000003</v>
      </c>
      <c r="K78">
        <v>281.33929999999998</v>
      </c>
      <c r="L78">
        <v>296.52289999999999</v>
      </c>
      <c r="M78">
        <v>317.46539999999999</v>
      </c>
      <c r="N78">
        <v>322.1046</v>
      </c>
      <c r="O78">
        <v>321.50959999999998</v>
      </c>
      <c r="P78">
        <v>321.67680000000001</v>
      </c>
      <c r="Q78">
        <v>319.17500000000001</v>
      </c>
      <c r="R78">
        <v>315.31970000000001</v>
      </c>
      <c r="S78">
        <v>302.38479999999998</v>
      </c>
      <c r="T78">
        <v>297.31970000000001</v>
      </c>
      <c r="U78">
        <v>290.35419999999999</v>
      </c>
      <c r="V78">
        <v>279.97250000000003</v>
      </c>
      <c r="W78">
        <v>277.2441</v>
      </c>
      <c r="X78">
        <v>273.62759999999997</v>
      </c>
      <c r="Y78">
        <v>281.34789999999998</v>
      </c>
      <c r="Z78">
        <v>286.14749999999998</v>
      </c>
      <c r="AA78">
        <v>285.60109999999997</v>
      </c>
      <c r="AB78">
        <v>287.62240000000003</v>
      </c>
      <c r="AC78">
        <v>284.88139999999999</v>
      </c>
      <c r="AD78">
        <v>280.22829999999999</v>
      </c>
      <c r="AE78">
        <v>0.91665620000000003</v>
      </c>
      <c r="AF78">
        <v>-5.7458150000000003</v>
      </c>
      <c r="AG78">
        <v>-7.9827709999999996</v>
      </c>
      <c r="AH78">
        <v>-2.290985</v>
      </c>
      <c r="AI78">
        <v>-2.708142</v>
      </c>
      <c r="AJ78">
        <v>-6.1894220000000004</v>
      </c>
      <c r="AK78">
        <v>1.1972229999999999</v>
      </c>
      <c r="AL78">
        <v>2.8332760000000001</v>
      </c>
      <c r="AM78">
        <v>-0.58051969999999997</v>
      </c>
      <c r="AN78">
        <v>-0.2307371</v>
      </c>
      <c r="AO78">
        <v>0.76658219999999999</v>
      </c>
      <c r="AP78">
        <v>-6.6934519999999997</v>
      </c>
      <c r="AQ78">
        <v>-4.6162809999999999</v>
      </c>
      <c r="AR78">
        <v>56.659779999999998</v>
      </c>
      <c r="AS78">
        <v>229.54339999999999</v>
      </c>
      <c r="AT78">
        <v>222.10390000000001</v>
      </c>
      <c r="AU78">
        <v>109.0883</v>
      </c>
      <c r="AV78">
        <v>54.398319999999998</v>
      </c>
      <c r="AW78">
        <v>41.900509999999997</v>
      </c>
      <c r="AX78">
        <v>36.22683</v>
      </c>
      <c r="AY78">
        <v>32.599550000000001</v>
      </c>
      <c r="AZ78">
        <v>36.308900000000001</v>
      </c>
      <c r="BA78">
        <v>31.400659999999998</v>
      </c>
      <c r="BB78">
        <v>21.949400000000001</v>
      </c>
      <c r="BC78">
        <v>1.852951</v>
      </c>
      <c r="BD78">
        <v>-4.8572179999999996</v>
      </c>
      <c r="BE78">
        <v>-7.2090829999999997</v>
      </c>
      <c r="BF78">
        <v>-1.7003280000000001</v>
      </c>
      <c r="BG78">
        <v>-2.1638600000000001</v>
      </c>
      <c r="BH78">
        <v>-5.5950220000000002</v>
      </c>
      <c r="BI78">
        <v>1.8217129999999999</v>
      </c>
      <c r="BJ78">
        <v>3.5140259999999999</v>
      </c>
      <c r="BK78">
        <v>0.23811889999999999</v>
      </c>
      <c r="BL78">
        <v>0.61282219999999998</v>
      </c>
      <c r="BM78">
        <v>1.709843</v>
      </c>
      <c r="BN78">
        <v>-5.6753650000000002</v>
      </c>
      <c r="BO78">
        <v>-3.571545</v>
      </c>
      <c r="BP78">
        <v>57.824240000000003</v>
      </c>
      <c r="BQ78">
        <v>230.7148</v>
      </c>
      <c r="BR78">
        <v>223.27619999999999</v>
      </c>
      <c r="BS78">
        <v>110.23690000000001</v>
      </c>
      <c r="BT78">
        <v>55.59404</v>
      </c>
      <c r="BU78">
        <v>43.167290000000001</v>
      </c>
      <c r="BV78">
        <v>37.612430000000003</v>
      </c>
      <c r="BW78">
        <v>34.08869</v>
      </c>
      <c r="BX78">
        <v>37.755389999999998</v>
      </c>
      <c r="BY78">
        <v>32.80836</v>
      </c>
      <c r="BZ78">
        <v>23.343399999999999</v>
      </c>
      <c r="CA78">
        <v>2.5014259999999999</v>
      </c>
      <c r="CB78">
        <v>-4.2417790000000002</v>
      </c>
      <c r="CC78">
        <v>-6.6732279999999999</v>
      </c>
      <c r="CD78">
        <v>-1.2912399999999999</v>
      </c>
      <c r="CE78">
        <v>-1.7868930000000001</v>
      </c>
      <c r="CF78">
        <v>-5.1833419999999997</v>
      </c>
      <c r="CG78">
        <v>2.2542330000000002</v>
      </c>
      <c r="CH78">
        <v>3.9855109999999998</v>
      </c>
      <c r="CI78">
        <v>0.80510559999999998</v>
      </c>
      <c r="CJ78">
        <v>1.1970689999999999</v>
      </c>
      <c r="CK78">
        <v>2.3631419999999999</v>
      </c>
      <c r="CL78">
        <v>-4.9702409999999997</v>
      </c>
      <c r="CM78">
        <v>-2.847963</v>
      </c>
      <c r="CN78">
        <v>58.630740000000003</v>
      </c>
      <c r="CO78">
        <v>231.52619999999999</v>
      </c>
      <c r="CP78">
        <v>224.0882</v>
      </c>
      <c r="CQ78">
        <v>111.0324</v>
      </c>
      <c r="CR78">
        <v>56.422190000000001</v>
      </c>
      <c r="CS78">
        <v>44.04466</v>
      </c>
      <c r="CT78">
        <v>38.572090000000003</v>
      </c>
      <c r="CU78">
        <v>35.120060000000002</v>
      </c>
      <c r="CV78">
        <v>38.757240000000003</v>
      </c>
      <c r="CW78">
        <v>33.783329999999999</v>
      </c>
      <c r="CX78">
        <v>24.308879999999998</v>
      </c>
      <c r="CY78">
        <v>3.1499009999999998</v>
      </c>
      <c r="CZ78">
        <v>-3.6263399999999999</v>
      </c>
      <c r="DA78">
        <v>-6.1373740000000003</v>
      </c>
      <c r="DB78">
        <v>-0.88215319999999997</v>
      </c>
      <c r="DC78">
        <v>-1.4099250000000001</v>
      </c>
      <c r="DD78">
        <v>-4.7716620000000001</v>
      </c>
      <c r="DE78">
        <v>2.6867519999999998</v>
      </c>
      <c r="DF78">
        <v>4.4569960000000002</v>
      </c>
      <c r="DG78">
        <v>1.3720920000000001</v>
      </c>
      <c r="DH78">
        <v>1.7813159999999999</v>
      </c>
      <c r="DI78">
        <v>3.0164420000000001</v>
      </c>
      <c r="DJ78">
        <v>-4.2651159999999999</v>
      </c>
      <c r="DK78">
        <v>-2.1243820000000002</v>
      </c>
      <c r="DL78">
        <v>59.437240000000003</v>
      </c>
      <c r="DM78">
        <v>232.33750000000001</v>
      </c>
      <c r="DN78">
        <v>224.90010000000001</v>
      </c>
      <c r="DO78">
        <v>111.8279</v>
      </c>
      <c r="DP78">
        <v>57.250340000000001</v>
      </c>
      <c r="DQ78">
        <v>44.922029999999999</v>
      </c>
      <c r="DR78">
        <v>39.531759999999998</v>
      </c>
      <c r="DS78">
        <v>36.151429999999998</v>
      </c>
      <c r="DT78">
        <v>39.759079999999997</v>
      </c>
      <c r="DU78">
        <v>34.758290000000002</v>
      </c>
      <c r="DV78">
        <v>25.274360000000001</v>
      </c>
      <c r="DW78">
        <v>4.0861960000000002</v>
      </c>
      <c r="DX78">
        <v>-2.7377440000000002</v>
      </c>
      <c r="DY78">
        <v>-5.3636860000000004</v>
      </c>
      <c r="DZ78">
        <v>-0.29149619999999998</v>
      </c>
      <c r="EA78">
        <v>-0.86564379999999996</v>
      </c>
      <c r="EB78">
        <v>-4.1772619999999998</v>
      </c>
      <c r="EC78">
        <v>3.311242</v>
      </c>
      <c r="ED78">
        <v>5.1377449999999998</v>
      </c>
      <c r="EE78">
        <v>2.190731</v>
      </c>
      <c r="EF78">
        <v>2.6248749999999998</v>
      </c>
      <c r="EG78">
        <v>3.9597030000000002</v>
      </c>
      <c r="EH78">
        <v>-3.2470289999999999</v>
      </c>
      <c r="EI78">
        <v>-1.0796460000000001</v>
      </c>
      <c r="EJ78">
        <v>60.601689999999998</v>
      </c>
      <c r="EK78">
        <v>233.50899999999999</v>
      </c>
      <c r="EL78">
        <v>226.07249999999999</v>
      </c>
      <c r="EM78">
        <v>112.9765</v>
      </c>
      <c r="EN78">
        <v>58.446060000000003</v>
      </c>
      <c r="EO78">
        <v>46.18882</v>
      </c>
      <c r="EP78">
        <v>40.917349999999999</v>
      </c>
      <c r="EQ78">
        <v>37.640569999999997</v>
      </c>
      <c r="ER78">
        <v>41.205579999999998</v>
      </c>
      <c r="ES78">
        <v>36.165990000000001</v>
      </c>
      <c r="ET78">
        <v>26.668369999999999</v>
      </c>
      <c r="EU78">
        <v>69.468680000000006</v>
      </c>
      <c r="EV78">
        <v>68.719139999999996</v>
      </c>
      <c r="EW78">
        <v>67.659840000000003</v>
      </c>
      <c r="EX78">
        <v>66.62003</v>
      </c>
      <c r="EY78">
        <v>65.155299999999997</v>
      </c>
      <c r="EZ78">
        <v>64.107770000000002</v>
      </c>
      <c r="FA78">
        <v>62.908099999999997</v>
      </c>
      <c r="FB78">
        <v>64.149550000000005</v>
      </c>
      <c r="FC78">
        <v>68.042180000000002</v>
      </c>
      <c r="FD78">
        <v>72.554630000000003</v>
      </c>
      <c r="FE78">
        <v>77.514409999999998</v>
      </c>
      <c r="FF78">
        <v>82.221959999999996</v>
      </c>
      <c r="FG78">
        <v>86.406930000000003</v>
      </c>
      <c r="FH78">
        <v>89.910250000000005</v>
      </c>
      <c r="FI78">
        <v>92.626660000000001</v>
      </c>
      <c r="FJ78">
        <v>93.256180000000001</v>
      </c>
      <c r="FK78">
        <v>92.41395</v>
      </c>
      <c r="FL78">
        <v>91.941929999999999</v>
      </c>
      <c r="FM78">
        <v>88.920360000000002</v>
      </c>
      <c r="FN78">
        <v>83.599249999999998</v>
      </c>
      <c r="FO78">
        <v>79.432739999999995</v>
      </c>
      <c r="FP78">
        <v>76.723669999999998</v>
      </c>
      <c r="FQ78">
        <v>73.919920000000005</v>
      </c>
      <c r="FR78">
        <v>71.918279999999996</v>
      </c>
      <c r="FS78">
        <v>1</v>
      </c>
      <c r="FT78" s="45"/>
    </row>
    <row r="79" spans="1:176" x14ac:dyDescent="0.2">
      <c r="A79" t="s">
        <v>1</v>
      </c>
      <c r="B79" t="s">
        <v>204</v>
      </c>
      <c r="C79" s="69" t="s">
        <v>2</v>
      </c>
      <c r="D79">
        <v>209</v>
      </c>
      <c r="E79" s="78">
        <v>209</v>
      </c>
      <c r="F79">
        <v>61.344000000000001</v>
      </c>
      <c r="G79">
        <v>273.56319999999999</v>
      </c>
      <c r="H79">
        <v>267.49079999999998</v>
      </c>
      <c r="I79">
        <v>265.88189999999997</v>
      </c>
      <c r="J79">
        <v>272.69600000000003</v>
      </c>
      <c r="K79">
        <v>281.33929999999998</v>
      </c>
      <c r="L79">
        <v>296.52289999999999</v>
      </c>
      <c r="M79">
        <v>317.46539999999999</v>
      </c>
      <c r="N79">
        <v>322.1046</v>
      </c>
      <c r="O79">
        <v>321.50959999999998</v>
      </c>
      <c r="P79">
        <v>321.67680000000001</v>
      </c>
      <c r="Q79">
        <v>319.17500000000001</v>
      </c>
      <c r="R79">
        <v>315.31970000000001</v>
      </c>
      <c r="S79">
        <v>302.38479999999998</v>
      </c>
      <c r="T79">
        <v>297.31970000000001</v>
      </c>
      <c r="U79">
        <v>290.35419999999999</v>
      </c>
      <c r="V79">
        <v>279.97250000000003</v>
      </c>
      <c r="W79">
        <v>277.2441</v>
      </c>
      <c r="X79">
        <v>273.62759999999997</v>
      </c>
      <c r="Y79">
        <v>281.34789999999998</v>
      </c>
      <c r="Z79">
        <v>286.14749999999998</v>
      </c>
      <c r="AA79">
        <v>285.60109999999997</v>
      </c>
      <c r="AB79">
        <v>287.62240000000003</v>
      </c>
      <c r="AC79">
        <v>284.88139999999999</v>
      </c>
      <c r="AD79">
        <v>280.22829999999999</v>
      </c>
      <c r="AE79">
        <v>0.91665620000000003</v>
      </c>
      <c r="AF79">
        <v>-5.7458150000000003</v>
      </c>
      <c r="AG79">
        <v>-7.9827709999999996</v>
      </c>
      <c r="AH79">
        <v>-2.290985</v>
      </c>
      <c r="AI79">
        <v>-2.708142</v>
      </c>
      <c r="AJ79">
        <v>-6.1894220000000004</v>
      </c>
      <c r="AK79">
        <v>1.1972229999999999</v>
      </c>
      <c r="AL79">
        <v>2.8332760000000001</v>
      </c>
      <c r="AM79">
        <v>-0.58051969999999997</v>
      </c>
      <c r="AN79">
        <v>-0.2307371</v>
      </c>
      <c r="AO79">
        <v>0.76658219999999999</v>
      </c>
      <c r="AP79">
        <v>-6.6934519999999997</v>
      </c>
      <c r="AQ79">
        <v>-4.6162809999999999</v>
      </c>
      <c r="AR79">
        <v>56.659779999999998</v>
      </c>
      <c r="AS79">
        <v>229.54339999999999</v>
      </c>
      <c r="AT79">
        <v>222.10390000000001</v>
      </c>
      <c r="AU79">
        <v>109.0883</v>
      </c>
      <c r="AV79">
        <v>54.398319999999998</v>
      </c>
      <c r="AW79">
        <v>41.900509999999997</v>
      </c>
      <c r="AX79">
        <v>36.22683</v>
      </c>
      <c r="AY79">
        <v>32.599550000000001</v>
      </c>
      <c r="AZ79">
        <v>36.308900000000001</v>
      </c>
      <c r="BA79">
        <v>31.400659999999998</v>
      </c>
      <c r="BB79">
        <v>21.949400000000001</v>
      </c>
      <c r="BC79">
        <v>1.852951</v>
      </c>
      <c r="BD79">
        <v>-4.8572179999999996</v>
      </c>
      <c r="BE79">
        <v>-7.2090829999999997</v>
      </c>
      <c r="BF79">
        <v>-1.7003280000000001</v>
      </c>
      <c r="BG79">
        <v>-2.1638600000000001</v>
      </c>
      <c r="BH79">
        <v>-5.5950220000000002</v>
      </c>
      <c r="BI79">
        <v>1.8217129999999999</v>
      </c>
      <c r="BJ79">
        <v>3.5140259999999999</v>
      </c>
      <c r="BK79">
        <v>0.23811889999999999</v>
      </c>
      <c r="BL79">
        <v>0.61282219999999998</v>
      </c>
      <c r="BM79">
        <v>1.709843</v>
      </c>
      <c r="BN79">
        <v>-5.6753650000000002</v>
      </c>
      <c r="BO79">
        <v>-3.571545</v>
      </c>
      <c r="BP79">
        <v>57.824240000000003</v>
      </c>
      <c r="BQ79">
        <v>230.7148</v>
      </c>
      <c r="BR79">
        <v>223.27619999999999</v>
      </c>
      <c r="BS79">
        <v>110.23690000000001</v>
      </c>
      <c r="BT79">
        <v>55.59404</v>
      </c>
      <c r="BU79">
        <v>43.167290000000001</v>
      </c>
      <c r="BV79">
        <v>37.612430000000003</v>
      </c>
      <c r="BW79">
        <v>34.08869</v>
      </c>
      <c r="BX79">
        <v>37.755389999999998</v>
      </c>
      <c r="BY79">
        <v>32.80836</v>
      </c>
      <c r="BZ79">
        <v>23.343399999999999</v>
      </c>
      <c r="CA79">
        <v>2.5014259999999999</v>
      </c>
      <c r="CB79">
        <v>-4.2417790000000002</v>
      </c>
      <c r="CC79">
        <v>-6.6732279999999999</v>
      </c>
      <c r="CD79">
        <v>-1.2912399999999999</v>
      </c>
      <c r="CE79">
        <v>-1.7868930000000001</v>
      </c>
      <c r="CF79">
        <v>-5.1833419999999997</v>
      </c>
      <c r="CG79">
        <v>2.2542330000000002</v>
      </c>
      <c r="CH79">
        <v>3.9855109999999998</v>
      </c>
      <c r="CI79">
        <v>0.80510559999999998</v>
      </c>
      <c r="CJ79">
        <v>1.1970689999999999</v>
      </c>
      <c r="CK79">
        <v>2.3631419999999999</v>
      </c>
      <c r="CL79">
        <v>-4.9702409999999997</v>
      </c>
      <c r="CM79">
        <v>-2.847963</v>
      </c>
      <c r="CN79">
        <v>58.630740000000003</v>
      </c>
      <c r="CO79">
        <v>231.52619999999999</v>
      </c>
      <c r="CP79">
        <v>224.0882</v>
      </c>
      <c r="CQ79">
        <v>111.0324</v>
      </c>
      <c r="CR79">
        <v>56.422190000000001</v>
      </c>
      <c r="CS79">
        <v>44.04466</v>
      </c>
      <c r="CT79">
        <v>38.572090000000003</v>
      </c>
      <c r="CU79">
        <v>35.120060000000002</v>
      </c>
      <c r="CV79">
        <v>38.757240000000003</v>
      </c>
      <c r="CW79">
        <v>33.783329999999999</v>
      </c>
      <c r="CX79">
        <v>24.308879999999998</v>
      </c>
      <c r="CY79">
        <v>3.1499009999999998</v>
      </c>
      <c r="CZ79">
        <v>-3.6263399999999999</v>
      </c>
      <c r="DA79">
        <v>-6.1373740000000003</v>
      </c>
      <c r="DB79">
        <v>-0.88215319999999997</v>
      </c>
      <c r="DC79">
        <v>-1.4099250000000001</v>
      </c>
      <c r="DD79">
        <v>-4.7716620000000001</v>
      </c>
      <c r="DE79">
        <v>2.6867519999999998</v>
      </c>
      <c r="DF79">
        <v>4.4569960000000002</v>
      </c>
      <c r="DG79">
        <v>1.3720920000000001</v>
      </c>
      <c r="DH79">
        <v>1.7813159999999999</v>
      </c>
      <c r="DI79">
        <v>3.0164420000000001</v>
      </c>
      <c r="DJ79">
        <v>-4.2651159999999999</v>
      </c>
      <c r="DK79">
        <v>-2.1243820000000002</v>
      </c>
      <c r="DL79">
        <v>59.437240000000003</v>
      </c>
      <c r="DM79">
        <v>232.33750000000001</v>
      </c>
      <c r="DN79">
        <v>224.90010000000001</v>
      </c>
      <c r="DO79">
        <v>111.8279</v>
      </c>
      <c r="DP79">
        <v>57.250340000000001</v>
      </c>
      <c r="DQ79">
        <v>44.922029999999999</v>
      </c>
      <c r="DR79">
        <v>39.531759999999998</v>
      </c>
      <c r="DS79">
        <v>36.151429999999998</v>
      </c>
      <c r="DT79">
        <v>39.759079999999997</v>
      </c>
      <c r="DU79">
        <v>34.758290000000002</v>
      </c>
      <c r="DV79">
        <v>25.274360000000001</v>
      </c>
      <c r="DW79">
        <v>4.0861960000000002</v>
      </c>
      <c r="DX79">
        <v>-2.7377440000000002</v>
      </c>
      <c r="DY79">
        <v>-5.3636860000000004</v>
      </c>
      <c r="DZ79">
        <v>-0.29149619999999998</v>
      </c>
      <c r="EA79">
        <v>-0.86564379999999996</v>
      </c>
      <c r="EB79">
        <v>-4.1772619999999998</v>
      </c>
      <c r="EC79">
        <v>3.311242</v>
      </c>
      <c r="ED79">
        <v>5.1377449999999998</v>
      </c>
      <c r="EE79">
        <v>2.190731</v>
      </c>
      <c r="EF79">
        <v>2.6248749999999998</v>
      </c>
      <c r="EG79">
        <v>3.9597030000000002</v>
      </c>
      <c r="EH79">
        <v>-3.2470289999999999</v>
      </c>
      <c r="EI79">
        <v>-1.0796460000000001</v>
      </c>
      <c r="EJ79">
        <v>60.601689999999998</v>
      </c>
      <c r="EK79">
        <v>233.50899999999999</v>
      </c>
      <c r="EL79">
        <v>226.07249999999999</v>
      </c>
      <c r="EM79">
        <v>112.9765</v>
      </c>
      <c r="EN79">
        <v>58.446060000000003</v>
      </c>
      <c r="EO79">
        <v>46.18882</v>
      </c>
      <c r="EP79">
        <v>40.917349999999999</v>
      </c>
      <c r="EQ79">
        <v>37.640569999999997</v>
      </c>
      <c r="ER79">
        <v>41.205579999999998</v>
      </c>
      <c r="ES79">
        <v>36.165990000000001</v>
      </c>
      <c r="ET79">
        <v>26.668369999999999</v>
      </c>
      <c r="EU79">
        <v>69.468680000000006</v>
      </c>
      <c r="EV79">
        <v>68.719139999999996</v>
      </c>
      <c r="EW79">
        <v>67.659840000000003</v>
      </c>
      <c r="EX79">
        <v>66.62003</v>
      </c>
      <c r="EY79">
        <v>65.155299999999997</v>
      </c>
      <c r="EZ79">
        <v>64.107770000000002</v>
      </c>
      <c r="FA79">
        <v>62.908099999999997</v>
      </c>
      <c r="FB79">
        <v>64.149550000000005</v>
      </c>
      <c r="FC79">
        <v>68.042180000000002</v>
      </c>
      <c r="FD79">
        <v>72.554630000000003</v>
      </c>
      <c r="FE79">
        <v>77.514409999999998</v>
      </c>
      <c r="FF79">
        <v>82.221959999999996</v>
      </c>
      <c r="FG79">
        <v>86.406930000000003</v>
      </c>
      <c r="FH79">
        <v>89.910250000000005</v>
      </c>
      <c r="FI79">
        <v>92.626660000000001</v>
      </c>
      <c r="FJ79">
        <v>93.256180000000001</v>
      </c>
      <c r="FK79">
        <v>92.41395</v>
      </c>
      <c r="FL79">
        <v>91.941929999999999</v>
      </c>
      <c r="FM79">
        <v>88.920360000000002</v>
      </c>
      <c r="FN79">
        <v>83.599249999999998</v>
      </c>
      <c r="FO79">
        <v>79.432739999999995</v>
      </c>
      <c r="FP79">
        <v>76.723669999999998</v>
      </c>
      <c r="FQ79">
        <v>73.919920000000005</v>
      </c>
      <c r="FR79">
        <v>71.918279999999996</v>
      </c>
      <c r="FS79">
        <v>1</v>
      </c>
      <c r="FT79" s="45"/>
    </row>
    <row r="80" spans="1:176" x14ac:dyDescent="0.2">
      <c r="A80" t="s">
        <v>1</v>
      </c>
      <c r="B80" t="s">
        <v>1</v>
      </c>
      <c r="C80" s="69">
        <v>41774</v>
      </c>
      <c r="D80">
        <v>0</v>
      </c>
      <c r="E80" s="78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v>0</v>
      </c>
      <c r="DN80">
        <v>0</v>
      </c>
      <c r="DO80">
        <v>0</v>
      </c>
      <c r="DP80">
        <v>0</v>
      </c>
      <c r="DQ80">
        <v>0</v>
      </c>
      <c r="DR80">
        <v>0</v>
      </c>
      <c r="DS80">
        <v>0</v>
      </c>
      <c r="DT80">
        <v>0</v>
      </c>
      <c r="DU80">
        <v>0</v>
      </c>
      <c r="DV80">
        <v>0</v>
      </c>
      <c r="DW80">
        <v>0</v>
      </c>
      <c r="DX80">
        <v>0</v>
      </c>
      <c r="DY80">
        <v>0</v>
      </c>
      <c r="DZ80">
        <v>0</v>
      </c>
      <c r="EA80">
        <v>0</v>
      </c>
      <c r="EB80">
        <v>0</v>
      </c>
      <c r="EC80">
        <v>0</v>
      </c>
      <c r="ED80">
        <v>0</v>
      </c>
      <c r="EE80">
        <v>0</v>
      </c>
      <c r="EF80">
        <v>0</v>
      </c>
      <c r="EG80">
        <v>0</v>
      </c>
      <c r="EH80">
        <v>0</v>
      </c>
      <c r="EI80">
        <v>0</v>
      </c>
      <c r="EJ80">
        <v>0</v>
      </c>
      <c r="EK80">
        <v>0</v>
      </c>
      <c r="EL80">
        <v>0</v>
      </c>
      <c r="EM80">
        <v>0</v>
      </c>
      <c r="EN80">
        <v>0</v>
      </c>
      <c r="EO80">
        <v>0</v>
      </c>
      <c r="EP80">
        <v>0</v>
      </c>
      <c r="EQ80">
        <v>0</v>
      </c>
      <c r="ER80">
        <v>0</v>
      </c>
      <c r="ES80">
        <v>0</v>
      </c>
      <c r="ET80">
        <v>0</v>
      </c>
      <c r="EU80">
        <v>0</v>
      </c>
      <c r="EV80">
        <v>0</v>
      </c>
      <c r="EW80">
        <v>0</v>
      </c>
      <c r="EX80">
        <v>0</v>
      </c>
      <c r="EY80">
        <v>0</v>
      </c>
      <c r="EZ80">
        <v>0</v>
      </c>
      <c r="FA80">
        <v>0</v>
      </c>
      <c r="FB80">
        <v>0</v>
      </c>
      <c r="FC80">
        <v>0</v>
      </c>
      <c r="FD80">
        <v>0</v>
      </c>
      <c r="FE80">
        <v>0</v>
      </c>
      <c r="FF80">
        <v>0</v>
      </c>
      <c r="FG80">
        <v>0</v>
      </c>
      <c r="FH80">
        <v>0</v>
      </c>
      <c r="FI80">
        <v>0</v>
      </c>
      <c r="FJ80">
        <v>0</v>
      </c>
      <c r="FK80">
        <v>0</v>
      </c>
      <c r="FL80">
        <v>0</v>
      </c>
      <c r="FM80">
        <v>0</v>
      </c>
      <c r="FN80">
        <v>0</v>
      </c>
      <c r="FO80">
        <v>0</v>
      </c>
      <c r="FP80">
        <v>0</v>
      </c>
      <c r="FQ80">
        <v>0</v>
      </c>
      <c r="FR80">
        <v>0</v>
      </c>
      <c r="FS80">
        <v>0</v>
      </c>
      <c r="FT80" s="45"/>
    </row>
    <row r="81" spans="1:176" x14ac:dyDescent="0.2">
      <c r="A81" t="s">
        <v>1</v>
      </c>
      <c r="B81" t="s">
        <v>1</v>
      </c>
      <c r="C81" s="69">
        <v>41893</v>
      </c>
      <c r="D81">
        <v>218</v>
      </c>
      <c r="E81" s="78">
        <v>218</v>
      </c>
      <c r="F81">
        <v>61.753999999999998</v>
      </c>
      <c r="G81">
        <v>273.9907</v>
      </c>
      <c r="H81">
        <v>267.92649999999998</v>
      </c>
      <c r="I81">
        <v>266.32900000000001</v>
      </c>
      <c r="J81">
        <v>273.16019999999997</v>
      </c>
      <c r="K81">
        <v>281.81639999999999</v>
      </c>
      <c r="L81">
        <v>297.01780000000002</v>
      </c>
      <c r="M81">
        <v>317.98059999999998</v>
      </c>
      <c r="N81">
        <v>322.62630000000001</v>
      </c>
      <c r="O81">
        <v>322.11009999999999</v>
      </c>
      <c r="P81">
        <v>322.31950000000001</v>
      </c>
      <c r="Q81">
        <v>319.80380000000002</v>
      </c>
      <c r="R81">
        <v>315.95429999999999</v>
      </c>
      <c r="S81">
        <v>303.00029999999998</v>
      </c>
      <c r="T81">
        <v>297.93979999999999</v>
      </c>
      <c r="U81">
        <v>290.99119999999999</v>
      </c>
      <c r="V81">
        <v>280.62459999999999</v>
      </c>
      <c r="W81">
        <v>277.8784</v>
      </c>
      <c r="X81">
        <v>274.23779999999999</v>
      </c>
      <c r="Y81">
        <v>281.93040000000002</v>
      </c>
      <c r="Z81">
        <v>286.70429999999999</v>
      </c>
      <c r="AA81">
        <v>286.11</v>
      </c>
      <c r="AB81">
        <v>288.02730000000003</v>
      </c>
      <c r="AC81">
        <v>285.29180000000002</v>
      </c>
      <c r="AD81">
        <v>280.67450000000002</v>
      </c>
      <c r="AE81">
        <v>0.91961000000000004</v>
      </c>
      <c r="AF81">
        <v>-5.727983</v>
      </c>
      <c r="AG81">
        <v>-7.9526510000000004</v>
      </c>
      <c r="AH81">
        <v>-2.237765</v>
      </c>
      <c r="AI81">
        <v>-2.6470159999999998</v>
      </c>
      <c r="AJ81">
        <v>-6.2090560000000004</v>
      </c>
      <c r="AK81">
        <v>1.1057710000000001</v>
      </c>
      <c r="AL81">
        <v>2.725209</v>
      </c>
      <c r="AM81">
        <v>-0.67525990000000002</v>
      </c>
      <c r="AN81">
        <v>-0.3222682</v>
      </c>
      <c r="AO81">
        <v>0.6650954</v>
      </c>
      <c r="AP81">
        <v>-6.7800789999999997</v>
      </c>
      <c r="AQ81">
        <v>-4.6945459999999999</v>
      </c>
      <c r="AR81">
        <v>56.664859999999997</v>
      </c>
      <c r="AS81">
        <v>229.87700000000001</v>
      </c>
      <c r="AT81">
        <v>222.51820000000001</v>
      </c>
      <c r="AU81">
        <v>109.32470000000001</v>
      </c>
      <c r="AV81">
        <v>54.412269999999999</v>
      </c>
      <c r="AW81">
        <v>41.970849999999999</v>
      </c>
      <c r="AX81">
        <v>36.297490000000003</v>
      </c>
      <c r="AY81">
        <v>32.637419999999999</v>
      </c>
      <c r="AZ81">
        <v>36.279609999999998</v>
      </c>
      <c r="BA81">
        <v>31.394220000000001</v>
      </c>
      <c r="BB81">
        <v>21.977640000000001</v>
      </c>
      <c r="BC81">
        <v>1.856128</v>
      </c>
      <c r="BD81">
        <v>-4.8391799999999998</v>
      </c>
      <c r="BE81">
        <v>-7.1786479999999999</v>
      </c>
      <c r="BF81">
        <v>-1.646657</v>
      </c>
      <c r="BG81">
        <v>-2.1023299999999998</v>
      </c>
      <c r="BH81">
        <v>-5.6143660000000004</v>
      </c>
      <c r="BI81">
        <v>1.730577</v>
      </c>
      <c r="BJ81">
        <v>3.4064169999999998</v>
      </c>
      <c r="BK81">
        <v>0.1435961</v>
      </c>
      <c r="BL81">
        <v>0.52157209999999998</v>
      </c>
      <c r="BM81">
        <v>1.608622</v>
      </c>
      <c r="BN81">
        <v>-5.7617070000000004</v>
      </c>
      <c r="BO81">
        <v>-3.6495419999999998</v>
      </c>
      <c r="BP81">
        <v>57.829590000000003</v>
      </c>
      <c r="BQ81">
        <v>231.0487</v>
      </c>
      <c r="BR81">
        <v>223.6909</v>
      </c>
      <c r="BS81">
        <v>110.47369999999999</v>
      </c>
      <c r="BT81">
        <v>55.608490000000003</v>
      </c>
      <c r="BU81">
        <v>43.238210000000002</v>
      </c>
      <c r="BV81">
        <v>37.683500000000002</v>
      </c>
      <c r="BW81">
        <v>34.126899999999999</v>
      </c>
      <c r="BX81">
        <v>37.726509999999998</v>
      </c>
      <c r="BY81">
        <v>32.80247</v>
      </c>
      <c r="BZ81">
        <v>23.372699999999998</v>
      </c>
      <c r="CA81">
        <v>2.5047570000000001</v>
      </c>
      <c r="CB81">
        <v>-4.2235969999999998</v>
      </c>
      <c r="CC81">
        <v>-6.642576</v>
      </c>
      <c r="CD81">
        <v>-1.2372570000000001</v>
      </c>
      <c r="CE81">
        <v>-1.725082</v>
      </c>
      <c r="CF81">
        <v>-5.2024860000000004</v>
      </c>
      <c r="CG81">
        <v>2.163316</v>
      </c>
      <c r="CH81">
        <v>3.8782199999999998</v>
      </c>
      <c r="CI81">
        <v>0.71073319999999995</v>
      </c>
      <c r="CJ81">
        <v>1.1060129999999999</v>
      </c>
      <c r="CK81">
        <v>2.262105</v>
      </c>
      <c r="CL81">
        <v>-5.0563859999999998</v>
      </c>
      <c r="CM81">
        <v>-2.9257759999999999</v>
      </c>
      <c r="CN81">
        <v>58.636279999999999</v>
      </c>
      <c r="CO81">
        <v>231.86019999999999</v>
      </c>
      <c r="CP81">
        <v>224.50309999999999</v>
      </c>
      <c r="CQ81">
        <v>111.26949999999999</v>
      </c>
      <c r="CR81">
        <v>56.436990000000002</v>
      </c>
      <c r="CS81">
        <v>44.11598</v>
      </c>
      <c r="CT81">
        <v>38.643450000000001</v>
      </c>
      <c r="CU81">
        <v>35.158520000000003</v>
      </c>
      <c r="CV81">
        <v>38.728630000000003</v>
      </c>
      <c r="CW81">
        <v>33.777819999999998</v>
      </c>
      <c r="CX81">
        <v>24.338909999999998</v>
      </c>
      <c r="CY81">
        <v>3.1533869999999999</v>
      </c>
      <c r="CZ81">
        <v>-3.6080139999999998</v>
      </c>
      <c r="DA81">
        <v>-6.1065040000000002</v>
      </c>
      <c r="DB81">
        <v>-0.82785790000000004</v>
      </c>
      <c r="DC81">
        <v>-1.347834</v>
      </c>
      <c r="DD81">
        <v>-4.7906050000000002</v>
      </c>
      <c r="DE81">
        <v>2.5960549999999998</v>
      </c>
      <c r="DF81">
        <v>4.3500230000000002</v>
      </c>
      <c r="DG81">
        <v>1.2778700000000001</v>
      </c>
      <c r="DH81">
        <v>1.6904539999999999</v>
      </c>
      <c r="DI81">
        <v>2.9155890000000002</v>
      </c>
      <c r="DJ81">
        <v>-4.3510650000000002</v>
      </c>
      <c r="DK81">
        <v>-2.2020089999999999</v>
      </c>
      <c r="DL81">
        <v>59.442970000000003</v>
      </c>
      <c r="DM81">
        <v>232.67179999999999</v>
      </c>
      <c r="DN81">
        <v>225.31530000000001</v>
      </c>
      <c r="DO81">
        <v>112.06529999999999</v>
      </c>
      <c r="DP81">
        <v>57.265479999999997</v>
      </c>
      <c r="DQ81">
        <v>44.993749999999999</v>
      </c>
      <c r="DR81">
        <v>39.603389999999997</v>
      </c>
      <c r="DS81">
        <v>36.190130000000003</v>
      </c>
      <c r="DT81">
        <v>39.730739999999997</v>
      </c>
      <c r="DU81">
        <v>34.753169999999997</v>
      </c>
      <c r="DV81">
        <v>25.305119999999999</v>
      </c>
      <c r="DW81">
        <v>4.0899049999999999</v>
      </c>
      <c r="DX81">
        <v>-2.7192090000000002</v>
      </c>
      <c r="DY81">
        <v>-5.3325019999999999</v>
      </c>
      <c r="DZ81">
        <v>-0.23674990000000001</v>
      </c>
      <c r="EA81">
        <v>-0.80314799999999997</v>
      </c>
      <c r="EB81">
        <v>-4.1959150000000003</v>
      </c>
      <c r="EC81">
        <v>3.2208610000000002</v>
      </c>
      <c r="ED81">
        <v>5.0312320000000001</v>
      </c>
      <c r="EE81">
        <v>2.0967259999999999</v>
      </c>
      <c r="EF81">
        <v>2.5342950000000002</v>
      </c>
      <c r="EG81">
        <v>3.8591150000000001</v>
      </c>
      <c r="EH81">
        <v>-3.3326929999999999</v>
      </c>
      <c r="EI81">
        <v>-1.157006</v>
      </c>
      <c r="EJ81">
        <v>60.607700000000001</v>
      </c>
      <c r="EK81">
        <v>233.84350000000001</v>
      </c>
      <c r="EL81">
        <v>226.488</v>
      </c>
      <c r="EM81">
        <v>113.21429999999999</v>
      </c>
      <c r="EN81">
        <v>58.4617</v>
      </c>
      <c r="EO81">
        <v>46.261110000000002</v>
      </c>
      <c r="EP81">
        <v>40.989400000000003</v>
      </c>
      <c r="EQ81">
        <v>37.679609999999997</v>
      </c>
      <c r="ER81">
        <v>41.177639999999997</v>
      </c>
      <c r="ES81">
        <v>36.16142</v>
      </c>
      <c r="ET81">
        <v>26.70017</v>
      </c>
      <c r="EU81">
        <v>69.468220000000002</v>
      </c>
      <c r="EV81">
        <v>68.716790000000003</v>
      </c>
      <c r="EW81">
        <v>67.657160000000005</v>
      </c>
      <c r="EX81">
        <v>66.616839999999996</v>
      </c>
      <c r="EY81">
        <v>65.153139999999993</v>
      </c>
      <c r="EZ81">
        <v>64.103880000000004</v>
      </c>
      <c r="FA81">
        <v>62.907890000000002</v>
      </c>
      <c r="FB81">
        <v>64.150710000000004</v>
      </c>
      <c r="FC81">
        <v>68.04419</v>
      </c>
      <c r="FD81">
        <v>72.560090000000002</v>
      </c>
      <c r="FE81">
        <v>77.521510000000006</v>
      </c>
      <c r="FF81">
        <v>82.228830000000002</v>
      </c>
      <c r="FG81">
        <v>86.412639999999996</v>
      </c>
      <c r="FH81">
        <v>89.915279999999996</v>
      </c>
      <c r="FI81">
        <v>92.616140000000001</v>
      </c>
      <c r="FJ81">
        <v>93.250990000000002</v>
      </c>
      <c r="FK81">
        <v>92.408969999999997</v>
      </c>
      <c r="FL81">
        <v>91.940349999999995</v>
      </c>
      <c r="FM81">
        <v>88.918599999999998</v>
      </c>
      <c r="FN81">
        <v>83.598129999999998</v>
      </c>
      <c r="FO81">
        <v>79.434100000000001</v>
      </c>
      <c r="FP81">
        <v>76.723920000000007</v>
      </c>
      <c r="FQ81">
        <v>73.919520000000006</v>
      </c>
      <c r="FR81">
        <v>71.917869999999994</v>
      </c>
      <c r="FS81">
        <v>1</v>
      </c>
      <c r="FT81" s="45"/>
    </row>
    <row r="82" spans="1:176" x14ac:dyDescent="0.2">
      <c r="A82" t="s">
        <v>1</v>
      </c>
      <c r="B82" t="s">
        <v>1</v>
      </c>
      <c r="C82" s="69" t="s">
        <v>2</v>
      </c>
      <c r="D82">
        <v>218</v>
      </c>
      <c r="E82" s="78">
        <v>218</v>
      </c>
      <c r="F82">
        <v>61.753999999999998</v>
      </c>
      <c r="G82">
        <v>273.9907</v>
      </c>
      <c r="H82">
        <v>267.92649999999998</v>
      </c>
      <c r="I82">
        <v>266.32900000000001</v>
      </c>
      <c r="J82">
        <v>273.16019999999997</v>
      </c>
      <c r="K82">
        <v>281.81639999999999</v>
      </c>
      <c r="L82">
        <v>297.01780000000002</v>
      </c>
      <c r="M82">
        <v>317.98059999999998</v>
      </c>
      <c r="N82">
        <v>322.62630000000001</v>
      </c>
      <c r="O82">
        <v>322.11009999999999</v>
      </c>
      <c r="P82">
        <v>322.31950000000001</v>
      </c>
      <c r="Q82">
        <v>319.80380000000002</v>
      </c>
      <c r="R82">
        <v>315.95429999999999</v>
      </c>
      <c r="S82">
        <v>303.00029999999998</v>
      </c>
      <c r="T82">
        <v>297.93979999999999</v>
      </c>
      <c r="U82">
        <v>290.99119999999999</v>
      </c>
      <c r="V82">
        <v>280.62459999999999</v>
      </c>
      <c r="W82">
        <v>277.8784</v>
      </c>
      <c r="X82">
        <v>274.23779999999999</v>
      </c>
      <c r="Y82">
        <v>281.93040000000002</v>
      </c>
      <c r="Z82">
        <v>286.70429999999999</v>
      </c>
      <c r="AA82">
        <v>286.11</v>
      </c>
      <c r="AB82">
        <v>288.02730000000003</v>
      </c>
      <c r="AC82">
        <v>285.29180000000002</v>
      </c>
      <c r="AD82">
        <v>280.67450000000002</v>
      </c>
      <c r="AE82">
        <v>0.91961000000000004</v>
      </c>
      <c r="AF82">
        <v>-5.727983</v>
      </c>
      <c r="AG82">
        <v>-7.9526510000000004</v>
      </c>
      <c r="AH82">
        <v>-2.237765</v>
      </c>
      <c r="AI82">
        <v>-2.6470159999999998</v>
      </c>
      <c r="AJ82">
        <v>-6.2090560000000004</v>
      </c>
      <c r="AK82">
        <v>1.1057710000000001</v>
      </c>
      <c r="AL82">
        <v>2.725209</v>
      </c>
      <c r="AM82">
        <v>-0.67525990000000002</v>
      </c>
      <c r="AN82">
        <v>-0.3222682</v>
      </c>
      <c r="AO82">
        <v>0.6650954</v>
      </c>
      <c r="AP82">
        <v>-6.7800789999999997</v>
      </c>
      <c r="AQ82">
        <v>-4.6945459999999999</v>
      </c>
      <c r="AR82">
        <v>56.664859999999997</v>
      </c>
      <c r="AS82">
        <v>229.87700000000001</v>
      </c>
      <c r="AT82">
        <v>222.51820000000001</v>
      </c>
      <c r="AU82">
        <v>109.32470000000001</v>
      </c>
      <c r="AV82">
        <v>54.412269999999999</v>
      </c>
      <c r="AW82">
        <v>41.970849999999999</v>
      </c>
      <c r="AX82">
        <v>36.297490000000003</v>
      </c>
      <c r="AY82">
        <v>32.637419999999999</v>
      </c>
      <c r="AZ82">
        <v>36.279609999999998</v>
      </c>
      <c r="BA82">
        <v>31.394220000000001</v>
      </c>
      <c r="BB82">
        <v>21.977640000000001</v>
      </c>
      <c r="BC82">
        <v>1.856128</v>
      </c>
      <c r="BD82">
        <v>-4.8391799999999998</v>
      </c>
      <c r="BE82">
        <v>-7.1786479999999999</v>
      </c>
      <c r="BF82">
        <v>-1.646657</v>
      </c>
      <c r="BG82">
        <v>-2.1023299999999998</v>
      </c>
      <c r="BH82">
        <v>-5.6143660000000004</v>
      </c>
      <c r="BI82">
        <v>1.730577</v>
      </c>
      <c r="BJ82">
        <v>3.4064169999999998</v>
      </c>
      <c r="BK82">
        <v>0.1435961</v>
      </c>
      <c r="BL82">
        <v>0.52157209999999998</v>
      </c>
      <c r="BM82">
        <v>1.608622</v>
      </c>
      <c r="BN82">
        <v>-5.7617070000000004</v>
      </c>
      <c r="BO82">
        <v>-3.6495419999999998</v>
      </c>
      <c r="BP82">
        <v>57.829590000000003</v>
      </c>
      <c r="BQ82">
        <v>231.0487</v>
      </c>
      <c r="BR82">
        <v>223.6909</v>
      </c>
      <c r="BS82">
        <v>110.47369999999999</v>
      </c>
      <c r="BT82">
        <v>55.608490000000003</v>
      </c>
      <c r="BU82">
        <v>43.238210000000002</v>
      </c>
      <c r="BV82">
        <v>37.683500000000002</v>
      </c>
      <c r="BW82">
        <v>34.126899999999999</v>
      </c>
      <c r="BX82">
        <v>37.726509999999998</v>
      </c>
      <c r="BY82">
        <v>32.80247</v>
      </c>
      <c r="BZ82">
        <v>23.372699999999998</v>
      </c>
      <c r="CA82">
        <v>2.5047570000000001</v>
      </c>
      <c r="CB82">
        <v>-4.2235969999999998</v>
      </c>
      <c r="CC82">
        <v>-6.642576</v>
      </c>
      <c r="CD82">
        <v>-1.2372570000000001</v>
      </c>
      <c r="CE82">
        <v>-1.725082</v>
      </c>
      <c r="CF82">
        <v>-5.2024860000000004</v>
      </c>
      <c r="CG82">
        <v>2.163316</v>
      </c>
      <c r="CH82">
        <v>3.8782199999999998</v>
      </c>
      <c r="CI82">
        <v>0.71073319999999995</v>
      </c>
      <c r="CJ82">
        <v>1.1060129999999999</v>
      </c>
      <c r="CK82">
        <v>2.262105</v>
      </c>
      <c r="CL82">
        <v>-5.0563859999999998</v>
      </c>
      <c r="CM82">
        <v>-2.9257759999999999</v>
      </c>
      <c r="CN82">
        <v>58.636279999999999</v>
      </c>
      <c r="CO82">
        <v>231.86019999999999</v>
      </c>
      <c r="CP82">
        <v>224.50309999999999</v>
      </c>
      <c r="CQ82">
        <v>111.26949999999999</v>
      </c>
      <c r="CR82">
        <v>56.436990000000002</v>
      </c>
      <c r="CS82">
        <v>44.11598</v>
      </c>
      <c r="CT82">
        <v>38.643450000000001</v>
      </c>
      <c r="CU82">
        <v>35.158520000000003</v>
      </c>
      <c r="CV82">
        <v>38.728630000000003</v>
      </c>
      <c r="CW82">
        <v>33.777819999999998</v>
      </c>
      <c r="CX82">
        <v>24.338909999999998</v>
      </c>
      <c r="CY82">
        <v>3.1533869999999999</v>
      </c>
      <c r="CZ82">
        <v>-3.6080139999999998</v>
      </c>
      <c r="DA82">
        <v>-6.1065040000000002</v>
      </c>
      <c r="DB82">
        <v>-0.82785790000000004</v>
      </c>
      <c r="DC82">
        <v>-1.347834</v>
      </c>
      <c r="DD82">
        <v>-4.7906050000000002</v>
      </c>
      <c r="DE82">
        <v>2.5960549999999998</v>
      </c>
      <c r="DF82">
        <v>4.3500230000000002</v>
      </c>
      <c r="DG82">
        <v>1.2778700000000001</v>
      </c>
      <c r="DH82">
        <v>1.6904539999999999</v>
      </c>
      <c r="DI82">
        <v>2.9155890000000002</v>
      </c>
      <c r="DJ82">
        <v>-4.3510650000000002</v>
      </c>
      <c r="DK82">
        <v>-2.2020089999999999</v>
      </c>
      <c r="DL82">
        <v>59.442970000000003</v>
      </c>
      <c r="DM82">
        <v>232.67179999999999</v>
      </c>
      <c r="DN82">
        <v>225.31530000000001</v>
      </c>
      <c r="DO82">
        <v>112.06529999999999</v>
      </c>
      <c r="DP82">
        <v>57.265479999999997</v>
      </c>
      <c r="DQ82">
        <v>44.993749999999999</v>
      </c>
      <c r="DR82">
        <v>39.603389999999997</v>
      </c>
      <c r="DS82">
        <v>36.190130000000003</v>
      </c>
      <c r="DT82">
        <v>39.730739999999997</v>
      </c>
      <c r="DU82">
        <v>34.753169999999997</v>
      </c>
      <c r="DV82">
        <v>25.305119999999999</v>
      </c>
      <c r="DW82">
        <v>4.0899049999999999</v>
      </c>
      <c r="DX82">
        <v>-2.7192090000000002</v>
      </c>
      <c r="DY82">
        <v>-5.3325019999999999</v>
      </c>
      <c r="DZ82">
        <v>-0.23674990000000001</v>
      </c>
      <c r="EA82">
        <v>-0.80314799999999997</v>
      </c>
      <c r="EB82">
        <v>-4.1959150000000003</v>
      </c>
      <c r="EC82">
        <v>3.2208610000000002</v>
      </c>
      <c r="ED82">
        <v>5.0312320000000001</v>
      </c>
      <c r="EE82">
        <v>2.0967259999999999</v>
      </c>
      <c r="EF82">
        <v>2.5342950000000002</v>
      </c>
      <c r="EG82">
        <v>3.8591150000000001</v>
      </c>
      <c r="EH82">
        <v>-3.3326929999999999</v>
      </c>
      <c r="EI82">
        <v>-1.157006</v>
      </c>
      <c r="EJ82">
        <v>60.607700000000001</v>
      </c>
      <c r="EK82">
        <v>233.84350000000001</v>
      </c>
      <c r="EL82">
        <v>226.488</v>
      </c>
      <c r="EM82">
        <v>113.21429999999999</v>
      </c>
      <c r="EN82">
        <v>58.4617</v>
      </c>
      <c r="EO82">
        <v>46.261110000000002</v>
      </c>
      <c r="EP82">
        <v>40.989400000000003</v>
      </c>
      <c r="EQ82">
        <v>37.679609999999997</v>
      </c>
      <c r="ER82">
        <v>41.177639999999997</v>
      </c>
      <c r="ES82">
        <v>36.16142</v>
      </c>
      <c r="ET82">
        <v>26.70017</v>
      </c>
      <c r="EU82">
        <v>69.468220000000002</v>
      </c>
      <c r="EV82">
        <v>68.716790000000003</v>
      </c>
      <c r="EW82">
        <v>67.657160000000005</v>
      </c>
      <c r="EX82">
        <v>66.616839999999996</v>
      </c>
      <c r="EY82">
        <v>65.153139999999993</v>
      </c>
      <c r="EZ82">
        <v>64.103880000000004</v>
      </c>
      <c r="FA82">
        <v>62.907890000000002</v>
      </c>
      <c r="FB82">
        <v>64.150710000000004</v>
      </c>
      <c r="FC82">
        <v>68.04419</v>
      </c>
      <c r="FD82">
        <v>72.560090000000002</v>
      </c>
      <c r="FE82">
        <v>77.521510000000006</v>
      </c>
      <c r="FF82">
        <v>82.228830000000002</v>
      </c>
      <c r="FG82">
        <v>86.412639999999996</v>
      </c>
      <c r="FH82">
        <v>89.915279999999996</v>
      </c>
      <c r="FI82">
        <v>92.616140000000001</v>
      </c>
      <c r="FJ82">
        <v>93.250990000000002</v>
      </c>
      <c r="FK82">
        <v>92.408969999999997</v>
      </c>
      <c r="FL82">
        <v>91.940349999999995</v>
      </c>
      <c r="FM82">
        <v>88.918599999999998</v>
      </c>
      <c r="FN82">
        <v>83.598129999999998</v>
      </c>
      <c r="FO82">
        <v>79.434100000000001</v>
      </c>
      <c r="FP82">
        <v>76.723920000000007</v>
      </c>
      <c r="FQ82">
        <v>73.919520000000006</v>
      </c>
      <c r="FR82">
        <v>71.917869999999994</v>
      </c>
      <c r="FS82">
        <v>1</v>
      </c>
      <c r="FT82" s="45"/>
    </row>
    <row r="83" spans="1:176" x14ac:dyDescent="0.2">
      <c r="A83" t="s">
        <v>1</v>
      </c>
      <c r="B83" t="s">
        <v>203</v>
      </c>
      <c r="C83" s="69">
        <v>41774</v>
      </c>
      <c r="D83">
        <v>0</v>
      </c>
      <c r="E83" s="78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v>0</v>
      </c>
      <c r="DN83">
        <v>0</v>
      </c>
      <c r="DO83">
        <v>0</v>
      </c>
      <c r="DP83">
        <v>0</v>
      </c>
      <c r="DQ83">
        <v>0</v>
      </c>
      <c r="DR83">
        <v>0</v>
      </c>
      <c r="DS83">
        <v>0</v>
      </c>
      <c r="DT83">
        <v>0</v>
      </c>
      <c r="DU83">
        <v>0</v>
      </c>
      <c r="DV83">
        <v>0</v>
      </c>
      <c r="DW83">
        <v>0</v>
      </c>
      <c r="DX83">
        <v>0</v>
      </c>
      <c r="DY83">
        <v>0</v>
      </c>
      <c r="DZ83">
        <v>0</v>
      </c>
      <c r="EA83">
        <v>0</v>
      </c>
      <c r="EB83">
        <v>0</v>
      </c>
      <c r="EC83">
        <v>0</v>
      </c>
      <c r="ED83">
        <v>0</v>
      </c>
      <c r="EE83">
        <v>0</v>
      </c>
      <c r="EF83">
        <v>0</v>
      </c>
      <c r="EG83">
        <v>0</v>
      </c>
      <c r="EH83">
        <v>0</v>
      </c>
      <c r="EI83">
        <v>0</v>
      </c>
      <c r="EJ83">
        <v>0</v>
      </c>
      <c r="EK83">
        <v>0</v>
      </c>
      <c r="EL83">
        <v>0</v>
      </c>
      <c r="EM83">
        <v>0</v>
      </c>
      <c r="EN83">
        <v>0</v>
      </c>
      <c r="EO83">
        <v>0</v>
      </c>
      <c r="EP83">
        <v>0</v>
      </c>
      <c r="EQ83">
        <v>0</v>
      </c>
      <c r="ER83">
        <v>0</v>
      </c>
      <c r="ES83">
        <v>0</v>
      </c>
      <c r="ET83">
        <v>0</v>
      </c>
      <c r="EU83">
        <v>0</v>
      </c>
      <c r="EV83">
        <v>0</v>
      </c>
      <c r="EW83">
        <v>0</v>
      </c>
      <c r="EX83">
        <v>0</v>
      </c>
      <c r="EY83">
        <v>0</v>
      </c>
      <c r="EZ83">
        <v>0</v>
      </c>
      <c r="FA83">
        <v>0</v>
      </c>
      <c r="FB83">
        <v>0</v>
      </c>
      <c r="FC83">
        <v>0</v>
      </c>
      <c r="FD83">
        <v>0</v>
      </c>
      <c r="FE83">
        <v>0</v>
      </c>
      <c r="FF83">
        <v>0</v>
      </c>
      <c r="FG83">
        <v>0</v>
      </c>
      <c r="FH83">
        <v>0</v>
      </c>
      <c r="FI83">
        <v>0</v>
      </c>
      <c r="FJ83">
        <v>0</v>
      </c>
      <c r="FK83">
        <v>0</v>
      </c>
      <c r="FL83">
        <v>0</v>
      </c>
      <c r="FM83">
        <v>0</v>
      </c>
      <c r="FN83">
        <v>0</v>
      </c>
      <c r="FO83">
        <v>0</v>
      </c>
      <c r="FP83">
        <v>0</v>
      </c>
      <c r="FQ83">
        <v>0</v>
      </c>
      <c r="FR83">
        <v>0</v>
      </c>
      <c r="FS83">
        <v>0</v>
      </c>
      <c r="FT83" s="45"/>
    </row>
    <row r="84" spans="1:176" x14ac:dyDescent="0.2">
      <c r="A84" t="s">
        <v>1</v>
      </c>
      <c r="B84" t="s">
        <v>203</v>
      </c>
      <c r="C84" s="69">
        <v>41893</v>
      </c>
      <c r="D84">
        <v>0</v>
      </c>
      <c r="E84" s="78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v>0</v>
      </c>
      <c r="DN84">
        <v>0</v>
      </c>
      <c r="DO84">
        <v>0</v>
      </c>
      <c r="DP84">
        <v>0</v>
      </c>
      <c r="DQ84">
        <v>0</v>
      </c>
      <c r="DR84">
        <v>0</v>
      </c>
      <c r="DS84">
        <v>0</v>
      </c>
      <c r="DT84">
        <v>0</v>
      </c>
      <c r="DU84">
        <v>0</v>
      </c>
      <c r="DV84">
        <v>0</v>
      </c>
      <c r="DW84">
        <v>0</v>
      </c>
      <c r="DX84">
        <v>0</v>
      </c>
      <c r="DY84">
        <v>0</v>
      </c>
      <c r="DZ84">
        <v>0</v>
      </c>
      <c r="EA84">
        <v>0</v>
      </c>
      <c r="EB84">
        <v>0</v>
      </c>
      <c r="EC84">
        <v>0</v>
      </c>
      <c r="ED84">
        <v>0</v>
      </c>
      <c r="EE84">
        <v>0</v>
      </c>
      <c r="EF84">
        <v>0</v>
      </c>
      <c r="EG84">
        <v>0</v>
      </c>
      <c r="EH84">
        <v>0</v>
      </c>
      <c r="EI84">
        <v>0</v>
      </c>
      <c r="EJ84">
        <v>0</v>
      </c>
      <c r="EK84">
        <v>0</v>
      </c>
      <c r="EL84">
        <v>0</v>
      </c>
      <c r="EM84">
        <v>0</v>
      </c>
      <c r="EN84">
        <v>0</v>
      </c>
      <c r="EO84">
        <v>0</v>
      </c>
      <c r="EP84">
        <v>0</v>
      </c>
      <c r="EQ84">
        <v>0</v>
      </c>
      <c r="ER84">
        <v>0</v>
      </c>
      <c r="ES84">
        <v>0</v>
      </c>
      <c r="ET84">
        <v>0</v>
      </c>
      <c r="EU84">
        <v>0</v>
      </c>
      <c r="EV84">
        <v>0</v>
      </c>
      <c r="EW84">
        <v>0</v>
      </c>
      <c r="EX84">
        <v>0</v>
      </c>
      <c r="EY84">
        <v>0</v>
      </c>
      <c r="EZ84">
        <v>0</v>
      </c>
      <c r="FA84">
        <v>0</v>
      </c>
      <c r="FB84">
        <v>0</v>
      </c>
      <c r="FC84">
        <v>0</v>
      </c>
      <c r="FD84">
        <v>0</v>
      </c>
      <c r="FE84">
        <v>0</v>
      </c>
      <c r="FF84">
        <v>0</v>
      </c>
      <c r="FG84">
        <v>0</v>
      </c>
      <c r="FH84">
        <v>0</v>
      </c>
      <c r="FI84">
        <v>0</v>
      </c>
      <c r="FJ84">
        <v>0</v>
      </c>
      <c r="FK84">
        <v>0</v>
      </c>
      <c r="FL84">
        <v>0</v>
      </c>
      <c r="FM84">
        <v>0</v>
      </c>
      <c r="FN84">
        <v>0</v>
      </c>
      <c r="FO84">
        <v>0</v>
      </c>
      <c r="FP84">
        <v>0</v>
      </c>
      <c r="FQ84">
        <v>0</v>
      </c>
      <c r="FR84">
        <v>0</v>
      </c>
      <c r="FS84">
        <v>0</v>
      </c>
      <c r="FT84" s="45"/>
    </row>
    <row r="85" spans="1:176" x14ac:dyDescent="0.2">
      <c r="A85" t="s">
        <v>1</v>
      </c>
      <c r="B85" t="s">
        <v>203</v>
      </c>
      <c r="C85" s="69" t="s">
        <v>2</v>
      </c>
      <c r="D85">
        <v>0</v>
      </c>
      <c r="E85" s="78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v>0</v>
      </c>
      <c r="DN85">
        <v>0</v>
      </c>
      <c r="DO85">
        <v>0</v>
      </c>
      <c r="DP85">
        <v>0</v>
      </c>
      <c r="DQ85">
        <v>0</v>
      </c>
      <c r="DR85">
        <v>0</v>
      </c>
      <c r="DS85">
        <v>0</v>
      </c>
      <c r="DT85">
        <v>0</v>
      </c>
      <c r="DU85">
        <v>0</v>
      </c>
      <c r="DV85">
        <v>0</v>
      </c>
      <c r="DW85">
        <v>0</v>
      </c>
      <c r="DX85">
        <v>0</v>
      </c>
      <c r="DY85">
        <v>0</v>
      </c>
      <c r="DZ85">
        <v>0</v>
      </c>
      <c r="EA85">
        <v>0</v>
      </c>
      <c r="EB85">
        <v>0</v>
      </c>
      <c r="EC85">
        <v>0</v>
      </c>
      <c r="ED85">
        <v>0</v>
      </c>
      <c r="EE85">
        <v>0</v>
      </c>
      <c r="EF85">
        <v>0</v>
      </c>
      <c r="EG85">
        <v>0</v>
      </c>
      <c r="EH85">
        <v>0</v>
      </c>
      <c r="EI85">
        <v>0</v>
      </c>
      <c r="EJ85">
        <v>0</v>
      </c>
      <c r="EK85">
        <v>0</v>
      </c>
      <c r="EL85">
        <v>0</v>
      </c>
      <c r="EM85">
        <v>0</v>
      </c>
      <c r="EN85">
        <v>0</v>
      </c>
      <c r="EO85">
        <v>0</v>
      </c>
      <c r="EP85">
        <v>0</v>
      </c>
      <c r="EQ85">
        <v>0</v>
      </c>
      <c r="ER85">
        <v>0</v>
      </c>
      <c r="ES85">
        <v>0</v>
      </c>
      <c r="ET85">
        <v>0</v>
      </c>
      <c r="EU85">
        <v>0</v>
      </c>
      <c r="EV85">
        <v>0</v>
      </c>
      <c r="EW85">
        <v>0</v>
      </c>
      <c r="EX85">
        <v>0</v>
      </c>
      <c r="EY85">
        <v>0</v>
      </c>
      <c r="EZ85">
        <v>0</v>
      </c>
      <c r="FA85">
        <v>0</v>
      </c>
      <c r="FB85">
        <v>0</v>
      </c>
      <c r="FC85">
        <v>0</v>
      </c>
      <c r="FD85">
        <v>0</v>
      </c>
      <c r="FE85">
        <v>0</v>
      </c>
      <c r="FF85">
        <v>0</v>
      </c>
      <c r="FG85">
        <v>0</v>
      </c>
      <c r="FH85">
        <v>0</v>
      </c>
      <c r="FI85">
        <v>0</v>
      </c>
      <c r="FJ85">
        <v>0</v>
      </c>
      <c r="FK85">
        <v>0</v>
      </c>
      <c r="FL85">
        <v>0</v>
      </c>
      <c r="FM85">
        <v>0</v>
      </c>
      <c r="FN85">
        <v>0</v>
      </c>
      <c r="FO85">
        <v>0</v>
      </c>
      <c r="FP85">
        <v>0</v>
      </c>
      <c r="FQ85">
        <v>0</v>
      </c>
      <c r="FR85">
        <v>0</v>
      </c>
      <c r="FS85">
        <v>0</v>
      </c>
      <c r="FT85" s="45"/>
    </row>
    <row r="86" spans="1:176" x14ac:dyDescent="0.2">
      <c r="A86" t="s">
        <v>191</v>
      </c>
      <c r="B86" t="s">
        <v>202</v>
      </c>
      <c r="C86" s="69">
        <v>41774</v>
      </c>
      <c r="D86">
        <v>0</v>
      </c>
      <c r="E86" s="78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v>0</v>
      </c>
      <c r="DN86">
        <v>0</v>
      </c>
      <c r="DO86">
        <v>0</v>
      </c>
      <c r="DP86">
        <v>0</v>
      </c>
      <c r="DQ86">
        <v>0</v>
      </c>
      <c r="DR86">
        <v>0</v>
      </c>
      <c r="DS86">
        <v>0</v>
      </c>
      <c r="DT86">
        <v>0</v>
      </c>
      <c r="DU86">
        <v>0</v>
      </c>
      <c r="DV86">
        <v>0</v>
      </c>
      <c r="DW86">
        <v>0</v>
      </c>
      <c r="DX86">
        <v>0</v>
      </c>
      <c r="DY86">
        <v>0</v>
      </c>
      <c r="DZ86">
        <v>0</v>
      </c>
      <c r="EA86">
        <v>0</v>
      </c>
      <c r="EB86">
        <v>0</v>
      </c>
      <c r="EC86">
        <v>0</v>
      </c>
      <c r="ED86">
        <v>0</v>
      </c>
      <c r="EE86">
        <v>0</v>
      </c>
      <c r="EF86">
        <v>0</v>
      </c>
      <c r="EG86">
        <v>0</v>
      </c>
      <c r="EH86">
        <v>0</v>
      </c>
      <c r="EI86">
        <v>0</v>
      </c>
      <c r="EJ86">
        <v>0</v>
      </c>
      <c r="EK86">
        <v>0</v>
      </c>
      <c r="EL86">
        <v>0</v>
      </c>
      <c r="EM86">
        <v>0</v>
      </c>
      <c r="EN86">
        <v>0</v>
      </c>
      <c r="EO86">
        <v>0</v>
      </c>
      <c r="EP86">
        <v>0</v>
      </c>
      <c r="EQ86">
        <v>0</v>
      </c>
      <c r="ER86">
        <v>0</v>
      </c>
      <c r="ES86">
        <v>0</v>
      </c>
      <c r="ET86">
        <v>0</v>
      </c>
      <c r="EU86">
        <v>0</v>
      </c>
      <c r="EV86">
        <v>0</v>
      </c>
      <c r="EW86">
        <v>0</v>
      </c>
      <c r="EX86">
        <v>0</v>
      </c>
      <c r="EY86">
        <v>0</v>
      </c>
      <c r="EZ86">
        <v>0</v>
      </c>
      <c r="FA86">
        <v>0</v>
      </c>
      <c r="FB86">
        <v>0</v>
      </c>
      <c r="FC86">
        <v>0</v>
      </c>
      <c r="FD86">
        <v>0</v>
      </c>
      <c r="FE86">
        <v>0</v>
      </c>
      <c r="FF86">
        <v>0</v>
      </c>
      <c r="FG86">
        <v>0</v>
      </c>
      <c r="FH86">
        <v>0</v>
      </c>
      <c r="FI86">
        <v>0</v>
      </c>
      <c r="FJ86">
        <v>0</v>
      </c>
      <c r="FK86">
        <v>0</v>
      </c>
      <c r="FL86">
        <v>0</v>
      </c>
      <c r="FM86">
        <v>0</v>
      </c>
      <c r="FN86">
        <v>0</v>
      </c>
      <c r="FO86">
        <v>0</v>
      </c>
      <c r="FP86">
        <v>0</v>
      </c>
      <c r="FQ86">
        <v>0</v>
      </c>
      <c r="FR86">
        <v>0</v>
      </c>
      <c r="FS86">
        <v>0</v>
      </c>
      <c r="FT86" s="45"/>
    </row>
    <row r="87" spans="1:176" x14ac:dyDescent="0.2">
      <c r="A87" t="s">
        <v>191</v>
      </c>
      <c r="B87" t="s">
        <v>202</v>
      </c>
      <c r="C87" s="69">
        <v>41893</v>
      </c>
      <c r="D87">
        <v>0</v>
      </c>
      <c r="E87" s="78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v>0</v>
      </c>
      <c r="DN87">
        <v>0</v>
      </c>
      <c r="DO87">
        <v>0</v>
      </c>
      <c r="DP87">
        <v>0</v>
      </c>
      <c r="DQ87">
        <v>0</v>
      </c>
      <c r="DR87">
        <v>0</v>
      </c>
      <c r="DS87">
        <v>0</v>
      </c>
      <c r="DT87">
        <v>0</v>
      </c>
      <c r="DU87">
        <v>0</v>
      </c>
      <c r="DV87">
        <v>0</v>
      </c>
      <c r="DW87">
        <v>0</v>
      </c>
      <c r="DX87">
        <v>0</v>
      </c>
      <c r="DY87">
        <v>0</v>
      </c>
      <c r="DZ87">
        <v>0</v>
      </c>
      <c r="EA87">
        <v>0</v>
      </c>
      <c r="EB87">
        <v>0</v>
      </c>
      <c r="EC87">
        <v>0</v>
      </c>
      <c r="ED87">
        <v>0</v>
      </c>
      <c r="EE87">
        <v>0</v>
      </c>
      <c r="EF87">
        <v>0</v>
      </c>
      <c r="EG87">
        <v>0</v>
      </c>
      <c r="EH87">
        <v>0</v>
      </c>
      <c r="EI87">
        <v>0</v>
      </c>
      <c r="EJ87">
        <v>0</v>
      </c>
      <c r="EK87">
        <v>0</v>
      </c>
      <c r="EL87">
        <v>0</v>
      </c>
      <c r="EM87">
        <v>0</v>
      </c>
      <c r="EN87">
        <v>0</v>
      </c>
      <c r="EO87">
        <v>0</v>
      </c>
      <c r="EP87">
        <v>0</v>
      </c>
      <c r="EQ87">
        <v>0</v>
      </c>
      <c r="ER87">
        <v>0</v>
      </c>
      <c r="ES87">
        <v>0</v>
      </c>
      <c r="ET87">
        <v>0</v>
      </c>
      <c r="EU87">
        <v>0</v>
      </c>
      <c r="EV87">
        <v>0</v>
      </c>
      <c r="EW87">
        <v>0</v>
      </c>
      <c r="EX87">
        <v>0</v>
      </c>
      <c r="EY87">
        <v>0</v>
      </c>
      <c r="EZ87">
        <v>0</v>
      </c>
      <c r="FA87">
        <v>0</v>
      </c>
      <c r="FB87">
        <v>0</v>
      </c>
      <c r="FC87">
        <v>0</v>
      </c>
      <c r="FD87">
        <v>0</v>
      </c>
      <c r="FE87">
        <v>0</v>
      </c>
      <c r="FF87">
        <v>0</v>
      </c>
      <c r="FG87">
        <v>0</v>
      </c>
      <c r="FH87">
        <v>0</v>
      </c>
      <c r="FI87">
        <v>0</v>
      </c>
      <c r="FJ87">
        <v>0</v>
      </c>
      <c r="FK87">
        <v>0</v>
      </c>
      <c r="FL87">
        <v>0</v>
      </c>
      <c r="FM87">
        <v>0</v>
      </c>
      <c r="FN87">
        <v>0</v>
      </c>
      <c r="FO87">
        <v>0</v>
      </c>
      <c r="FP87">
        <v>0</v>
      </c>
      <c r="FQ87">
        <v>0</v>
      </c>
      <c r="FR87">
        <v>0</v>
      </c>
      <c r="FS87">
        <v>0</v>
      </c>
      <c r="FT87" s="45"/>
    </row>
    <row r="88" spans="1:176" x14ac:dyDescent="0.2">
      <c r="A88" t="s">
        <v>191</v>
      </c>
      <c r="B88" t="s">
        <v>202</v>
      </c>
      <c r="C88" s="69" t="s">
        <v>2</v>
      </c>
      <c r="D88">
        <v>0</v>
      </c>
      <c r="E88" s="7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v>0</v>
      </c>
      <c r="DN88">
        <v>0</v>
      </c>
      <c r="DO88">
        <v>0</v>
      </c>
      <c r="DP88">
        <v>0</v>
      </c>
      <c r="DQ88">
        <v>0</v>
      </c>
      <c r="DR88">
        <v>0</v>
      </c>
      <c r="DS88">
        <v>0</v>
      </c>
      <c r="DT88">
        <v>0</v>
      </c>
      <c r="DU88">
        <v>0</v>
      </c>
      <c r="DV88">
        <v>0</v>
      </c>
      <c r="DW88">
        <v>0</v>
      </c>
      <c r="DX88">
        <v>0</v>
      </c>
      <c r="DY88">
        <v>0</v>
      </c>
      <c r="DZ88">
        <v>0</v>
      </c>
      <c r="EA88">
        <v>0</v>
      </c>
      <c r="EB88">
        <v>0</v>
      </c>
      <c r="EC88">
        <v>0</v>
      </c>
      <c r="ED88">
        <v>0</v>
      </c>
      <c r="EE88">
        <v>0</v>
      </c>
      <c r="EF88">
        <v>0</v>
      </c>
      <c r="EG88">
        <v>0</v>
      </c>
      <c r="EH88">
        <v>0</v>
      </c>
      <c r="EI88">
        <v>0</v>
      </c>
      <c r="EJ88">
        <v>0</v>
      </c>
      <c r="EK88">
        <v>0</v>
      </c>
      <c r="EL88">
        <v>0</v>
      </c>
      <c r="EM88">
        <v>0</v>
      </c>
      <c r="EN88">
        <v>0</v>
      </c>
      <c r="EO88">
        <v>0</v>
      </c>
      <c r="EP88">
        <v>0</v>
      </c>
      <c r="EQ88">
        <v>0</v>
      </c>
      <c r="ER88">
        <v>0</v>
      </c>
      <c r="ES88">
        <v>0</v>
      </c>
      <c r="ET88">
        <v>0</v>
      </c>
      <c r="EU88">
        <v>0</v>
      </c>
      <c r="EV88">
        <v>0</v>
      </c>
      <c r="EW88">
        <v>0</v>
      </c>
      <c r="EX88">
        <v>0</v>
      </c>
      <c r="EY88">
        <v>0</v>
      </c>
      <c r="EZ88">
        <v>0</v>
      </c>
      <c r="FA88">
        <v>0</v>
      </c>
      <c r="FB88">
        <v>0</v>
      </c>
      <c r="FC88">
        <v>0</v>
      </c>
      <c r="FD88">
        <v>0</v>
      </c>
      <c r="FE88">
        <v>0</v>
      </c>
      <c r="FF88">
        <v>0</v>
      </c>
      <c r="FG88">
        <v>0</v>
      </c>
      <c r="FH88">
        <v>0</v>
      </c>
      <c r="FI88">
        <v>0</v>
      </c>
      <c r="FJ88">
        <v>0</v>
      </c>
      <c r="FK88">
        <v>0</v>
      </c>
      <c r="FL88">
        <v>0</v>
      </c>
      <c r="FM88">
        <v>0</v>
      </c>
      <c r="FN88">
        <v>0</v>
      </c>
      <c r="FO88">
        <v>0</v>
      </c>
      <c r="FP88">
        <v>0</v>
      </c>
      <c r="FQ88">
        <v>0</v>
      </c>
      <c r="FR88">
        <v>0</v>
      </c>
      <c r="FS88">
        <v>0</v>
      </c>
      <c r="FT88" s="45"/>
    </row>
    <row r="89" spans="1:176" x14ac:dyDescent="0.2">
      <c r="A89" t="s">
        <v>191</v>
      </c>
      <c r="B89" t="s">
        <v>204</v>
      </c>
      <c r="C89" s="69">
        <v>41774</v>
      </c>
      <c r="D89">
        <v>0</v>
      </c>
      <c r="E89" s="78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v>0</v>
      </c>
      <c r="DN89">
        <v>0</v>
      </c>
      <c r="DO89">
        <v>0</v>
      </c>
      <c r="DP89">
        <v>0</v>
      </c>
      <c r="DQ89">
        <v>0</v>
      </c>
      <c r="DR89">
        <v>0</v>
      </c>
      <c r="DS89">
        <v>0</v>
      </c>
      <c r="DT89">
        <v>0</v>
      </c>
      <c r="DU89">
        <v>0</v>
      </c>
      <c r="DV89">
        <v>0</v>
      </c>
      <c r="DW89">
        <v>0</v>
      </c>
      <c r="DX89">
        <v>0</v>
      </c>
      <c r="DY89">
        <v>0</v>
      </c>
      <c r="DZ89">
        <v>0</v>
      </c>
      <c r="EA89">
        <v>0</v>
      </c>
      <c r="EB89">
        <v>0</v>
      </c>
      <c r="EC89">
        <v>0</v>
      </c>
      <c r="ED89">
        <v>0</v>
      </c>
      <c r="EE89">
        <v>0</v>
      </c>
      <c r="EF89">
        <v>0</v>
      </c>
      <c r="EG89">
        <v>0</v>
      </c>
      <c r="EH89">
        <v>0</v>
      </c>
      <c r="EI89">
        <v>0</v>
      </c>
      <c r="EJ89">
        <v>0</v>
      </c>
      <c r="EK89">
        <v>0</v>
      </c>
      <c r="EL89">
        <v>0</v>
      </c>
      <c r="EM89">
        <v>0</v>
      </c>
      <c r="EN89">
        <v>0</v>
      </c>
      <c r="EO89">
        <v>0</v>
      </c>
      <c r="EP89">
        <v>0</v>
      </c>
      <c r="EQ89">
        <v>0</v>
      </c>
      <c r="ER89">
        <v>0</v>
      </c>
      <c r="ES89">
        <v>0</v>
      </c>
      <c r="ET89">
        <v>0</v>
      </c>
      <c r="EU89">
        <v>0</v>
      </c>
      <c r="EV89">
        <v>0</v>
      </c>
      <c r="EW89">
        <v>0</v>
      </c>
      <c r="EX89">
        <v>0</v>
      </c>
      <c r="EY89">
        <v>0</v>
      </c>
      <c r="EZ89">
        <v>0</v>
      </c>
      <c r="FA89">
        <v>0</v>
      </c>
      <c r="FB89">
        <v>0</v>
      </c>
      <c r="FC89">
        <v>0</v>
      </c>
      <c r="FD89">
        <v>0</v>
      </c>
      <c r="FE89">
        <v>0</v>
      </c>
      <c r="FF89">
        <v>0</v>
      </c>
      <c r="FG89">
        <v>0</v>
      </c>
      <c r="FH89">
        <v>0</v>
      </c>
      <c r="FI89">
        <v>0</v>
      </c>
      <c r="FJ89">
        <v>0</v>
      </c>
      <c r="FK89">
        <v>0</v>
      </c>
      <c r="FL89">
        <v>0</v>
      </c>
      <c r="FM89">
        <v>0</v>
      </c>
      <c r="FN89">
        <v>0</v>
      </c>
      <c r="FO89">
        <v>0</v>
      </c>
      <c r="FP89">
        <v>0</v>
      </c>
      <c r="FQ89">
        <v>0</v>
      </c>
      <c r="FR89">
        <v>0</v>
      </c>
      <c r="FS89">
        <v>0</v>
      </c>
      <c r="FT89" s="45"/>
    </row>
    <row r="90" spans="1:176" x14ac:dyDescent="0.2">
      <c r="A90" t="s">
        <v>191</v>
      </c>
      <c r="B90" t="s">
        <v>204</v>
      </c>
      <c r="C90" s="69">
        <v>41893</v>
      </c>
      <c r="D90">
        <v>0</v>
      </c>
      <c r="E90" s="78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v>0</v>
      </c>
      <c r="DN90">
        <v>0</v>
      </c>
      <c r="DO90">
        <v>0</v>
      </c>
      <c r="DP90">
        <v>0</v>
      </c>
      <c r="DQ90">
        <v>0</v>
      </c>
      <c r="DR90">
        <v>0</v>
      </c>
      <c r="DS90">
        <v>0</v>
      </c>
      <c r="DT90">
        <v>0</v>
      </c>
      <c r="DU90">
        <v>0</v>
      </c>
      <c r="DV90">
        <v>0</v>
      </c>
      <c r="DW90">
        <v>0</v>
      </c>
      <c r="DX90">
        <v>0</v>
      </c>
      <c r="DY90">
        <v>0</v>
      </c>
      <c r="DZ90">
        <v>0</v>
      </c>
      <c r="EA90">
        <v>0</v>
      </c>
      <c r="EB90">
        <v>0</v>
      </c>
      <c r="EC90">
        <v>0</v>
      </c>
      <c r="ED90">
        <v>0</v>
      </c>
      <c r="EE90">
        <v>0</v>
      </c>
      <c r="EF90">
        <v>0</v>
      </c>
      <c r="EG90">
        <v>0</v>
      </c>
      <c r="EH90">
        <v>0</v>
      </c>
      <c r="EI90">
        <v>0</v>
      </c>
      <c r="EJ90">
        <v>0</v>
      </c>
      <c r="EK90">
        <v>0</v>
      </c>
      <c r="EL90">
        <v>0</v>
      </c>
      <c r="EM90">
        <v>0</v>
      </c>
      <c r="EN90">
        <v>0</v>
      </c>
      <c r="EO90">
        <v>0</v>
      </c>
      <c r="EP90">
        <v>0</v>
      </c>
      <c r="EQ90">
        <v>0</v>
      </c>
      <c r="ER90">
        <v>0</v>
      </c>
      <c r="ES90">
        <v>0</v>
      </c>
      <c r="ET90">
        <v>0</v>
      </c>
      <c r="EU90">
        <v>0</v>
      </c>
      <c r="EV90">
        <v>0</v>
      </c>
      <c r="EW90">
        <v>0</v>
      </c>
      <c r="EX90">
        <v>0</v>
      </c>
      <c r="EY90">
        <v>0</v>
      </c>
      <c r="EZ90">
        <v>0</v>
      </c>
      <c r="FA90">
        <v>0</v>
      </c>
      <c r="FB90">
        <v>0</v>
      </c>
      <c r="FC90">
        <v>0</v>
      </c>
      <c r="FD90">
        <v>0</v>
      </c>
      <c r="FE90">
        <v>0</v>
      </c>
      <c r="FF90">
        <v>0</v>
      </c>
      <c r="FG90">
        <v>0</v>
      </c>
      <c r="FH90">
        <v>0</v>
      </c>
      <c r="FI90">
        <v>0</v>
      </c>
      <c r="FJ90">
        <v>0</v>
      </c>
      <c r="FK90">
        <v>0</v>
      </c>
      <c r="FL90">
        <v>0</v>
      </c>
      <c r="FM90">
        <v>0</v>
      </c>
      <c r="FN90">
        <v>0</v>
      </c>
      <c r="FO90">
        <v>0</v>
      </c>
      <c r="FP90">
        <v>0</v>
      </c>
      <c r="FQ90">
        <v>0</v>
      </c>
      <c r="FR90">
        <v>0</v>
      </c>
      <c r="FS90">
        <v>0</v>
      </c>
      <c r="FT90" s="45"/>
    </row>
    <row r="91" spans="1:176" x14ac:dyDescent="0.2">
      <c r="A91" t="s">
        <v>191</v>
      </c>
      <c r="B91" t="s">
        <v>204</v>
      </c>
      <c r="C91" s="69" t="s">
        <v>2</v>
      </c>
      <c r="D91">
        <v>0</v>
      </c>
      <c r="E91" s="78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v>0</v>
      </c>
      <c r="DN91">
        <v>0</v>
      </c>
      <c r="DO91">
        <v>0</v>
      </c>
      <c r="DP91">
        <v>0</v>
      </c>
      <c r="DQ91">
        <v>0</v>
      </c>
      <c r="DR91">
        <v>0</v>
      </c>
      <c r="DS91">
        <v>0</v>
      </c>
      <c r="DT91">
        <v>0</v>
      </c>
      <c r="DU91">
        <v>0</v>
      </c>
      <c r="DV91">
        <v>0</v>
      </c>
      <c r="DW91">
        <v>0</v>
      </c>
      <c r="DX91">
        <v>0</v>
      </c>
      <c r="DY91">
        <v>0</v>
      </c>
      <c r="DZ91">
        <v>0</v>
      </c>
      <c r="EA91">
        <v>0</v>
      </c>
      <c r="EB91">
        <v>0</v>
      </c>
      <c r="EC91">
        <v>0</v>
      </c>
      <c r="ED91">
        <v>0</v>
      </c>
      <c r="EE91">
        <v>0</v>
      </c>
      <c r="EF91">
        <v>0</v>
      </c>
      <c r="EG91">
        <v>0</v>
      </c>
      <c r="EH91">
        <v>0</v>
      </c>
      <c r="EI91">
        <v>0</v>
      </c>
      <c r="EJ91">
        <v>0</v>
      </c>
      <c r="EK91">
        <v>0</v>
      </c>
      <c r="EL91">
        <v>0</v>
      </c>
      <c r="EM91">
        <v>0</v>
      </c>
      <c r="EN91">
        <v>0</v>
      </c>
      <c r="EO91">
        <v>0</v>
      </c>
      <c r="EP91">
        <v>0</v>
      </c>
      <c r="EQ91">
        <v>0</v>
      </c>
      <c r="ER91">
        <v>0</v>
      </c>
      <c r="ES91">
        <v>0</v>
      </c>
      <c r="ET91">
        <v>0</v>
      </c>
      <c r="EU91">
        <v>0</v>
      </c>
      <c r="EV91">
        <v>0</v>
      </c>
      <c r="EW91">
        <v>0</v>
      </c>
      <c r="EX91">
        <v>0</v>
      </c>
      <c r="EY91">
        <v>0</v>
      </c>
      <c r="EZ91">
        <v>0</v>
      </c>
      <c r="FA91">
        <v>0</v>
      </c>
      <c r="FB91">
        <v>0</v>
      </c>
      <c r="FC91">
        <v>0</v>
      </c>
      <c r="FD91">
        <v>0</v>
      </c>
      <c r="FE91">
        <v>0</v>
      </c>
      <c r="FF91">
        <v>0</v>
      </c>
      <c r="FG91">
        <v>0</v>
      </c>
      <c r="FH91">
        <v>0</v>
      </c>
      <c r="FI91">
        <v>0</v>
      </c>
      <c r="FJ91">
        <v>0</v>
      </c>
      <c r="FK91">
        <v>0</v>
      </c>
      <c r="FL91">
        <v>0</v>
      </c>
      <c r="FM91">
        <v>0</v>
      </c>
      <c r="FN91">
        <v>0</v>
      </c>
      <c r="FO91">
        <v>0</v>
      </c>
      <c r="FP91">
        <v>0</v>
      </c>
      <c r="FQ91">
        <v>0</v>
      </c>
      <c r="FR91">
        <v>0</v>
      </c>
      <c r="FS91">
        <v>0</v>
      </c>
      <c r="FT91" s="45"/>
    </row>
    <row r="92" spans="1:176" x14ac:dyDescent="0.2">
      <c r="A92" t="s">
        <v>191</v>
      </c>
      <c r="B92" t="s">
        <v>1</v>
      </c>
      <c r="C92" s="69">
        <v>41774</v>
      </c>
      <c r="D92">
        <v>0</v>
      </c>
      <c r="E92" s="78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v>0</v>
      </c>
      <c r="DN92">
        <v>0</v>
      </c>
      <c r="DO92">
        <v>0</v>
      </c>
      <c r="DP92">
        <v>0</v>
      </c>
      <c r="DQ92">
        <v>0</v>
      </c>
      <c r="DR92">
        <v>0</v>
      </c>
      <c r="DS92">
        <v>0</v>
      </c>
      <c r="DT92">
        <v>0</v>
      </c>
      <c r="DU92">
        <v>0</v>
      </c>
      <c r="DV92">
        <v>0</v>
      </c>
      <c r="DW92">
        <v>0</v>
      </c>
      <c r="DX92">
        <v>0</v>
      </c>
      <c r="DY92">
        <v>0</v>
      </c>
      <c r="DZ92">
        <v>0</v>
      </c>
      <c r="EA92">
        <v>0</v>
      </c>
      <c r="EB92">
        <v>0</v>
      </c>
      <c r="EC92">
        <v>0</v>
      </c>
      <c r="ED92">
        <v>0</v>
      </c>
      <c r="EE92">
        <v>0</v>
      </c>
      <c r="EF92">
        <v>0</v>
      </c>
      <c r="EG92">
        <v>0</v>
      </c>
      <c r="EH92">
        <v>0</v>
      </c>
      <c r="EI92">
        <v>0</v>
      </c>
      <c r="EJ92">
        <v>0</v>
      </c>
      <c r="EK92">
        <v>0</v>
      </c>
      <c r="EL92">
        <v>0</v>
      </c>
      <c r="EM92">
        <v>0</v>
      </c>
      <c r="EN92">
        <v>0</v>
      </c>
      <c r="EO92">
        <v>0</v>
      </c>
      <c r="EP92">
        <v>0</v>
      </c>
      <c r="EQ92">
        <v>0</v>
      </c>
      <c r="ER92">
        <v>0</v>
      </c>
      <c r="ES92">
        <v>0</v>
      </c>
      <c r="ET92">
        <v>0</v>
      </c>
      <c r="EU92">
        <v>0</v>
      </c>
      <c r="EV92">
        <v>0</v>
      </c>
      <c r="EW92">
        <v>0</v>
      </c>
      <c r="EX92">
        <v>0</v>
      </c>
      <c r="EY92">
        <v>0</v>
      </c>
      <c r="EZ92">
        <v>0</v>
      </c>
      <c r="FA92">
        <v>0</v>
      </c>
      <c r="FB92">
        <v>0</v>
      </c>
      <c r="FC92">
        <v>0</v>
      </c>
      <c r="FD92">
        <v>0</v>
      </c>
      <c r="FE92">
        <v>0</v>
      </c>
      <c r="FF92">
        <v>0</v>
      </c>
      <c r="FG92">
        <v>0</v>
      </c>
      <c r="FH92">
        <v>0</v>
      </c>
      <c r="FI92">
        <v>0</v>
      </c>
      <c r="FJ92">
        <v>0</v>
      </c>
      <c r="FK92">
        <v>0</v>
      </c>
      <c r="FL92">
        <v>0</v>
      </c>
      <c r="FM92">
        <v>0</v>
      </c>
      <c r="FN92">
        <v>0</v>
      </c>
      <c r="FO92">
        <v>0</v>
      </c>
      <c r="FP92">
        <v>0</v>
      </c>
      <c r="FQ92">
        <v>0</v>
      </c>
      <c r="FR92">
        <v>0</v>
      </c>
      <c r="FS92">
        <v>0</v>
      </c>
      <c r="FT92" s="45"/>
    </row>
    <row r="93" spans="1:176" x14ac:dyDescent="0.2">
      <c r="A93" t="s">
        <v>191</v>
      </c>
      <c r="B93" t="s">
        <v>1</v>
      </c>
      <c r="C93" s="69">
        <v>41893</v>
      </c>
      <c r="D93">
        <v>0</v>
      </c>
      <c r="E93" s="78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v>0</v>
      </c>
      <c r="DN93">
        <v>0</v>
      </c>
      <c r="DO93">
        <v>0</v>
      </c>
      <c r="DP93">
        <v>0</v>
      </c>
      <c r="DQ93">
        <v>0</v>
      </c>
      <c r="DR93">
        <v>0</v>
      </c>
      <c r="DS93">
        <v>0</v>
      </c>
      <c r="DT93">
        <v>0</v>
      </c>
      <c r="DU93">
        <v>0</v>
      </c>
      <c r="DV93">
        <v>0</v>
      </c>
      <c r="DW93">
        <v>0</v>
      </c>
      <c r="DX93">
        <v>0</v>
      </c>
      <c r="DY93">
        <v>0</v>
      </c>
      <c r="DZ93">
        <v>0</v>
      </c>
      <c r="EA93">
        <v>0</v>
      </c>
      <c r="EB93">
        <v>0</v>
      </c>
      <c r="EC93">
        <v>0</v>
      </c>
      <c r="ED93">
        <v>0</v>
      </c>
      <c r="EE93">
        <v>0</v>
      </c>
      <c r="EF93">
        <v>0</v>
      </c>
      <c r="EG93">
        <v>0</v>
      </c>
      <c r="EH93">
        <v>0</v>
      </c>
      <c r="EI93">
        <v>0</v>
      </c>
      <c r="EJ93">
        <v>0</v>
      </c>
      <c r="EK93">
        <v>0</v>
      </c>
      <c r="EL93">
        <v>0</v>
      </c>
      <c r="EM93">
        <v>0</v>
      </c>
      <c r="EN93">
        <v>0</v>
      </c>
      <c r="EO93">
        <v>0</v>
      </c>
      <c r="EP93">
        <v>0</v>
      </c>
      <c r="EQ93">
        <v>0</v>
      </c>
      <c r="ER93">
        <v>0</v>
      </c>
      <c r="ES93">
        <v>0</v>
      </c>
      <c r="ET93">
        <v>0</v>
      </c>
      <c r="EU93">
        <v>0</v>
      </c>
      <c r="EV93">
        <v>0</v>
      </c>
      <c r="EW93">
        <v>0</v>
      </c>
      <c r="EX93">
        <v>0</v>
      </c>
      <c r="EY93">
        <v>0</v>
      </c>
      <c r="EZ93">
        <v>0</v>
      </c>
      <c r="FA93">
        <v>0</v>
      </c>
      <c r="FB93">
        <v>0</v>
      </c>
      <c r="FC93">
        <v>0</v>
      </c>
      <c r="FD93">
        <v>0</v>
      </c>
      <c r="FE93">
        <v>0</v>
      </c>
      <c r="FF93">
        <v>0</v>
      </c>
      <c r="FG93">
        <v>0</v>
      </c>
      <c r="FH93">
        <v>0</v>
      </c>
      <c r="FI93">
        <v>0</v>
      </c>
      <c r="FJ93">
        <v>0</v>
      </c>
      <c r="FK93">
        <v>0</v>
      </c>
      <c r="FL93">
        <v>0</v>
      </c>
      <c r="FM93">
        <v>0</v>
      </c>
      <c r="FN93">
        <v>0</v>
      </c>
      <c r="FO93">
        <v>0</v>
      </c>
      <c r="FP93">
        <v>0</v>
      </c>
      <c r="FQ93">
        <v>0</v>
      </c>
      <c r="FR93">
        <v>0</v>
      </c>
      <c r="FS93">
        <v>0</v>
      </c>
      <c r="FT93" s="45"/>
    </row>
    <row r="94" spans="1:176" x14ac:dyDescent="0.2">
      <c r="A94" t="s">
        <v>191</v>
      </c>
      <c r="B94" t="s">
        <v>1</v>
      </c>
      <c r="C94" s="69" t="s">
        <v>2</v>
      </c>
      <c r="D94">
        <v>0</v>
      </c>
      <c r="E94" s="78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v>0</v>
      </c>
      <c r="DN94">
        <v>0</v>
      </c>
      <c r="DO94">
        <v>0</v>
      </c>
      <c r="DP94">
        <v>0</v>
      </c>
      <c r="DQ94">
        <v>0</v>
      </c>
      <c r="DR94">
        <v>0</v>
      </c>
      <c r="DS94">
        <v>0</v>
      </c>
      <c r="DT94">
        <v>0</v>
      </c>
      <c r="DU94">
        <v>0</v>
      </c>
      <c r="DV94">
        <v>0</v>
      </c>
      <c r="DW94">
        <v>0</v>
      </c>
      <c r="DX94">
        <v>0</v>
      </c>
      <c r="DY94">
        <v>0</v>
      </c>
      <c r="DZ94">
        <v>0</v>
      </c>
      <c r="EA94">
        <v>0</v>
      </c>
      <c r="EB94">
        <v>0</v>
      </c>
      <c r="EC94">
        <v>0</v>
      </c>
      <c r="ED94">
        <v>0</v>
      </c>
      <c r="EE94">
        <v>0</v>
      </c>
      <c r="EF94">
        <v>0</v>
      </c>
      <c r="EG94">
        <v>0</v>
      </c>
      <c r="EH94">
        <v>0</v>
      </c>
      <c r="EI94">
        <v>0</v>
      </c>
      <c r="EJ94">
        <v>0</v>
      </c>
      <c r="EK94">
        <v>0</v>
      </c>
      <c r="EL94">
        <v>0</v>
      </c>
      <c r="EM94">
        <v>0</v>
      </c>
      <c r="EN94">
        <v>0</v>
      </c>
      <c r="EO94">
        <v>0</v>
      </c>
      <c r="EP94">
        <v>0</v>
      </c>
      <c r="EQ94">
        <v>0</v>
      </c>
      <c r="ER94">
        <v>0</v>
      </c>
      <c r="ES94">
        <v>0</v>
      </c>
      <c r="ET94">
        <v>0</v>
      </c>
      <c r="EU94">
        <v>0</v>
      </c>
      <c r="EV94">
        <v>0</v>
      </c>
      <c r="EW94">
        <v>0</v>
      </c>
      <c r="EX94">
        <v>0</v>
      </c>
      <c r="EY94">
        <v>0</v>
      </c>
      <c r="EZ94">
        <v>0</v>
      </c>
      <c r="FA94">
        <v>0</v>
      </c>
      <c r="FB94">
        <v>0</v>
      </c>
      <c r="FC94">
        <v>0</v>
      </c>
      <c r="FD94">
        <v>0</v>
      </c>
      <c r="FE94">
        <v>0</v>
      </c>
      <c r="FF94">
        <v>0</v>
      </c>
      <c r="FG94">
        <v>0</v>
      </c>
      <c r="FH94">
        <v>0</v>
      </c>
      <c r="FI94">
        <v>0</v>
      </c>
      <c r="FJ94">
        <v>0</v>
      </c>
      <c r="FK94">
        <v>0</v>
      </c>
      <c r="FL94">
        <v>0</v>
      </c>
      <c r="FM94">
        <v>0</v>
      </c>
      <c r="FN94">
        <v>0</v>
      </c>
      <c r="FO94">
        <v>0</v>
      </c>
      <c r="FP94">
        <v>0</v>
      </c>
      <c r="FQ94">
        <v>0</v>
      </c>
      <c r="FR94">
        <v>0</v>
      </c>
      <c r="FS94">
        <v>0</v>
      </c>
      <c r="FT94" s="45"/>
    </row>
    <row r="95" spans="1:176" x14ac:dyDescent="0.2">
      <c r="A95" t="s">
        <v>191</v>
      </c>
      <c r="B95" t="s">
        <v>203</v>
      </c>
      <c r="C95" s="69">
        <v>41774</v>
      </c>
      <c r="D95">
        <v>0</v>
      </c>
      <c r="E95" s="78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v>0</v>
      </c>
      <c r="DN95">
        <v>0</v>
      </c>
      <c r="DO95">
        <v>0</v>
      </c>
      <c r="DP95">
        <v>0</v>
      </c>
      <c r="DQ95">
        <v>0</v>
      </c>
      <c r="DR95">
        <v>0</v>
      </c>
      <c r="DS95">
        <v>0</v>
      </c>
      <c r="DT95">
        <v>0</v>
      </c>
      <c r="DU95">
        <v>0</v>
      </c>
      <c r="DV95">
        <v>0</v>
      </c>
      <c r="DW95">
        <v>0</v>
      </c>
      <c r="DX95">
        <v>0</v>
      </c>
      <c r="DY95">
        <v>0</v>
      </c>
      <c r="DZ95">
        <v>0</v>
      </c>
      <c r="EA95">
        <v>0</v>
      </c>
      <c r="EB95">
        <v>0</v>
      </c>
      <c r="EC95">
        <v>0</v>
      </c>
      <c r="ED95">
        <v>0</v>
      </c>
      <c r="EE95">
        <v>0</v>
      </c>
      <c r="EF95">
        <v>0</v>
      </c>
      <c r="EG95">
        <v>0</v>
      </c>
      <c r="EH95">
        <v>0</v>
      </c>
      <c r="EI95">
        <v>0</v>
      </c>
      <c r="EJ95">
        <v>0</v>
      </c>
      <c r="EK95">
        <v>0</v>
      </c>
      <c r="EL95">
        <v>0</v>
      </c>
      <c r="EM95">
        <v>0</v>
      </c>
      <c r="EN95">
        <v>0</v>
      </c>
      <c r="EO95">
        <v>0</v>
      </c>
      <c r="EP95">
        <v>0</v>
      </c>
      <c r="EQ95">
        <v>0</v>
      </c>
      <c r="ER95">
        <v>0</v>
      </c>
      <c r="ES95">
        <v>0</v>
      </c>
      <c r="ET95">
        <v>0</v>
      </c>
      <c r="EU95">
        <v>0</v>
      </c>
      <c r="EV95">
        <v>0</v>
      </c>
      <c r="EW95">
        <v>0</v>
      </c>
      <c r="EX95">
        <v>0</v>
      </c>
      <c r="EY95">
        <v>0</v>
      </c>
      <c r="EZ95">
        <v>0</v>
      </c>
      <c r="FA95">
        <v>0</v>
      </c>
      <c r="FB95">
        <v>0</v>
      </c>
      <c r="FC95">
        <v>0</v>
      </c>
      <c r="FD95">
        <v>0</v>
      </c>
      <c r="FE95">
        <v>0</v>
      </c>
      <c r="FF95">
        <v>0</v>
      </c>
      <c r="FG95">
        <v>0</v>
      </c>
      <c r="FH95">
        <v>0</v>
      </c>
      <c r="FI95">
        <v>0</v>
      </c>
      <c r="FJ95">
        <v>0</v>
      </c>
      <c r="FK95">
        <v>0</v>
      </c>
      <c r="FL95">
        <v>0</v>
      </c>
      <c r="FM95">
        <v>0</v>
      </c>
      <c r="FN95">
        <v>0</v>
      </c>
      <c r="FO95">
        <v>0</v>
      </c>
      <c r="FP95">
        <v>0</v>
      </c>
      <c r="FQ95">
        <v>0</v>
      </c>
      <c r="FR95">
        <v>0</v>
      </c>
      <c r="FS95">
        <v>0</v>
      </c>
      <c r="FT95" s="45"/>
    </row>
    <row r="96" spans="1:176" x14ac:dyDescent="0.2">
      <c r="A96" t="s">
        <v>191</v>
      </c>
      <c r="B96" t="s">
        <v>203</v>
      </c>
      <c r="C96" s="69">
        <v>41893</v>
      </c>
      <c r="D96">
        <v>0</v>
      </c>
      <c r="E96" s="78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v>0</v>
      </c>
      <c r="DN96">
        <v>0</v>
      </c>
      <c r="DO96">
        <v>0</v>
      </c>
      <c r="DP96">
        <v>0</v>
      </c>
      <c r="DQ96">
        <v>0</v>
      </c>
      <c r="DR96">
        <v>0</v>
      </c>
      <c r="DS96">
        <v>0</v>
      </c>
      <c r="DT96">
        <v>0</v>
      </c>
      <c r="DU96">
        <v>0</v>
      </c>
      <c r="DV96">
        <v>0</v>
      </c>
      <c r="DW96">
        <v>0</v>
      </c>
      <c r="DX96">
        <v>0</v>
      </c>
      <c r="DY96">
        <v>0</v>
      </c>
      <c r="DZ96">
        <v>0</v>
      </c>
      <c r="EA96">
        <v>0</v>
      </c>
      <c r="EB96">
        <v>0</v>
      </c>
      <c r="EC96">
        <v>0</v>
      </c>
      <c r="ED96">
        <v>0</v>
      </c>
      <c r="EE96">
        <v>0</v>
      </c>
      <c r="EF96">
        <v>0</v>
      </c>
      <c r="EG96">
        <v>0</v>
      </c>
      <c r="EH96">
        <v>0</v>
      </c>
      <c r="EI96">
        <v>0</v>
      </c>
      <c r="EJ96">
        <v>0</v>
      </c>
      <c r="EK96">
        <v>0</v>
      </c>
      <c r="EL96">
        <v>0</v>
      </c>
      <c r="EM96">
        <v>0</v>
      </c>
      <c r="EN96">
        <v>0</v>
      </c>
      <c r="EO96">
        <v>0</v>
      </c>
      <c r="EP96">
        <v>0</v>
      </c>
      <c r="EQ96">
        <v>0</v>
      </c>
      <c r="ER96">
        <v>0</v>
      </c>
      <c r="ES96">
        <v>0</v>
      </c>
      <c r="ET96">
        <v>0</v>
      </c>
      <c r="EU96">
        <v>0</v>
      </c>
      <c r="EV96">
        <v>0</v>
      </c>
      <c r="EW96">
        <v>0</v>
      </c>
      <c r="EX96">
        <v>0</v>
      </c>
      <c r="EY96">
        <v>0</v>
      </c>
      <c r="EZ96">
        <v>0</v>
      </c>
      <c r="FA96">
        <v>0</v>
      </c>
      <c r="FB96">
        <v>0</v>
      </c>
      <c r="FC96">
        <v>0</v>
      </c>
      <c r="FD96">
        <v>0</v>
      </c>
      <c r="FE96">
        <v>0</v>
      </c>
      <c r="FF96">
        <v>0</v>
      </c>
      <c r="FG96">
        <v>0</v>
      </c>
      <c r="FH96">
        <v>0</v>
      </c>
      <c r="FI96">
        <v>0</v>
      </c>
      <c r="FJ96">
        <v>0</v>
      </c>
      <c r="FK96">
        <v>0</v>
      </c>
      <c r="FL96">
        <v>0</v>
      </c>
      <c r="FM96">
        <v>0</v>
      </c>
      <c r="FN96">
        <v>0</v>
      </c>
      <c r="FO96">
        <v>0</v>
      </c>
      <c r="FP96">
        <v>0</v>
      </c>
      <c r="FQ96">
        <v>0</v>
      </c>
      <c r="FR96">
        <v>0</v>
      </c>
      <c r="FS96">
        <v>0</v>
      </c>
      <c r="FT96" s="45"/>
    </row>
    <row r="97" spans="1:176" x14ac:dyDescent="0.2">
      <c r="A97" t="s">
        <v>191</v>
      </c>
      <c r="B97" t="s">
        <v>203</v>
      </c>
      <c r="C97" s="69" t="s">
        <v>2</v>
      </c>
      <c r="D97">
        <v>0</v>
      </c>
      <c r="E97" s="78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v>0</v>
      </c>
      <c r="DN97">
        <v>0</v>
      </c>
      <c r="DO97">
        <v>0</v>
      </c>
      <c r="DP97">
        <v>0</v>
      </c>
      <c r="DQ97">
        <v>0</v>
      </c>
      <c r="DR97">
        <v>0</v>
      </c>
      <c r="DS97">
        <v>0</v>
      </c>
      <c r="DT97">
        <v>0</v>
      </c>
      <c r="DU97">
        <v>0</v>
      </c>
      <c r="DV97">
        <v>0</v>
      </c>
      <c r="DW97">
        <v>0</v>
      </c>
      <c r="DX97">
        <v>0</v>
      </c>
      <c r="DY97">
        <v>0</v>
      </c>
      <c r="DZ97">
        <v>0</v>
      </c>
      <c r="EA97">
        <v>0</v>
      </c>
      <c r="EB97">
        <v>0</v>
      </c>
      <c r="EC97">
        <v>0</v>
      </c>
      <c r="ED97">
        <v>0</v>
      </c>
      <c r="EE97">
        <v>0</v>
      </c>
      <c r="EF97">
        <v>0</v>
      </c>
      <c r="EG97">
        <v>0</v>
      </c>
      <c r="EH97">
        <v>0</v>
      </c>
      <c r="EI97">
        <v>0</v>
      </c>
      <c r="EJ97">
        <v>0</v>
      </c>
      <c r="EK97">
        <v>0</v>
      </c>
      <c r="EL97">
        <v>0</v>
      </c>
      <c r="EM97">
        <v>0</v>
      </c>
      <c r="EN97">
        <v>0</v>
      </c>
      <c r="EO97">
        <v>0</v>
      </c>
      <c r="EP97">
        <v>0</v>
      </c>
      <c r="EQ97">
        <v>0</v>
      </c>
      <c r="ER97">
        <v>0</v>
      </c>
      <c r="ES97">
        <v>0</v>
      </c>
      <c r="ET97">
        <v>0</v>
      </c>
      <c r="EU97">
        <v>0</v>
      </c>
      <c r="EV97">
        <v>0</v>
      </c>
      <c r="EW97">
        <v>0</v>
      </c>
      <c r="EX97">
        <v>0</v>
      </c>
      <c r="EY97">
        <v>0</v>
      </c>
      <c r="EZ97">
        <v>0</v>
      </c>
      <c r="FA97">
        <v>0</v>
      </c>
      <c r="FB97">
        <v>0</v>
      </c>
      <c r="FC97">
        <v>0</v>
      </c>
      <c r="FD97">
        <v>0</v>
      </c>
      <c r="FE97">
        <v>0</v>
      </c>
      <c r="FF97">
        <v>0</v>
      </c>
      <c r="FG97">
        <v>0</v>
      </c>
      <c r="FH97">
        <v>0</v>
      </c>
      <c r="FI97">
        <v>0</v>
      </c>
      <c r="FJ97">
        <v>0</v>
      </c>
      <c r="FK97">
        <v>0</v>
      </c>
      <c r="FL97">
        <v>0</v>
      </c>
      <c r="FM97">
        <v>0</v>
      </c>
      <c r="FN97">
        <v>0</v>
      </c>
      <c r="FO97">
        <v>0</v>
      </c>
      <c r="FP97">
        <v>0</v>
      </c>
      <c r="FQ97">
        <v>0</v>
      </c>
      <c r="FR97">
        <v>0</v>
      </c>
      <c r="FS97">
        <v>0</v>
      </c>
      <c r="FT97" s="45"/>
    </row>
    <row r="98" spans="1:176" x14ac:dyDescent="0.2">
      <c r="A98" t="s">
        <v>192</v>
      </c>
      <c r="B98" t="s">
        <v>202</v>
      </c>
      <c r="C98" s="69">
        <v>41774</v>
      </c>
      <c r="D98">
        <v>0</v>
      </c>
      <c r="E98" s="7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v>0</v>
      </c>
      <c r="DN98">
        <v>0</v>
      </c>
      <c r="DO98">
        <v>0</v>
      </c>
      <c r="DP98">
        <v>0</v>
      </c>
      <c r="DQ98">
        <v>0</v>
      </c>
      <c r="DR98">
        <v>0</v>
      </c>
      <c r="DS98">
        <v>0</v>
      </c>
      <c r="DT98">
        <v>0</v>
      </c>
      <c r="DU98">
        <v>0</v>
      </c>
      <c r="DV98">
        <v>0</v>
      </c>
      <c r="DW98">
        <v>0</v>
      </c>
      <c r="DX98">
        <v>0</v>
      </c>
      <c r="DY98">
        <v>0</v>
      </c>
      <c r="DZ98">
        <v>0</v>
      </c>
      <c r="EA98">
        <v>0</v>
      </c>
      <c r="EB98">
        <v>0</v>
      </c>
      <c r="EC98">
        <v>0</v>
      </c>
      <c r="ED98">
        <v>0</v>
      </c>
      <c r="EE98">
        <v>0</v>
      </c>
      <c r="EF98">
        <v>0</v>
      </c>
      <c r="EG98">
        <v>0</v>
      </c>
      <c r="EH98">
        <v>0</v>
      </c>
      <c r="EI98">
        <v>0</v>
      </c>
      <c r="EJ98">
        <v>0</v>
      </c>
      <c r="EK98">
        <v>0</v>
      </c>
      <c r="EL98">
        <v>0</v>
      </c>
      <c r="EM98">
        <v>0</v>
      </c>
      <c r="EN98">
        <v>0</v>
      </c>
      <c r="EO98">
        <v>0</v>
      </c>
      <c r="EP98">
        <v>0</v>
      </c>
      <c r="EQ98">
        <v>0</v>
      </c>
      <c r="ER98">
        <v>0</v>
      </c>
      <c r="ES98">
        <v>0</v>
      </c>
      <c r="ET98">
        <v>0</v>
      </c>
      <c r="EU98">
        <v>0</v>
      </c>
      <c r="EV98">
        <v>0</v>
      </c>
      <c r="EW98">
        <v>0</v>
      </c>
      <c r="EX98">
        <v>0</v>
      </c>
      <c r="EY98">
        <v>0</v>
      </c>
      <c r="EZ98">
        <v>0</v>
      </c>
      <c r="FA98">
        <v>0</v>
      </c>
      <c r="FB98">
        <v>0</v>
      </c>
      <c r="FC98">
        <v>0</v>
      </c>
      <c r="FD98">
        <v>0</v>
      </c>
      <c r="FE98">
        <v>0</v>
      </c>
      <c r="FF98">
        <v>0</v>
      </c>
      <c r="FG98">
        <v>0</v>
      </c>
      <c r="FH98">
        <v>0</v>
      </c>
      <c r="FI98">
        <v>0</v>
      </c>
      <c r="FJ98">
        <v>0</v>
      </c>
      <c r="FK98">
        <v>0</v>
      </c>
      <c r="FL98">
        <v>0</v>
      </c>
      <c r="FM98">
        <v>0</v>
      </c>
      <c r="FN98">
        <v>0</v>
      </c>
      <c r="FO98">
        <v>0</v>
      </c>
      <c r="FP98">
        <v>0</v>
      </c>
      <c r="FQ98">
        <v>0</v>
      </c>
      <c r="FR98">
        <v>0</v>
      </c>
      <c r="FS98">
        <v>0</v>
      </c>
      <c r="FT98" s="45"/>
    </row>
    <row r="99" spans="1:176" x14ac:dyDescent="0.2">
      <c r="A99" t="s">
        <v>192</v>
      </c>
      <c r="B99" t="s">
        <v>202</v>
      </c>
      <c r="C99" s="69">
        <v>41893</v>
      </c>
      <c r="D99">
        <v>0</v>
      </c>
      <c r="E99" s="78">
        <v>0</v>
      </c>
      <c r="F99">
        <v>0</v>
      </c>
      <c r="G99">
        <v>0</v>
      </c>
      <c r="H99">
        <v>0</v>
      </c>
      <c r="I99">
        <v>0</v>
      </c>
      <c r="J99">
        <v>0</v>
      </c>
      <c r="K99">
        <v>0</v>
      </c>
      <c r="L99">
        <v>0</v>
      </c>
      <c r="M99">
        <v>0</v>
      </c>
      <c r="N99">
        <v>0</v>
      </c>
      <c r="O99">
        <v>0</v>
      </c>
      <c r="P99">
        <v>0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0</v>
      </c>
      <c r="AA99">
        <v>0</v>
      </c>
      <c r="AB99">
        <v>0</v>
      </c>
      <c r="AC99">
        <v>0</v>
      </c>
      <c r="AD99">
        <v>0</v>
      </c>
      <c r="AE99">
        <v>0</v>
      </c>
      <c r="AF99">
        <v>0</v>
      </c>
      <c r="AG99">
        <v>0</v>
      </c>
      <c r="AH99">
        <v>0</v>
      </c>
      <c r="AI99">
        <v>0</v>
      </c>
      <c r="AJ99">
        <v>0</v>
      </c>
      <c r="AK99">
        <v>0</v>
      </c>
      <c r="AL99">
        <v>0</v>
      </c>
      <c r="AM99">
        <v>0</v>
      </c>
      <c r="AN99">
        <v>0</v>
      </c>
      <c r="AO99">
        <v>0</v>
      </c>
      <c r="AP99">
        <v>0</v>
      </c>
      <c r="AQ99">
        <v>0</v>
      </c>
      <c r="AR99">
        <v>0</v>
      </c>
      <c r="AS99">
        <v>0</v>
      </c>
      <c r="AT99">
        <v>0</v>
      </c>
      <c r="AU99">
        <v>0</v>
      </c>
      <c r="AV99">
        <v>0</v>
      </c>
      <c r="AW99">
        <v>0</v>
      </c>
      <c r="AX99">
        <v>0</v>
      </c>
      <c r="AY99">
        <v>0</v>
      </c>
      <c r="AZ99">
        <v>0</v>
      </c>
      <c r="BA99">
        <v>0</v>
      </c>
      <c r="BB99">
        <v>0</v>
      </c>
      <c r="BC99">
        <v>0</v>
      </c>
      <c r="BD99">
        <v>0</v>
      </c>
      <c r="BE99">
        <v>0</v>
      </c>
      <c r="BF99">
        <v>0</v>
      </c>
      <c r="BG99">
        <v>0</v>
      </c>
      <c r="BH99">
        <v>0</v>
      </c>
      <c r="BI99">
        <v>0</v>
      </c>
      <c r="BJ99">
        <v>0</v>
      </c>
      <c r="BK99">
        <v>0</v>
      </c>
      <c r="BL99">
        <v>0</v>
      </c>
      <c r="BM99">
        <v>0</v>
      </c>
      <c r="BN99">
        <v>0</v>
      </c>
      <c r="BO99">
        <v>0</v>
      </c>
      <c r="BP99">
        <v>0</v>
      </c>
      <c r="BQ99">
        <v>0</v>
      </c>
      <c r="BR99">
        <v>0</v>
      </c>
      <c r="BS99">
        <v>0</v>
      </c>
      <c r="BT99">
        <v>0</v>
      </c>
      <c r="BU99">
        <v>0</v>
      </c>
      <c r="BV99">
        <v>0</v>
      </c>
      <c r="BW99">
        <v>0</v>
      </c>
      <c r="BX99">
        <v>0</v>
      </c>
      <c r="BY99">
        <v>0</v>
      </c>
      <c r="BZ99">
        <v>0</v>
      </c>
      <c r="CA99">
        <v>0</v>
      </c>
      <c r="CB99">
        <v>0</v>
      </c>
      <c r="CC99">
        <v>0</v>
      </c>
      <c r="CD99">
        <v>0</v>
      </c>
      <c r="CE99">
        <v>0</v>
      </c>
      <c r="CF99">
        <v>0</v>
      </c>
      <c r="CG99">
        <v>0</v>
      </c>
      <c r="CH99">
        <v>0</v>
      </c>
      <c r="CI99">
        <v>0</v>
      </c>
      <c r="CJ99">
        <v>0</v>
      </c>
      <c r="CK99">
        <v>0</v>
      </c>
      <c r="CL99">
        <v>0</v>
      </c>
      <c r="CM99">
        <v>0</v>
      </c>
      <c r="CN99">
        <v>0</v>
      </c>
      <c r="CO99">
        <v>0</v>
      </c>
      <c r="CP99">
        <v>0</v>
      </c>
      <c r="CQ99">
        <v>0</v>
      </c>
      <c r="CR99">
        <v>0</v>
      </c>
      <c r="CS99">
        <v>0</v>
      </c>
      <c r="CT99">
        <v>0</v>
      </c>
      <c r="CU99">
        <v>0</v>
      </c>
      <c r="CV99">
        <v>0</v>
      </c>
      <c r="CW99">
        <v>0</v>
      </c>
      <c r="CX99">
        <v>0</v>
      </c>
      <c r="CY99">
        <v>0</v>
      </c>
      <c r="CZ99">
        <v>0</v>
      </c>
      <c r="DA99">
        <v>0</v>
      </c>
      <c r="DB99">
        <v>0</v>
      </c>
      <c r="DC99">
        <v>0</v>
      </c>
      <c r="DD99">
        <v>0</v>
      </c>
      <c r="DE99">
        <v>0</v>
      </c>
      <c r="DF99">
        <v>0</v>
      </c>
      <c r="DG99">
        <v>0</v>
      </c>
      <c r="DH99">
        <v>0</v>
      </c>
      <c r="DI99">
        <v>0</v>
      </c>
      <c r="DJ99">
        <v>0</v>
      </c>
      <c r="DK99">
        <v>0</v>
      </c>
      <c r="DL99">
        <v>0</v>
      </c>
      <c r="DM99">
        <v>0</v>
      </c>
      <c r="DN99">
        <v>0</v>
      </c>
      <c r="DO99">
        <v>0</v>
      </c>
      <c r="DP99">
        <v>0</v>
      </c>
      <c r="DQ99">
        <v>0</v>
      </c>
      <c r="DR99">
        <v>0</v>
      </c>
      <c r="DS99">
        <v>0</v>
      </c>
      <c r="DT99">
        <v>0</v>
      </c>
      <c r="DU99">
        <v>0</v>
      </c>
      <c r="DV99">
        <v>0</v>
      </c>
      <c r="DW99">
        <v>0</v>
      </c>
      <c r="DX99">
        <v>0</v>
      </c>
      <c r="DY99">
        <v>0</v>
      </c>
      <c r="DZ99">
        <v>0</v>
      </c>
      <c r="EA99">
        <v>0</v>
      </c>
      <c r="EB99">
        <v>0</v>
      </c>
      <c r="EC99">
        <v>0</v>
      </c>
      <c r="ED99">
        <v>0</v>
      </c>
      <c r="EE99">
        <v>0</v>
      </c>
      <c r="EF99">
        <v>0</v>
      </c>
      <c r="EG99">
        <v>0</v>
      </c>
      <c r="EH99">
        <v>0</v>
      </c>
      <c r="EI99">
        <v>0</v>
      </c>
      <c r="EJ99">
        <v>0</v>
      </c>
      <c r="EK99">
        <v>0</v>
      </c>
      <c r="EL99">
        <v>0</v>
      </c>
      <c r="EM99">
        <v>0</v>
      </c>
      <c r="EN99">
        <v>0</v>
      </c>
      <c r="EO99">
        <v>0</v>
      </c>
      <c r="EP99">
        <v>0</v>
      </c>
      <c r="EQ99">
        <v>0</v>
      </c>
      <c r="ER99">
        <v>0</v>
      </c>
      <c r="ES99">
        <v>0</v>
      </c>
      <c r="ET99">
        <v>0</v>
      </c>
      <c r="EU99">
        <v>0</v>
      </c>
      <c r="EV99">
        <v>0</v>
      </c>
      <c r="EW99">
        <v>0</v>
      </c>
      <c r="EX99">
        <v>0</v>
      </c>
      <c r="EY99">
        <v>0</v>
      </c>
      <c r="EZ99">
        <v>0</v>
      </c>
      <c r="FA99">
        <v>0</v>
      </c>
      <c r="FB99">
        <v>0</v>
      </c>
      <c r="FC99">
        <v>0</v>
      </c>
      <c r="FD99">
        <v>0</v>
      </c>
      <c r="FE99">
        <v>0</v>
      </c>
      <c r="FF99">
        <v>0</v>
      </c>
      <c r="FG99">
        <v>0</v>
      </c>
      <c r="FH99">
        <v>0</v>
      </c>
      <c r="FI99">
        <v>0</v>
      </c>
      <c r="FJ99">
        <v>0</v>
      </c>
      <c r="FK99">
        <v>0</v>
      </c>
      <c r="FL99">
        <v>0</v>
      </c>
      <c r="FM99">
        <v>0</v>
      </c>
      <c r="FN99">
        <v>0</v>
      </c>
      <c r="FO99">
        <v>0</v>
      </c>
      <c r="FP99">
        <v>0</v>
      </c>
      <c r="FQ99">
        <v>0</v>
      </c>
      <c r="FR99">
        <v>0</v>
      </c>
      <c r="FS99">
        <v>0</v>
      </c>
      <c r="FT99" s="45"/>
    </row>
    <row r="100" spans="1:176" x14ac:dyDescent="0.2">
      <c r="A100" t="s">
        <v>192</v>
      </c>
      <c r="B100" t="s">
        <v>202</v>
      </c>
      <c r="C100" s="69" t="s">
        <v>2</v>
      </c>
      <c r="D100">
        <v>0</v>
      </c>
      <c r="E100" s="78">
        <v>0</v>
      </c>
      <c r="F100">
        <v>0</v>
      </c>
      <c r="G100">
        <v>0</v>
      </c>
      <c r="H100">
        <v>0</v>
      </c>
      <c r="I100">
        <v>0</v>
      </c>
      <c r="J100">
        <v>0</v>
      </c>
      <c r="K100">
        <v>0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0</v>
      </c>
      <c r="AE100">
        <v>0</v>
      </c>
      <c r="AF100">
        <v>0</v>
      </c>
      <c r="AG100">
        <v>0</v>
      </c>
      <c r="AH100">
        <v>0</v>
      </c>
      <c r="AI100">
        <v>0</v>
      </c>
      <c r="AJ100">
        <v>0</v>
      </c>
      <c r="AK100">
        <v>0</v>
      </c>
      <c r="AL100">
        <v>0</v>
      </c>
      <c r="AM100">
        <v>0</v>
      </c>
      <c r="AN100">
        <v>0</v>
      </c>
      <c r="AO100">
        <v>0</v>
      </c>
      <c r="AP100">
        <v>0</v>
      </c>
      <c r="AQ100">
        <v>0</v>
      </c>
      <c r="AR100">
        <v>0</v>
      </c>
      <c r="AS100">
        <v>0</v>
      </c>
      <c r="AT100">
        <v>0</v>
      </c>
      <c r="AU100">
        <v>0</v>
      </c>
      <c r="AV100">
        <v>0</v>
      </c>
      <c r="AW100">
        <v>0</v>
      </c>
      <c r="AX100">
        <v>0</v>
      </c>
      <c r="AY100">
        <v>0</v>
      </c>
      <c r="AZ100">
        <v>0</v>
      </c>
      <c r="BA100">
        <v>0</v>
      </c>
      <c r="BB100">
        <v>0</v>
      </c>
      <c r="BC100">
        <v>0</v>
      </c>
      <c r="BD100">
        <v>0</v>
      </c>
      <c r="BE100">
        <v>0</v>
      </c>
      <c r="BF100">
        <v>0</v>
      </c>
      <c r="BG100">
        <v>0</v>
      </c>
      <c r="BH100">
        <v>0</v>
      </c>
      <c r="BI100">
        <v>0</v>
      </c>
      <c r="BJ100">
        <v>0</v>
      </c>
      <c r="BK100">
        <v>0</v>
      </c>
      <c r="BL100">
        <v>0</v>
      </c>
      <c r="BM100">
        <v>0</v>
      </c>
      <c r="BN100">
        <v>0</v>
      </c>
      <c r="BO100">
        <v>0</v>
      </c>
      <c r="BP100">
        <v>0</v>
      </c>
      <c r="BQ100">
        <v>0</v>
      </c>
      <c r="BR100">
        <v>0</v>
      </c>
      <c r="BS100">
        <v>0</v>
      </c>
      <c r="BT100">
        <v>0</v>
      </c>
      <c r="BU100">
        <v>0</v>
      </c>
      <c r="BV100">
        <v>0</v>
      </c>
      <c r="BW100">
        <v>0</v>
      </c>
      <c r="BX100">
        <v>0</v>
      </c>
      <c r="BY100">
        <v>0</v>
      </c>
      <c r="BZ100">
        <v>0</v>
      </c>
      <c r="CA100">
        <v>0</v>
      </c>
      <c r="CB100">
        <v>0</v>
      </c>
      <c r="CC100">
        <v>0</v>
      </c>
      <c r="CD100">
        <v>0</v>
      </c>
      <c r="CE100">
        <v>0</v>
      </c>
      <c r="CF100">
        <v>0</v>
      </c>
      <c r="CG100">
        <v>0</v>
      </c>
      <c r="CH100">
        <v>0</v>
      </c>
      <c r="CI100">
        <v>0</v>
      </c>
      <c r="CJ100">
        <v>0</v>
      </c>
      <c r="CK100">
        <v>0</v>
      </c>
      <c r="CL100">
        <v>0</v>
      </c>
      <c r="CM100">
        <v>0</v>
      </c>
      <c r="CN100">
        <v>0</v>
      </c>
      <c r="CO100">
        <v>0</v>
      </c>
      <c r="CP100">
        <v>0</v>
      </c>
      <c r="CQ100">
        <v>0</v>
      </c>
      <c r="CR100">
        <v>0</v>
      </c>
      <c r="CS100">
        <v>0</v>
      </c>
      <c r="CT100">
        <v>0</v>
      </c>
      <c r="CU100">
        <v>0</v>
      </c>
      <c r="CV100">
        <v>0</v>
      </c>
      <c r="CW100">
        <v>0</v>
      </c>
      <c r="CX100">
        <v>0</v>
      </c>
      <c r="CY100">
        <v>0</v>
      </c>
      <c r="CZ100">
        <v>0</v>
      </c>
      <c r="DA100">
        <v>0</v>
      </c>
      <c r="DB100">
        <v>0</v>
      </c>
      <c r="DC100">
        <v>0</v>
      </c>
      <c r="DD100">
        <v>0</v>
      </c>
      <c r="DE100">
        <v>0</v>
      </c>
      <c r="DF100">
        <v>0</v>
      </c>
      <c r="DG100">
        <v>0</v>
      </c>
      <c r="DH100">
        <v>0</v>
      </c>
      <c r="DI100">
        <v>0</v>
      </c>
      <c r="DJ100">
        <v>0</v>
      </c>
      <c r="DK100">
        <v>0</v>
      </c>
      <c r="DL100">
        <v>0</v>
      </c>
      <c r="DM100">
        <v>0</v>
      </c>
      <c r="DN100">
        <v>0</v>
      </c>
      <c r="DO100">
        <v>0</v>
      </c>
      <c r="DP100">
        <v>0</v>
      </c>
      <c r="DQ100">
        <v>0</v>
      </c>
      <c r="DR100">
        <v>0</v>
      </c>
      <c r="DS100">
        <v>0</v>
      </c>
      <c r="DT100">
        <v>0</v>
      </c>
      <c r="DU100">
        <v>0</v>
      </c>
      <c r="DV100">
        <v>0</v>
      </c>
      <c r="DW100">
        <v>0</v>
      </c>
      <c r="DX100">
        <v>0</v>
      </c>
      <c r="DY100">
        <v>0</v>
      </c>
      <c r="DZ100">
        <v>0</v>
      </c>
      <c r="EA100">
        <v>0</v>
      </c>
      <c r="EB100">
        <v>0</v>
      </c>
      <c r="EC100">
        <v>0</v>
      </c>
      <c r="ED100">
        <v>0</v>
      </c>
      <c r="EE100">
        <v>0</v>
      </c>
      <c r="EF100">
        <v>0</v>
      </c>
      <c r="EG100">
        <v>0</v>
      </c>
      <c r="EH100">
        <v>0</v>
      </c>
      <c r="EI100">
        <v>0</v>
      </c>
      <c r="EJ100">
        <v>0</v>
      </c>
      <c r="EK100">
        <v>0</v>
      </c>
      <c r="EL100">
        <v>0</v>
      </c>
      <c r="EM100">
        <v>0</v>
      </c>
      <c r="EN100">
        <v>0</v>
      </c>
      <c r="EO100">
        <v>0</v>
      </c>
      <c r="EP100">
        <v>0</v>
      </c>
      <c r="EQ100">
        <v>0</v>
      </c>
      <c r="ER100">
        <v>0</v>
      </c>
      <c r="ES100">
        <v>0</v>
      </c>
      <c r="ET100">
        <v>0</v>
      </c>
      <c r="EU100">
        <v>0</v>
      </c>
      <c r="EV100">
        <v>0</v>
      </c>
      <c r="EW100">
        <v>0</v>
      </c>
      <c r="EX100">
        <v>0</v>
      </c>
      <c r="EY100">
        <v>0</v>
      </c>
      <c r="EZ100">
        <v>0</v>
      </c>
      <c r="FA100">
        <v>0</v>
      </c>
      <c r="FB100">
        <v>0</v>
      </c>
      <c r="FC100">
        <v>0</v>
      </c>
      <c r="FD100">
        <v>0</v>
      </c>
      <c r="FE100">
        <v>0</v>
      </c>
      <c r="FF100">
        <v>0</v>
      </c>
      <c r="FG100">
        <v>0</v>
      </c>
      <c r="FH100">
        <v>0</v>
      </c>
      <c r="FI100">
        <v>0</v>
      </c>
      <c r="FJ100">
        <v>0</v>
      </c>
      <c r="FK100">
        <v>0</v>
      </c>
      <c r="FL100">
        <v>0</v>
      </c>
      <c r="FM100">
        <v>0</v>
      </c>
      <c r="FN100">
        <v>0</v>
      </c>
      <c r="FO100">
        <v>0</v>
      </c>
      <c r="FP100">
        <v>0</v>
      </c>
      <c r="FQ100">
        <v>0</v>
      </c>
      <c r="FR100">
        <v>0</v>
      </c>
      <c r="FS100">
        <v>0</v>
      </c>
      <c r="FT100" s="45"/>
    </row>
    <row r="101" spans="1:176" x14ac:dyDescent="0.2">
      <c r="A101" t="s">
        <v>192</v>
      </c>
      <c r="B101" t="s">
        <v>204</v>
      </c>
      <c r="C101" s="69">
        <v>41774</v>
      </c>
      <c r="D101">
        <v>0</v>
      </c>
      <c r="E101" s="78">
        <v>0</v>
      </c>
      <c r="F101">
        <v>0</v>
      </c>
      <c r="G101">
        <v>0</v>
      </c>
      <c r="H101">
        <v>0</v>
      </c>
      <c r="I101">
        <v>0</v>
      </c>
      <c r="J101">
        <v>0</v>
      </c>
      <c r="K101">
        <v>0</v>
      </c>
      <c r="L101">
        <v>0</v>
      </c>
      <c r="M101">
        <v>0</v>
      </c>
      <c r="N101">
        <v>0</v>
      </c>
      <c r="O101">
        <v>0</v>
      </c>
      <c r="P101">
        <v>0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  <c r="AE101">
        <v>0</v>
      </c>
      <c r="AF101">
        <v>0</v>
      </c>
      <c r="AG101">
        <v>0</v>
      </c>
      <c r="AH101">
        <v>0</v>
      </c>
      <c r="AI101">
        <v>0</v>
      </c>
      <c r="AJ101">
        <v>0</v>
      </c>
      <c r="AK101">
        <v>0</v>
      </c>
      <c r="AL101">
        <v>0</v>
      </c>
      <c r="AM101">
        <v>0</v>
      </c>
      <c r="AN101">
        <v>0</v>
      </c>
      <c r="AO101">
        <v>0</v>
      </c>
      <c r="AP101">
        <v>0</v>
      </c>
      <c r="AQ101">
        <v>0</v>
      </c>
      <c r="AR101">
        <v>0</v>
      </c>
      <c r="AS101">
        <v>0</v>
      </c>
      <c r="AT101">
        <v>0</v>
      </c>
      <c r="AU101">
        <v>0</v>
      </c>
      <c r="AV101">
        <v>0</v>
      </c>
      <c r="AW101">
        <v>0</v>
      </c>
      <c r="AX101">
        <v>0</v>
      </c>
      <c r="AY101">
        <v>0</v>
      </c>
      <c r="AZ101">
        <v>0</v>
      </c>
      <c r="BA101">
        <v>0</v>
      </c>
      <c r="BB101">
        <v>0</v>
      </c>
      <c r="BC101">
        <v>0</v>
      </c>
      <c r="BD101">
        <v>0</v>
      </c>
      <c r="BE101">
        <v>0</v>
      </c>
      <c r="BF101">
        <v>0</v>
      </c>
      <c r="BG101">
        <v>0</v>
      </c>
      <c r="BH101">
        <v>0</v>
      </c>
      <c r="BI101">
        <v>0</v>
      </c>
      <c r="BJ101">
        <v>0</v>
      </c>
      <c r="BK101">
        <v>0</v>
      </c>
      <c r="BL101">
        <v>0</v>
      </c>
      <c r="BM101">
        <v>0</v>
      </c>
      <c r="BN101">
        <v>0</v>
      </c>
      <c r="BO101">
        <v>0</v>
      </c>
      <c r="BP101">
        <v>0</v>
      </c>
      <c r="BQ101">
        <v>0</v>
      </c>
      <c r="BR101">
        <v>0</v>
      </c>
      <c r="BS101">
        <v>0</v>
      </c>
      <c r="BT101">
        <v>0</v>
      </c>
      <c r="BU101">
        <v>0</v>
      </c>
      <c r="BV101">
        <v>0</v>
      </c>
      <c r="BW101">
        <v>0</v>
      </c>
      <c r="BX101">
        <v>0</v>
      </c>
      <c r="BY101">
        <v>0</v>
      </c>
      <c r="BZ101">
        <v>0</v>
      </c>
      <c r="CA101">
        <v>0</v>
      </c>
      <c r="CB101">
        <v>0</v>
      </c>
      <c r="CC101">
        <v>0</v>
      </c>
      <c r="CD101">
        <v>0</v>
      </c>
      <c r="CE101">
        <v>0</v>
      </c>
      <c r="CF101">
        <v>0</v>
      </c>
      <c r="CG101">
        <v>0</v>
      </c>
      <c r="CH101">
        <v>0</v>
      </c>
      <c r="CI101">
        <v>0</v>
      </c>
      <c r="CJ101">
        <v>0</v>
      </c>
      <c r="CK101">
        <v>0</v>
      </c>
      <c r="CL101">
        <v>0</v>
      </c>
      <c r="CM101">
        <v>0</v>
      </c>
      <c r="CN101">
        <v>0</v>
      </c>
      <c r="CO101">
        <v>0</v>
      </c>
      <c r="CP101">
        <v>0</v>
      </c>
      <c r="CQ101">
        <v>0</v>
      </c>
      <c r="CR101">
        <v>0</v>
      </c>
      <c r="CS101">
        <v>0</v>
      </c>
      <c r="CT101">
        <v>0</v>
      </c>
      <c r="CU101">
        <v>0</v>
      </c>
      <c r="CV101">
        <v>0</v>
      </c>
      <c r="CW101">
        <v>0</v>
      </c>
      <c r="CX101">
        <v>0</v>
      </c>
      <c r="CY101">
        <v>0</v>
      </c>
      <c r="CZ101">
        <v>0</v>
      </c>
      <c r="DA101">
        <v>0</v>
      </c>
      <c r="DB101">
        <v>0</v>
      </c>
      <c r="DC101">
        <v>0</v>
      </c>
      <c r="DD101">
        <v>0</v>
      </c>
      <c r="DE101">
        <v>0</v>
      </c>
      <c r="DF101">
        <v>0</v>
      </c>
      <c r="DG101">
        <v>0</v>
      </c>
      <c r="DH101">
        <v>0</v>
      </c>
      <c r="DI101">
        <v>0</v>
      </c>
      <c r="DJ101">
        <v>0</v>
      </c>
      <c r="DK101">
        <v>0</v>
      </c>
      <c r="DL101">
        <v>0</v>
      </c>
      <c r="DM101">
        <v>0</v>
      </c>
      <c r="DN101">
        <v>0</v>
      </c>
      <c r="DO101">
        <v>0</v>
      </c>
      <c r="DP101">
        <v>0</v>
      </c>
      <c r="DQ101">
        <v>0</v>
      </c>
      <c r="DR101">
        <v>0</v>
      </c>
      <c r="DS101">
        <v>0</v>
      </c>
      <c r="DT101">
        <v>0</v>
      </c>
      <c r="DU101">
        <v>0</v>
      </c>
      <c r="DV101">
        <v>0</v>
      </c>
      <c r="DW101">
        <v>0</v>
      </c>
      <c r="DX101">
        <v>0</v>
      </c>
      <c r="DY101">
        <v>0</v>
      </c>
      <c r="DZ101">
        <v>0</v>
      </c>
      <c r="EA101">
        <v>0</v>
      </c>
      <c r="EB101">
        <v>0</v>
      </c>
      <c r="EC101">
        <v>0</v>
      </c>
      <c r="ED101">
        <v>0</v>
      </c>
      <c r="EE101">
        <v>0</v>
      </c>
      <c r="EF101">
        <v>0</v>
      </c>
      <c r="EG101">
        <v>0</v>
      </c>
      <c r="EH101">
        <v>0</v>
      </c>
      <c r="EI101">
        <v>0</v>
      </c>
      <c r="EJ101">
        <v>0</v>
      </c>
      <c r="EK101">
        <v>0</v>
      </c>
      <c r="EL101">
        <v>0</v>
      </c>
      <c r="EM101">
        <v>0</v>
      </c>
      <c r="EN101">
        <v>0</v>
      </c>
      <c r="EO101">
        <v>0</v>
      </c>
      <c r="EP101">
        <v>0</v>
      </c>
      <c r="EQ101">
        <v>0</v>
      </c>
      <c r="ER101">
        <v>0</v>
      </c>
      <c r="ES101">
        <v>0</v>
      </c>
      <c r="ET101">
        <v>0</v>
      </c>
      <c r="EU101">
        <v>0</v>
      </c>
      <c r="EV101">
        <v>0</v>
      </c>
      <c r="EW101">
        <v>0</v>
      </c>
      <c r="EX101">
        <v>0</v>
      </c>
      <c r="EY101">
        <v>0</v>
      </c>
      <c r="EZ101">
        <v>0</v>
      </c>
      <c r="FA101">
        <v>0</v>
      </c>
      <c r="FB101">
        <v>0</v>
      </c>
      <c r="FC101">
        <v>0</v>
      </c>
      <c r="FD101">
        <v>0</v>
      </c>
      <c r="FE101">
        <v>0</v>
      </c>
      <c r="FF101">
        <v>0</v>
      </c>
      <c r="FG101">
        <v>0</v>
      </c>
      <c r="FH101">
        <v>0</v>
      </c>
      <c r="FI101">
        <v>0</v>
      </c>
      <c r="FJ101">
        <v>0</v>
      </c>
      <c r="FK101">
        <v>0</v>
      </c>
      <c r="FL101">
        <v>0</v>
      </c>
      <c r="FM101">
        <v>0</v>
      </c>
      <c r="FN101">
        <v>0</v>
      </c>
      <c r="FO101">
        <v>0</v>
      </c>
      <c r="FP101">
        <v>0</v>
      </c>
      <c r="FQ101">
        <v>0</v>
      </c>
      <c r="FR101">
        <v>0</v>
      </c>
      <c r="FS101">
        <v>0</v>
      </c>
      <c r="FT101" s="45"/>
    </row>
    <row r="102" spans="1:176" x14ac:dyDescent="0.2">
      <c r="A102" t="s">
        <v>192</v>
      </c>
      <c r="B102" t="s">
        <v>204</v>
      </c>
      <c r="C102" s="69">
        <v>41893</v>
      </c>
      <c r="D102">
        <v>0</v>
      </c>
      <c r="E102" s="78">
        <v>0</v>
      </c>
      <c r="F102">
        <v>0</v>
      </c>
      <c r="G102">
        <v>0</v>
      </c>
      <c r="H102">
        <v>0</v>
      </c>
      <c r="I102">
        <v>0</v>
      </c>
      <c r="J102">
        <v>0</v>
      </c>
      <c r="K102">
        <v>0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0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v>0</v>
      </c>
      <c r="AG102">
        <v>0</v>
      </c>
      <c r="AH102">
        <v>0</v>
      </c>
      <c r="AI102">
        <v>0</v>
      </c>
      <c r="AJ102">
        <v>0</v>
      </c>
      <c r="AK102">
        <v>0</v>
      </c>
      <c r="AL102">
        <v>0</v>
      </c>
      <c r="AM102">
        <v>0</v>
      </c>
      <c r="AN102">
        <v>0</v>
      </c>
      <c r="AO102">
        <v>0</v>
      </c>
      <c r="AP102">
        <v>0</v>
      </c>
      <c r="AQ102">
        <v>0</v>
      </c>
      <c r="AR102">
        <v>0</v>
      </c>
      <c r="AS102">
        <v>0</v>
      </c>
      <c r="AT102">
        <v>0</v>
      </c>
      <c r="AU102">
        <v>0</v>
      </c>
      <c r="AV102">
        <v>0</v>
      </c>
      <c r="AW102">
        <v>0</v>
      </c>
      <c r="AX102">
        <v>0</v>
      </c>
      <c r="AY102">
        <v>0</v>
      </c>
      <c r="AZ102">
        <v>0</v>
      </c>
      <c r="BA102">
        <v>0</v>
      </c>
      <c r="BB102">
        <v>0</v>
      </c>
      <c r="BC102">
        <v>0</v>
      </c>
      <c r="BD102">
        <v>0</v>
      </c>
      <c r="BE102">
        <v>0</v>
      </c>
      <c r="BF102">
        <v>0</v>
      </c>
      <c r="BG102">
        <v>0</v>
      </c>
      <c r="BH102">
        <v>0</v>
      </c>
      <c r="BI102">
        <v>0</v>
      </c>
      <c r="BJ102">
        <v>0</v>
      </c>
      <c r="BK102">
        <v>0</v>
      </c>
      <c r="BL102">
        <v>0</v>
      </c>
      <c r="BM102">
        <v>0</v>
      </c>
      <c r="BN102">
        <v>0</v>
      </c>
      <c r="BO102">
        <v>0</v>
      </c>
      <c r="BP102">
        <v>0</v>
      </c>
      <c r="BQ102">
        <v>0</v>
      </c>
      <c r="BR102">
        <v>0</v>
      </c>
      <c r="BS102">
        <v>0</v>
      </c>
      <c r="BT102">
        <v>0</v>
      </c>
      <c r="BU102">
        <v>0</v>
      </c>
      <c r="BV102">
        <v>0</v>
      </c>
      <c r="BW102">
        <v>0</v>
      </c>
      <c r="BX102">
        <v>0</v>
      </c>
      <c r="BY102">
        <v>0</v>
      </c>
      <c r="BZ102">
        <v>0</v>
      </c>
      <c r="CA102">
        <v>0</v>
      </c>
      <c r="CB102">
        <v>0</v>
      </c>
      <c r="CC102">
        <v>0</v>
      </c>
      <c r="CD102">
        <v>0</v>
      </c>
      <c r="CE102">
        <v>0</v>
      </c>
      <c r="CF102">
        <v>0</v>
      </c>
      <c r="CG102">
        <v>0</v>
      </c>
      <c r="CH102">
        <v>0</v>
      </c>
      <c r="CI102">
        <v>0</v>
      </c>
      <c r="CJ102">
        <v>0</v>
      </c>
      <c r="CK102">
        <v>0</v>
      </c>
      <c r="CL102">
        <v>0</v>
      </c>
      <c r="CM102">
        <v>0</v>
      </c>
      <c r="CN102">
        <v>0</v>
      </c>
      <c r="CO102">
        <v>0</v>
      </c>
      <c r="CP102">
        <v>0</v>
      </c>
      <c r="CQ102">
        <v>0</v>
      </c>
      <c r="CR102">
        <v>0</v>
      </c>
      <c r="CS102">
        <v>0</v>
      </c>
      <c r="CT102">
        <v>0</v>
      </c>
      <c r="CU102">
        <v>0</v>
      </c>
      <c r="CV102">
        <v>0</v>
      </c>
      <c r="CW102">
        <v>0</v>
      </c>
      <c r="CX102">
        <v>0</v>
      </c>
      <c r="CY102">
        <v>0</v>
      </c>
      <c r="CZ102">
        <v>0</v>
      </c>
      <c r="DA102">
        <v>0</v>
      </c>
      <c r="DB102">
        <v>0</v>
      </c>
      <c r="DC102">
        <v>0</v>
      </c>
      <c r="DD102">
        <v>0</v>
      </c>
      <c r="DE102">
        <v>0</v>
      </c>
      <c r="DF102">
        <v>0</v>
      </c>
      <c r="DG102">
        <v>0</v>
      </c>
      <c r="DH102">
        <v>0</v>
      </c>
      <c r="DI102">
        <v>0</v>
      </c>
      <c r="DJ102">
        <v>0</v>
      </c>
      <c r="DK102">
        <v>0</v>
      </c>
      <c r="DL102">
        <v>0</v>
      </c>
      <c r="DM102">
        <v>0</v>
      </c>
      <c r="DN102">
        <v>0</v>
      </c>
      <c r="DO102">
        <v>0</v>
      </c>
      <c r="DP102">
        <v>0</v>
      </c>
      <c r="DQ102">
        <v>0</v>
      </c>
      <c r="DR102">
        <v>0</v>
      </c>
      <c r="DS102">
        <v>0</v>
      </c>
      <c r="DT102">
        <v>0</v>
      </c>
      <c r="DU102">
        <v>0</v>
      </c>
      <c r="DV102">
        <v>0</v>
      </c>
      <c r="DW102">
        <v>0</v>
      </c>
      <c r="DX102">
        <v>0</v>
      </c>
      <c r="DY102">
        <v>0</v>
      </c>
      <c r="DZ102">
        <v>0</v>
      </c>
      <c r="EA102">
        <v>0</v>
      </c>
      <c r="EB102">
        <v>0</v>
      </c>
      <c r="EC102">
        <v>0</v>
      </c>
      <c r="ED102">
        <v>0</v>
      </c>
      <c r="EE102">
        <v>0</v>
      </c>
      <c r="EF102">
        <v>0</v>
      </c>
      <c r="EG102">
        <v>0</v>
      </c>
      <c r="EH102">
        <v>0</v>
      </c>
      <c r="EI102">
        <v>0</v>
      </c>
      <c r="EJ102">
        <v>0</v>
      </c>
      <c r="EK102">
        <v>0</v>
      </c>
      <c r="EL102">
        <v>0</v>
      </c>
      <c r="EM102">
        <v>0</v>
      </c>
      <c r="EN102">
        <v>0</v>
      </c>
      <c r="EO102">
        <v>0</v>
      </c>
      <c r="EP102">
        <v>0</v>
      </c>
      <c r="EQ102">
        <v>0</v>
      </c>
      <c r="ER102">
        <v>0</v>
      </c>
      <c r="ES102">
        <v>0</v>
      </c>
      <c r="ET102">
        <v>0</v>
      </c>
      <c r="EU102">
        <v>0</v>
      </c>
      <c r="EV102">
        <v>0</v>
      </c>
      <c r="EW102">
        <v>0</v>
      </c>
      <c r="EX102">
        <v>0</v>
      </c>
      <c r="EY102">
        <v>0</v>
      </c>
      <c r="EZ102">
        <v>0</v>
      </c>
      <c r="FA102">
        <v>0</v>
      </c>
      <c r="FB102">
        <v>0</v>
      </c>
      <c r="FC102">
        <v>0</v>
      </c>
      <c r="FD102">
        <v>0</v>
      </c>
      <c r="FE102">
        <v>0</v>
      </c>
      <c r="FF102">
        <v>0</v>
      </c>
      <c r="FG102">
        <v>0</v>
      </c>
      <c r="FH102">
        <v>0</v>
      </c>
      <c r="FI102">
        <v>0</v>
      </c>
      <c r="FJ102">
        <v>0</v>
      </c>
      <c r="FK102">
        <v>0</v>
      </c>
      <c r="FL102">
        <v>0</v>
      </c>
      <c r="FM102">
        <v>0</v>
      </c>
      <c r="FN102">
        <v>0</v>
      </c>
      <c r="FO102">
        <v>0</v>
      </c>
      <c r="FP102">
        <v>0</v>
      </c>
      <c r="FQ102">
        <v>0</v>
      </c>
      <c r="FR102">
        <v>0</v>
      </c>
      <c r="FS102">
        <v>0</v>
      </c>
      <c r="FT102" s="45"/>
    </row>
    <row r="103" spans="1:176" x14ac:dyDescent="0.2">
      <c r="A103" t="s">
        <v>192</v>
      </c>
      <c r="B103" t="s">
        <v>204</v>
      </c>
      <c r="C103" s="69" t="s">
        <v>2</v>
      </c>
      <c r="D103">
        <v>0</v>
      </c>
      <c r="E103" s="78">
        <v>0</v>
      </c>
      <c r="F103">
        <v>0</v>
      </c>
      <c r="G103">
        <v>0</v>
      </c>
      <c r="H103">
        <v>0</v>
      </c>
      <c r="I103">
        <v>0</v>
      </c>
      <c r="J103">
        <v>0</v>
      </c>
      <c r="K103">
        <v>0</v>
      </c>
      <c r="L103">
        <v>0</v>
      </c>
      <c r="M103">
        <v>0</v>
      </c>
      <c r="N103">
        <v>0</v>
      </c>
      <c r="O103">
        <v>0</v>
      </c>
      <c r="P103">
        <v>0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0</v>
      </c>
      <c r="AG103">
        <v>0</v>
      </c>
      <c r="AH103">
        <v>0</v>
      </c>
      <c r="AI103">
        <v>0</v>
      </c>
      <c r="AJ103">
        <v>0</v>
      </c>
      <c r="AK103">
        <v>0</v>
      </c>
      <c r="AL103">
        <v>0</v>
      </c>
      <c r="AM103">
        <v>0</v>
      </c>
      <c r="AN103">
        <v>0</v>
      </c>
      <c r="AO103">
        <v>0</v>
      </c>
      <c r="AP103">
        <v>0</v>
      </c>
      <c r="AQ103">
        <v>0</v>
      </c>
      <c r="AR103">
        <v>0</v>
      </c>
      <c r="AS103">
        <v>0</v>
      </c>
      <c r="AT103">
        <v>0</v>
      </c>
      <c r="AU103">
        <v>0</v>
      </c>
      <c r="AV103">
        <v>0</v>
      </c>
      <c r="AW103">
        <v>0</v>
      </c>
      <c r="AX103">
        <v>0</v>
      </c>
      <c r="AY103">
        <v>0</v>
      </c>
      <c r="AZ103">
        <v>0</v>
      </c>
      <c r="BA103">
        <v>0</v>
      </c>
      <c r="BB103">
        <v>0</v>
      </c>
      <c r="BC103">
        <v>0</v>
      </c>
      <c r="BD103">
        <v>0</v>
      </c>
      <c r="BE103">
        <v>0</v>
      </c>
      <c r="BF103">
        <v>0</v>
      </c>
      <c r="BG103">
        <v>0</v>
      </c>
      <c r="BH103">
        <v>0</v>
      </c>
      <c r="BI103">
        <v>0</v>
      </c>
      <c r="BJ103">
        <v>0</v>
      </c>
      <c r="BK103">
        <v>0</v>
      </c>
      <c r="BL103">
        <v>0</v>
      </c>
      <c r="BM103">
        <v>0</v>
      </c>
      <c r="BN103">
        <v>0</v>
      </c>
      <c r="BO103">
        <v>0</v>
      </c>
      <c r="BP103">
        <v>0</v>
      </c>
      <c r="BQ103">
        <v>0</v>
      </c>
      <c r="BR103">
        <v>0</v>
      </c>
      <c r="BS103">
        <v>0</v>
      </c>
      <c r="BT103">
        <v>0</v>
      </c>
      <c r="BU103">
        <v>0</v>
      </c>
      <c r="BV103">
        <v>0</v>
      </c>
      <c r="BW103">
        <v>0</v>
      </c>
      <c r="BX103">
        <v>0</v>
      </c>
      <c r="BY103">
        <v>0</v>
      </c>
      <c r="BZ103">
        <v>0</v>
      </c>
      <c r="CA103">
        <v>0</v>
      </c>
      <c r="CB103">
        <v>0</v>
      </c>
      <c r="CC103">
        <v>0</v>
      </c>
      <c r="CD103">
        <v>0</v>
      </c>
      <c r="CE103">
        <v>0</v>
      </c>
      <c r="CF103">
        <v>0</v>
      </c>
      <c r="CG103">
        <v>0</v>
      </c>
      <c r="CH103">
        <v>0</v>
      </c>
      <c r="CI103">
        <v>0</v>
      </c>
      <c r="CJ103">
        <v>0</v>
      </c>
      <c r="CK103">
        <v>0</v>
      </c>
      <c r="CL103">
        <v>0</v>
      </c>
      <c r="CM103">
        <v>0</v>
      </c>
      <c r="CN103">
        <v>0</v>
      </c>
      <c r="CO103">
        <v>0</v>
      </c>
      <c r="CP103">
        <v>0</v>
      </c>
      <c r="CQ103">
        <v>0</v>
      </c>
      <c r="CR103">
        <v>0</v>
      </c>
      <c r="CS103">
        <v>0</v>
      </c>
      <c r="CT103">
        <v>0</v>
      </c>
      <c r="CU103">
        <v>0</v>
      </c>
      <c r="CV103">
        <v>0</v>
      </c>
      <c r="CW103">
        <v>0</v>
      </c>
      <c r="CX103">
        <v>0</v>
      </c>
      <c r="CY103">
        <v>0</v>
      </c>
      <c r="CZ103">
        <v>0</v>
      </c>
      <c r="DA103">
        <v>0</v>
      </c>
      <c r="DB103">
        <v>0</v>
      </c>
      <c r="DC103">
        <v>0</v>
      </c>
      <c r="DD103">
        <v>0</v>
      </c>
      <c r="DE103">
        <v>0</v>
      </c>
      <c r="DF103">
        <v>0</v>
      </c>
      <c r="DG103">
        <v>0</v>
      </c>
      <c r="DH103">
        <v>0</v>
      </c>
      <c r="DI103">
        <v>0</v>
      </c>
      <c r="DJ103">
        <v>0</v>
      </c>
      <c r="DK103">
        <v>0</v>
      </c>
      <c r="DL103">
        <v>0</v>
      </c>
      <c r="DM103">
        <v>0</v>
      </c>
      <c r="DN103">
        <v>0</v>
      </c>
      <c r="DO103">
        <v>0</v>
      </c>
      <c r="DP103">
        <v>0</v>
      </c>
      <c r="DQ103">
        <v>0</v>
      </c>
      <c r="DR103">
        <v>0</v>
      </c>
      <c r="DS103">
        <v>0</v>
      </c>
      <c r="DT103">
        <v>0</v>
      </c>
      <c r="DU103">
        <v>0</v>
      </c>
      <c r="DV103">
        <v>0</v>
      </c>
      <c r="DW103">
        <v>0</v>
      </c>
      <c r="DX103">
        <v>0</v>
      </c>
      <c r="DY103">
        <v>0</v>
      </c>
      <c r="DZ103">
        <v>0</v>
      </c>
      <c r="EA103">
        <v>0</v>
      </c>
      <c r="EB103">
        <v>0</v>
      </c>
      <c r="EC103">
        <v>0</v>
      </c>
      <c r="ED103">
        <v>0</v>
      </c>
      <c r="EE103">
        <v>0</v>
      </c>
      <c r="EF103">
        <v>0</v>
      </c>
      <c r="EG103">
        <v>0</v>
      </c>
      <c r="EH103">
        <v>0</v>
      </c>
      <c r="EI103">
        <v>0</v>
      </c>
      <c r="EJ103">
        <v>0</v>
      </c>
      <c r="EK103">
        <v>0</v>
      </c>
      <c r="EL103">
        <v>0</v>
      </c>
      <c r="EM103">
        <v>0</v>
      </c>
      <c r="EN103">
        <v>0</v>
      </c>
      <c r="EO103">
        <v>0</v>
      </c>
      <c r="EP103">
        <v>0</v>
      </c>
      <c r="EQ103">
        <v>0</v>
      </c>
      <c r="ER103">
        <v>0</v>
      </c>
      <c r="ES103">
        <v>0</v>
      </c>
      <c r="ET103">
        <v>0</v>
      </c>
      <c r="EU103">
        <v>0</v>
      </c>
      <c r="EV103">
        <v>0</v>
      </c>
      <c r="EW103">
        <v>0</v>
      </c>
      <c r="EX103">
        <v>0</v>
      </c>
      <c r="EY103">
        <v>0</v>
      </c>
      <c r="EZ103">
        <v>0</v>
      </c>
      <c r="FA103">
        <v>0</v>
      </c>
      <c r="FB103">
        <v>0</v>
      </c>
      <c r="FC103">
        <v>0</v>
      </c>
      <c r="FD103">
        <v>0</v>
      </c>
      <c r="FE103">
        <v>0</v>
      </c>
      <c r="FF103">
        <v>0</v>
      </c>
      <c r="FG103">
        <v>0</v>
      </c>
      <c r="FH103">
        <v>0</v>
      </c>
      <c r="FI103">
        <v>0</v>
      </c>
      <c r="FJ103">
        <v>0</v>
      </c>
      <c r="FK103">
        <v>0</v>
      </c>
      <c r="FL103">
        <v>0</v>
      </c>
      <c r="FM103">
        <v>0</v>
      </c>
      <c r="FN103">
        <v>0</v>
      </c>
      <c r="FO103">
        <v>0</v>
      </c>
      <c r="FP103">
        <v>0</v>
      </c>
      <c r="FQ103">
        <v>0</v>
      </c>
      <c r="FR103">
        <v>0</v>
      </c>
      <c r="FS103">
        <v>0</v>
      </c>
      <c r="FT103" s="45"/>
    </row>
    <row r="104" spans="1:176" x14ac:dyDescent="0.2">
      <c r="A104" t="s">
        <v>192</v>
      </c>
      <c r="B104" t="s">
        <v>1</v>
      </c>
      <c r="C104" s="69">
        <v>41774</v>
      </c>
      <c r="D104">
        <v>0</v>
      </c>
      <c r="E104" s="78">
        <v>0</v>
      </c>
      <c r="F104">
        <v>0</v>
      </c>
      <c r="G104">
        <v>0</v>
      </c>
      <c r="H104">
        <v>0</v>
      </c>
      <c r="I104">
        <v>0</v>
      </c>
      <c r="J104">
        <v>0</v>
      </c>
      <c r="K104">
        <v>0</v>
      </c>
      <c r="L104">
        <v>0</v>
      </c>
      <c r="M104">
        <v>0</v>
      </c>
      <c r="N104">
        <v>0</v>
      </c>
      <c r="O104">
        <v>0</v>
      </c>
      <c r="P104">
        <v>0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0</v>
      </c>
      <c r="AE104">
        <v>0</v>
      </c>
      <c r="AF104">
        <v>0</v>
      </c>
      <c r="AG104">
        <v>0</v>
      </c>
      <c r="AH104">
        <v>0</v>
      </c>
      <c r="AI104">
        <v>0</v>
      </c>
      <c r="AJ104">
        <v>0</v>
      </c>
      <c r="AK104">
        <v>0</v>
      </c>
      <c r="AL104">
        <v>0</v>
      </c>
      <c r="AM104">
        <v>0</v>
      </c>
      <c r="AN104">
        <v>0</v>
      </c>
      <c r="AO104">
        <v>0</v>
      </c>
      <c r="AP104">
        <v>0</v>
      </c>
      <c r="AQ104">
        <v>0</v>
      </c>
      <c r="AR104">
        <v>0</v>
      </c>
      <c r="AS104">
        <v>0</v>
      </c>
      <c r="AT104">
        <v>0</v>
      </c>
      <c r="AU104">
        <v>0</v>
      </c>
      <c r="AV104">
        <v>0</v>
      </c>
      <c r="AW104">
        <v>0</v>
      </c>
      <c r="AX104">
        <v>0</v>
      </c>
      <c r="AY104">
        <v>0</v>
      </c>
      <c r="AZ104">
        <v>0</v>
      </c>
      <c r="BA104">
        <v>0</v>
      </c>
      <c r="BB104">
        <v>0</v>
      </c>
      <c r="BC104">
        <v>0</v>
      </c>
      <c r="BD104">
        <v>0</v>
      </c>
      <c r="BE104">
        <v>0</v>
      </c>
      <c r="BF104">
        <v>0</v>
      </c>
      <c r="BG104">
        <v>0</v>
      </c>
      <c r="BH104">
        <v>0</v>
      </c>
      <c r="BI104">
        <v>0</v>
      </c>
      <c r="BJ104">
        <v>0</v>
      </c>
      <c r="BK104">
        <v>0</v>
      </c>
      <c r="BL104">
        <v>0</v>
      </c>
      <c r="BM104">
        <v>0</v>
      </c>
      <c r="BN104">
        <v>0</v>
      </c>
      <c r="BO104">
        <v>0</v>
      </c>
      <c r="BP104">
        <v>0</v>
      </c>
      <c r="BQ104">
        <v>0</v>
      </c>
      <c r="BR104">
        <v>0</v>
      </c>
      <c r="BS104">
        <v>0</v>
      </c>
      <c r="BT104">
        <v>0</v>
      </c>
      <c r="BU104">
        <v>0</v>
      </c>
      <c r="BV104">
        <v>0</v>
      </c>
      <c r="BW104">
        <v>0</v>
      </c>
      <c r="BX104">
        <v>0</v>
      </c>
      <c r="BY104">
        <v>0</v>
      </c>
      <c r="BZ104">
        <v>0</v>
      </c>
      <c r="CA104">
        <v>0</v>
      </c>
      <c r="CB104">
        <v>0</v>
      </c>
      <c r="CC104">
        <v>0</v>
      </c>
      <c r="CD104">
        <v>0</v>
      </c>
      <c r="CE104">
        <v>0</v>
      </c>
      <c r="CF104">
        <v>0</v>
      </c>
      <c r="CG104">
        <v>0</v>
      </c>
      <c r="CH104">
        <v>0</v>
      </c>
      <c r="CI104">
        <v>0</v>
      </c>
      <c r="CJ104">
        <v>0</v>
      </c>
      <c r="CK104">
        <v>0</v>
      </c>
      <c r="CL104">
        <v>0</v>
      </c>
      <c r="CM104">
        <v>0</v>
      </c>
      <c r="CN104">
        <v>0</v>
      </c>
      <c r="CO104">
        <v>0</v>
      </c>
      <c r="CP104">
        <v>0</v>
      </c>
      <c r="CQ104">
        <v>0</v>
      </c>
      <c r="CR104">
        <v>0</v>
      </c>
      <c r="CS104">
        <v>0</v>
      </c>
      <c r="CT104">
        <v>0</v>
      </c>
      <c r="CU104">
        <v>0</v>
      </c>
      <c r="CV104">
        <v>0</v>
      </c>
      <c r="CW104">
        <v>0</v>
      </c>
      <c r="CX104">
        <v>0</v>
      </c>
      <c r="CY104">
        <v>0</v>
      </c>
      <c r="CZ104">
        <v>0</v>
      </c>
      <c r="DA104">
        <v>0</v>
      </c>
      <c r="DB104">
        <v>0</v>
      </c>
      <c r="DC104">
        <v>0</v>
      </c>
      <c r="DD104">
        <v>0</v>
      </c>
      <c r="DE104">
        <v>0</v>
      </c>
      <c r="DF104">
        <v>0</v>
      </c>
      <c r="DG104">
        <v>0</v>
      </c>
      <c r="DH104">
        <v>0</v>
      </c>
      <c r="DI104">
        <v>0</v>
      </c>
      <c r="DJ104">
        <v>0</v>
      </c>
      <c r="DK104">
        <v>0</v>
      </c>
      <c r="DL104">
        <v>0</v>
      </c>
      <c r="DM104">
        <v>0</v>
      </c>
      <c r="DN104">
        <v>0</v>
      </c>
      <c r="DO104">
        <v>0</v>
      </c>
      <c r="DP104">
        <v>0</v>
      </c>
      <c r="DQ104">
        <v>0</v>
      </c>
      <c r="DR104">
        <v>0</v>
      </c>
      <c r="DS104">
        <v>0</v>
      </c>
      <c r="DT104">
        <v>0</v>
      </c>
      <c r="DU104">
        <v>0</v>
      </c>
      <c r="DV104">
        <v>0</v>
      </c>
      <c r="DW104">
        <v>0</v>
      </c>
      <c r="DX104">
        <v>0</v>
      </c>
      <c r="DY104">
        <v>0</v>
      </c>
      <c r="DZ104">
        <v>0</v>
      </c>
      <c r="EA104">
        <v>0</v>
      </c>
      <c r="EB104">
        <v>0</v>
      </c>
      <c r="EC104">
        <v>0</v>
      </c>
      <c r="ED104">
        <v>0</v>
      </c>
      <c r="EE104">
        <v>0</v>
      </c>
      <c r="EF104">
        <v>0</v>
      </c>
      <c r="EG104">
        <v>0</v>
      </c>
      <c r="EH104">
        <v>0</v>
      </c>
      <c r="EI104">
        <v>0</v>
      </c>
      <c r="EJ104">
        <v>0</v>
      </c>
      <c r="EK104">
        <v>0</v>
      </c>
      <c r="EL104">
        <v>0</v>
      </c>
      <c r="EM104">
        <v>0</v>
      </c>
      <c r="EN104">
        <v>0</v>
      </c>
      <c r="EO104">
        <v>0</v>
      </c>
      <c r="EP104">
        <v>0</v>
      </c>
      <c r="EQ104">
        <v>0</v>
      </c>
      <c r="ER104">
        <v>0</v>
      </c>
      <c r="ES104">
        <v>0</v>
      </c>
      <c r="ET104">
        <v>0</v>
      </c>
      <c r="EU104">
        <v>0</v>
      </c>
      <c r="EV104">
        <v>0</v>
      </c>
      <c r="EW104">
        <v>0</v>
      </c>
      <c r="EX104">
        <v>0</v>
      </c>
      <c r="EY104">
        <v>0</v>
      </c>
      <c r="EZ104">
        <v>0</v>
      </c>
      <c r="FA104">
        <v>0</v>
      </c>
      <c r="FB104">
        <v>0</v>
      </c>
      <c r="FC104">
        <v>0</v>
      </c>
      <c r="FD104">
        <v>0</v>
      </c>
      <c r="FE104">
        <v>0</v>
      </c>
      <c r="FF104">
        <v>0</v>
      </c>
      <c r="FG104">
        <v>0</v>
      </c>
      <c r="FH104">
        <v>0</v>
      </c>
      <c r="FI104">
        <v>0</v>
      </c>
      <c r="FJ104">
        <v>0</v>
      </c>
      <c r="FK104">
        <v>0</v>
      </c>
      <c r="FL104">
        <v>0</v>
      </c>
      <c r="FM104">
        <v>0</v>
      </c>
      <c r="FN104">
        <v>0</v>
      </c>
      <c r="FO104">
        <v>0</v>
      </c>
      <c r="FP104">
        <v>0</v>
      </c>
      <c r="FQ104">
        <v>0</v>
      </c>
      <c r="FR104">
        <v>0</v>
      </c>
      <c r="FS104">
        <v>0</v>
      </c>
      <c r="FT104" s="45"/>
    </row>
    <row r="105" spans="1:176" x14ac:dyDescent="0.2">
      <c r="A105" t="s">
        <v>192</v>
      </c>
      <c r="B105" t="s">
        <v>1</v>
      </c>
      <c r="C105" s="69">
        <v>41893</v>
      </c>
      <c r="D105">
        <v>0</v>
      </c>
      <c r="E105" s="78">
        <v>0</v>
      </c>
      <c r="F105">
        <v>0</v>
      </c>
      <c r="G105">
        <v>0</v>
      </c>
      <c r="H105">
        <v>0</v>
      </c>
      <c r="I105">
        <v>0</v>
      </c>
      <c r="J105">
        <v>0</v>
      </c>
      <c r="K105">
        <v>0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0</v>
      </c>
      <c r="Z105">
        <v>0</v>
      </c>
      <c r="AA105">
        <v>0</v>
      </c>
      <c r="AB105">
        <v>0</v>
      </c>
      <c r="AC105">
        <v>0</v>
      </c>
      <c r="AD105">
        <v>0</v>
      </c>
      <c r="AE105">
        <v>0</v>
      </c>
      <c r="AF105">
        <v>0</v>
      </c>
      <c r="AG105">
        <v>0</v>
      </c>
      <c r="AH105">
        <v>0</v>
      </c>
      <c r="AI105">
        <v>0</v>
      </c>
      <c r="AJ105">
        <v>0</v>
      </c>
      <c r="AK105">
        <v>0</v>
      </c>
      <c r="AL105">
        <v>0</v>
      </c>
      <c r="AM105">
        <v>0</v>
      </c>
      <c r="AN105">
        <v>0</v>
      </c>
      <c r="AO105">
        <v>0</v>
      </c>
      <c r="AP105">
        <v>0</v>
      </c>
      <c r="AQ105">
        <v>0</v>
      </c>
      <c r="AR105">
        <v>0</v>
      </c>
      <c r="AS105">
        <v>0</v>
      </c>
      <c r="AT105">
        <v>0</v>
      </c>
      <c r="AU105">
        <v>0</v>
      </c>
      <c r="AV105">
        <v>0</v>
      </c>
      <c r="AW105">
        <v>0</v>
      </c>
      <c r="AX105">
        <v>0</v>
      </c>
      <c r="AY105">
        <v>0</v>
      </c>
      <c r="AZ105">
        <v>0</v>
      </c>
      <c r="BA105">
        <v>0</v>
      </c>
      <c r="BB105">
        <v>0</v>
      </c>
      <c r="BC105">
        <v>0</v>
      </c>
      <c r="BD105">
        <v>0</v>
      </c>
      <c r="BE105">
        <v>0</v>
      </c>
      <c r="BF105">
        <v>0</v>
      </c>
      <c r="BG105">
        <v>0</v>
      </c>
      <c r="BH105">
        <v>0</v>
      </c>
      <c r="BI105">
        <v>0</v>
      </c>
      <c r="BJ105">
        <v>0</v>
      </c>
      <c r="BK105">
        <v>0</v>
      </c>
      <c r="BL105">
        <v>0</v>
      </c>
      <c r="BM105">
        <v>0</v>
      </c>
      <c r="BN105">
        <v>0</v>
      </c>
      <c r="BO105">
        <v>0</v>
      </c>
      <c r="BP105">
        <v>0</v>
      </c>
      <c r="BQ105">
        <v>0</v>
      </c>
      <c r="BR105">
        <v>0</v>
      </c>
      <c r="BS105">
        <v>0</v>
      </c>
      <c r="BT105">
        <v>0</v>
      </c>
      <c r="BU105">
        <v>0</v>
      </c>
      <c r="BV105">
        <v>0</v>
      </c>
      <c r="BW105">
        <v>0</v>
      </c>
      <c r="BX105">
        <v>0</v>
      </c>
      <c r="BY105">
        <v>0</v>
      </c>
      <c r="BZ105">
        <v>0</v>
      </c>
      <c r="CA105">
        <v>0</v>
      </c>
      <c r="CB105">
        <v>0</v>
      </c>
      <c r="CC105">
        <v>0</v>
      </c>
      <c r="CD105">
        <v>0</v>
      </c>
      <c r="CE105">
        <v>0</v>
      </c>
      <c r="CF105">
        <v>0</v>
      </c>
      <c r="CG105">
        <v>0</v>
      </c>
      <c r="CH105">
        <v>0</v>
      </c>
      <c r="CI105">
        <v>0</v>
      </c>
      <c r="CJ105">
        <v>0</v>
      </c>
      <c r="CK105">
        <v>0</v>
      </c>
      <c r="CL105">
        <v>0</v>
      </c>
      <c r="CM105">
        <v>0</v>
      </c>
      <c r="CN105">
        <v>0</v>
      </c>
      <c r="CO105">
        <v>0</v>
      </c>
      <c r="CP105">
        <v>0</v>
      </c>
      <c r="CQ105">
        <v>0</v>
      </c>
      <c r="CR105">
        <v>0</v>
      </c>
      <c r="CS105">
        <v>0</v>
      </c>
      <c r="CT105">
        <v>0</v>
      </c>
      <c r="CU105">
        <v>0</v>
      </c>
      <c r="CV105">
        <v>0</v>
      </c>
      <c r="CW105">
        <v>0</v>
      </c>
      <c r="CX105">
        <v>0</v>
      </c>
      <c r="CY105">
        <v>0</v>
      </c>
      <c r="CZ105">
        <v>0</v>
      </c>
      <c r="DA105">
        <v>0</v>
      </c>
      <c r="DB105">
        <v>0</v>
      </c>
      <c r="DC105">
        <v>0</v>
      </c>
      <c r="DD105">
        <v>0</v>
      </c>
      <c r="DE105">
        <v>0</v>
      </c>
      <c r="DF105">
        <v>0</v>
      </c>
      <c r="DG105">
        <v>0</v>
      </c>
      <c r="DH105">
        <v>0</v>
      </c>
      <c r="DI105">
        <v>0</v>
      </c>
      <c r="DJ105">
        <v>0</v>
      </c>
      <c r="DK105">
        <v>0</v>
      </c>
      <c r="DL105">
        <v>0</v>
      </c>
      <c r="DM105">
        <v>0</v>
      </c>
      <c r="DN105">
        <v>0</v>
      </c>
      <c r="DO105">
        <v>0</v>
      </c>
      <c r="DP105">
        <v>0</v>
      </c>
      <c r="DQ105">
        <v>0</v>
      </c>
      <c r="DR105">
        <v>0</v>
      </c>
      <c r="DS105">
        <v>0</v>
      </c>
      <c r="DT105">
        <v>0</v>
      </c>
      <c r="DU105">
        <v>0</v>
      </c>
      <c r="DV105">
        <v>0</v>
      </c>
      <c r="DW105">
        <v>0</v>
      </c>
      <c r="DX105">
        <v>0</v>
      </c>
      <c r="DY105">
        <v>0</v>
      </c>
      <c r="DZ105">
        <v>0</v>
      </c>
      <c r="EA105">
        <v>0</v>
      </c>
      <c r="EB105">
        <v>0</v>
      </c>
      <c r="EC105">
        <v>0</v>
      </c>
      <c r="ED105">
        <v>0</v>
      </c>
      <c r="EE105">
        <v>0</v>
      </c>
      <c r="EF105">
        <v>0</v>
      </c>
      <c r="EG105">
        <v>0</v>
      </c>
      <c r="EH105">
        <v>0</v>
      </c>
      <c r="EI105">
        <v>0</v>
      </c>
      <c r="EJ105">
        <v>0</v>
      </c>
      <c r="EK105">
        <v>0</v>
      </c>
      <c r="EL105">
        <v>0</v>
      </c>
      <c r="EM105">
        <v>0</v>
      </c>
      <c r="EN105">
        <v>0</v>
      </c>
      <c r="EO105">
        <v>0</v>
      </c>
      <c r="EP105">
        <v>0</v>
      </c>
      <c r="EQ105">
        <v>0</v>
      </c>
      <c r="ER105">
        <v>0</v>
      </c>
      <c r="ES105">
        <v>0</v>
      </c>
      <c r="ET105">
        <v>0</v>
      </c>
      <c r="EU105">
        <v>0</v>
      </c>
      <c r="EV105">
        <v>0</v>
      </c>
      <c r="EW105">
        <v>0</v>
      </c>
      <c r="EX105">
        <v>0</v>
      </c>
      <c r="EY105">
        <v>0</v>
      </c>
      <c r="EZ105">
        <v>0</v>
      </c>
      <c r="FA105">
        <v>0</v>
      </c>
      <c r="FB105">
        <v>0</v>
      </c>
      <c r="FC105">
        <v>0</v>
      </c>
      <c r="FD105">
        <v>0</v>
      </c>
      <c r="FE105">
        <v>0</v>
      </c>
      <c r="FF105">
        <v>0</v>
      </c>
      <c r="FG105">
        <v>0</v>
      </c>
      <c r="FH105">
        <v>0</v>
      </c>
      <c r="FI105">
        <v>0</v>
      </c>
      <c r="FJ105">
        <v>0</v>
      </c>
      <c r="FK105">
        <v>0</v>
      </c>
      <c r="FL105">
        <v>0</v>
      </c>
      <c r="FM105">
        <v>0</v>
      </c>
      <c r="FN105">
        <v>0</v>
      </c>
      <c r="FO105">
        <v>0</v>
      </c>
      <c r="FP105">
        <v>0</v>
      </c>
      <c r="FQ105">
        <v>0</v>
      </c>
      <c r="FR105">
        <v>0</v>
      </c>
      <c r="FS105">
        <v>0</v>
      </c>
      <c r="FT105" s="45"/>
    </row>
    <row r="106" spans="1:176" x14ac:dyDescent="0.2">
      <c r="A106" t="s">
        <v>192</v>
      </c>
      <c r="B106" t="s">
        <v>1</v>
      </c>
      <c r="C106" s="69" t="s">
        <v>2</v>
      </c>
      <c r="D106">
        <v>0</v>
      </c>
      <c r="E106" s="78">
        <v>0</v>
      </c>
      <c r="F106">
        <v>0</v>
      </c>
      <c r="G106">
        <v>0</v>
      </c>
      <c r="H106">
        <v>0</v>
      </c>
      <c r="I106">
        <v>0</v>
      </c>
      <c r="J106">
        <v>0</v>
      </c>
      <c r="K106">
        <v>0</v>
      </c>
      <c r="L106">
        <v>0</v>
      </c>
      <c r="M106">
        <v>0</v>
      </c>
      <c r="N106">
        <v>0</v>
      </c>
      <c r="O106">
        <v>0</v>
      </c>
      <c r="P106">
        <v>0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0</v>
      </c>
      <c r="AB106">
        <v>0</v>
      </c>
      <c r="AC106">
        <v>0</v>
      </c>
      <c r="AD106">
        <v>0</v>
      </c>
      <c r="AE106">
        <v>0</v>
      </c>
      <c r="AF106">
        <v>0</v>
      </c>
      <c r="AG106">
        <v>0</v>
      </c>
      <c r="AH106">
        <v>0</v>
      </c>
      <c r="AI106">
        <v>0</v>
      </c>
      <c r="AJ106">
        <v>0</v>
      </c>
      <c r="AK106">
        <v>0</v>
      </c>
      <c r="AL106">
        <v>0</v>
      </c>
      <c r="AM106">
        <v>0</v>
      </c>
      <c r="AN106">
        <v>0</v>
      </c>
      <c r="AO106">
        <v>0</v>
      </c>
      <c r="AP106">
        <v>0</v>
      </c>
      <c r="AQ106">
        <v>0</v>
      </c>
      <c r="AR106">
        <v>0</v>
      </c>
      <c r="AS106">
        <v>0</v>
      </c>
      <c r="AT106">
        <v>0</v>
      </c>
      <c r="AU106">
        <v>0</v>
      </c>
      <c r="AV106">
        <v>0</v>
      </c>
      <c r="AW106">
        <v>0</v>
      </c>
      <c r="AX106">
        <v>0</v>
      </c>
      <c r="AY106">
        <v>0</v>
      </c>
      <c r="AZ106">
        <v>0</v>
      </c>
      <c r="BA106">
        <v>0</v>
      </c>
      <c r="BB106">
        <v>0</v>
      </c>
      <c r="BC106">
        <v>0</v>
      </c>
      <c r="BD106">
        <v>0</v>
      </c>
      <c r="BE106">
        <v>0</v>
      </c>
      <c r="BF106">
        <v>0</v>
      </c>
      <c r="BG106">
        <v>0</v>
      </c>
      <c r="BH106">
        <v>0</v>
      </c>
      <c r="BI106">
        <v>0</v>
      </c>
      <c r="BJ106">
        <v>0</v>
      </c>
      <c r="BK106">
        <v>0</v>
      </c>
      <c r="BL106">
        <v>0</v>
      </c>
      <c r="BM106">
        <v>0</v>
      </c>
      <c r="BN106">
        <v>0</v>
      </c>
      <c r="BO106">
        <v>0</v>
      </c>
      <c r="BP106">
        <v>0</v>
      </c>
      <c r="BQ106">
        <v>0</v>
      </c>
      <c r="BR106">
        <v>0</v>
      </c>
      <c r="BS106">
        <v>0</v>
      </c>
      <c r="BT106">
        <v>0</v>
      </c>
      <c r="BU106">
        <v>0</v>
      </c>
      <c r="BV106">
        <v>0</v>
      </c>
      <c r="BW106">
        <v>0</v>
      </c>
      <c r="BX106">
        <v>0</v>
      </c>
      <c r="BY106">
        <v>0</v>
      </c>
      <c r="BZ106">
        <v>0</v>
      </c>
      <c r="CA106">
        <v>0</v>
      </c>
      <c r="CB106">
        <v>0</v>
      </c>
      <c r="CC106">
        <v>0</v>
      </c>
      <c r="CD106">
        <v>0</v>
      </c>
      <c r="CE106">
        <v>0</v>
      </c>
      <c r="CF106">
        <v>0</v>
      </c>
      <c r="CG106">
        <v>0</v>
      </c>
      <c r="CH106">
        <v>0</v>
      </c>
      <c r="CI106">
        <v>0</v>
      </c>
      <c r="CJ106">
        <v>0</v>
      </c>
      <c r="CK106">
        <v>0</v>
      </c>
      <c r="CL106">
        <v>0</v>
      </c>
      <c r="CM106">
        <v>0</v>
      </c>
      <c r="CN106">
        <v>0</v>
      </c>
      <c r="CO106">
        <v>0</v>
      </c>
      <c r="CP106">
        <v>0</v>
      </c>
      <c r="CQ106">
        <v>0</v>
      </c>
      <c r="CR106">
        <v>0</v>
      </c>
      <c r="CS106">
        <v>0</v>
      </c>
      <c r="CT106">
        <v>0</v>
      </c>
      <c r="CU106">
        <v>0</v>
      </c>
      <c r="CV106">
        <v>0</v>
      </c>
      <c r="CW106">
        <v>0</v>
      </c>
      <c r="CX106">
        <v>0</v>
      </c>
      <c r="CY106">
        <v>0</v>
      </c>
      <c r="CZ106">
        <v>0</v>
      </c>
      <c r="DA106">
        <v>0</v>
      </c>
      <c r="DB106">
        <v>0</v>
      </c>
      <c r="DC106">
        <v>0</v>
      </c>
      <c r="DD106">
        <v>0</v>
      </c>
      <c r="DE106">
        <v>0</v>
      </c>
      <c r="DF106">
        <v>0</v>
      </c>
      <c r="DG106">
        <v>0</v>
      </c>
      <c r="DH106">
        <v>0</v>
      </c>
      <c r="DI106">
        <v>0</v>
      </c>
      <c r="DJ106">
        <v>0</v>
      </c>
      <c r="DK106">
        <v>0</v>
      </c>
      <c r="DL106">
        <v>0</v>
      </c>
      <c r="DM106">
        <v>0</v>
      </c>
      <c r="DN106">
        <v>0</v>
      </c>
      <c r="DO106">
        <v>0</v>
      </c>
      <c r="DP106">
        <v>0</v>
      </c>
      <c r="DQ106">
        <v>0</v>
      </c>
      <c r="DR106">
        <v>0</v>
      </c>
      <c r="DS106">
        <v>0</v>
      </c>
      <c r="DT106">
        <v>0</v>
      </c>
      <c r="DU106">
        <v>0</v>
      </c>
      <c r="DV106">
        <v>0</v>
      </c>
      <c r="DW106">
        <v>0</v>
      </c>
      <c r="DX106">
        <v>0</v>
      </c>
      <c r="DY106">
        <v>0</v>
      </c>
      <c r="DZ106">
        <v>0</v>
      </c>
      <c r="EA106">
        <v>0</v>
      </c>
      <c r="EB106">
        <v>0</v>
      </c>
      <c r="EC106">
        <v>0</v>
      </c>
      <c r="ED106">
        <v>0</v>
      </c>
      <c r="EE106">
        <v>0</v>
      </c>
      <c r="EF106">
        <v>0</v>
      </c>
      <c r="EG106">
        <v>0</v>
      </c>
      <c r="EH106">
        <v>0</v>
      </c>
      <c r="EI106">
        <v>0</v>
      </c>
      <c r="EJ106">
        <v>0</v>
      </c>
      <c r="EK106">
        <v>0</v>
      </c>
      <c r="EL106">
        <v>0</v>
      </c>
      <c r="EM106">
        <v>0</v>
      </c>
      <c r="EN106">
        <v>0</v>
      </c>
      <c r="EO106">
        <v>0</v>
      </c>
      <c r="EP106">
        <v>0</v>
      </c>
      <c r="EQ106">
        <v>0</v>
      </c>
      <c r="ER106">
        <v>0</v>
      </c>
      <c r="ES106">
        <v>0</v>
      </c>
      <c r="ET106">
        <v>0</v>
      </c>
      <c r="EU106">
        <v>0</v>
      </c>
      <c r="EV106">
        <v>0</v>
      </c>
      <c r="EW106">
        <v>0</v>
      </c>
      <c r="EX106">
        <v>0</v>
      </c>
      <c r="EY106">
        <v>0</v>
      </c>
      <c r="EZ106">
        <v>0</v>
      </c>
      <c r="FA106">
        <v>0</v>
      </c>
      <c r="FB106">
        <v>0</v>
      </c>
      <c r="FC106">
        <v>0</v>
      </c>
      <c r="FD106">
        <v>0</v>
      </c>
      <c r="FE106">
        <v>0</v>
      </c>
      <c r="FF106">
        <v>0</v>
      </c>
      <c r="FG106">
        <v>0</v>
      </c>
      <c r="FH106">
        <v>0</v>
      </c>
      <c r="FI106">
        <v>0</v>
      </c>
      <c r="FJ106">
        <v>0</v>
      </c>
      <c r="FK106">
        <v>0</v>
      </c>
      <c r="FL106">
        <v>0</v>
      </c>
      <c r="FM106">
        <v>0</v>
      </c>
      <c r="FN106">
        <v>0</v>
      </c>
      <c r="FO106">
        <v>0</v>
      </c>
      <c r="FP106">
        <v>0</v>
      </c>
      <c r="FQ106">
        <v>0</v>
      </c>
      <c r="FR106">
        <v>0</v>
      </c>
      <c r="FS106">
        <v>0</v>
      </c>
      <c r="FT106" s="45"/>
    </row>
    <row r="107" spans="1:176" x14ac:dyDescent="0.2">
      <c r="A107" t="s">
        <v>192</v>
      </c>
      <c r="B107" t="s">
        <v>203</v>
      </c>
      <c r="C107" s="69">
        <v>41774</v>
      </c>
      <c r="D107">
        <v>0</v>
      </c>
      <c r="E107" s="78">
        <v>0</v>
      </c>
      <c r="F107">
        <v>0</v>
      </c>
      <c r="G107">
        <v>0</v>
      </c>
      <c r="H107">
        <v>0</v>
      </c>
      <c r="I107">
        <v>0</v>
      </c>
      <c r="J107">
        <v>0</v>
      </c>
      <c r="K107">
        <v>0</v>
      </c>
      <c r="L107">
        <v>0</v>
      </c>
      <c r="M107">
        <v>0</v>
      </c>
      <c r="N107">
        <v>0</v>
      </c>
      <c r="O107">
        <v>0</v>
      </c>
      <c r="P107">
        <v>0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0</v>
      </c>
      <c r="AB107">
        <v>0</v>
      </c>
      <c r="AC107">
        <v>0</v>
      </c>
      <c r="AD107">
        <v>0</v>
      </c>
      <c r="AE107">
        <v>0</v>
      </c>
      <c r="AF107">
        <v>0</v>
      </c>
      <c r="AG107">
        <v>0</v>
      </c>
      <c r="AH107">
        <v>0</v>
      </c>
      <c r="AI107">
        <v>0</v>
      </c>
      <c r="AJ107">
        <v>0</v>
      </c>
      <c r="AK107">
        <v>0</v>
      </c>
      <c r="AL107">
        <v>0</v>
      </c>
      <c r="AM107">
        <v>0</v>
      </c>
      <c r="AN107">
        <v>0</v>
      </c>
      <c r="AO107">
        <v>0</v>
      </c>
      <c r="AP107">
        <v>0</v>
      </c>
      <c r="AQ107">
        <v>0</v>
      </c>
      <c r="AR107">
        <v>0</v>
      </c>
      <c r="AS107">
        <v>0</v>
      </c>
      <c r="AT107">
        <v>0</v>
      </c>
      <c r="AU107">
        <v>0</v>
      </c>
      <c r="AV107">
        <v>0</v>
      </c>
      <c r="AW107">
        <v>0</v>
      </c>
      <c r="AX107">
        <v>0</v>
      </c>
      <c r="AY107">
        <v>0</v>
      </c>
      <c r="AZ107">
        <v>0</v>
      </c>
      <c r="BA107">
        <v>0</v>
      </c>
      <c r="BB107">
        <v>0</v>
      </c>
      <c r="BC107">
        <v>0</v>
      </c>
      <c r="BD107">
        <v>0</v>
      </c>
      <c r="BE107">
        <v>0</v>
      </c>
      <c r="BF107">
        <v>0</v>
      </c>
      <c r="BG107">
        <v>0</v>
      </c>
      <c r="BH107">
        <v>0</v>
      </c>
      <c r="BI107">
        <v>0</v>
      </c>
      <c r="BJ107">
        <v>0</v>
      </c>
      <c r="BK107">
        <v>0</v>
      </c>
      <c r="BL107">
        <v>0</v>
      </c>
      <c r="BM107">
        <v>0</v>
      </c>
      <c r="BN107">
        <v>0</v>
      </c>
      <c r="BO107">
        <v>0</v>
      </c>
      <c r="BP107">
        <v>0</v>
      </c>
      <c r="BQ107">
        <v>0</v>
      </c>
      <c r="BR107">
        <v>0</v>
      </c>
      <c r="BS107">
        <v>0</v>
      </c>
      <c r="BT107">
        <v>0</v>
      </c>
      <c r="BU107">
        <v>0</v>
      </c>
      <c r="BV107">
        <v>0</v>
      </c>
      <c r="BW107">
        <v>0</v>
      </c>
      <c r="BX107">
        <v>0</v>
      </c>
      <c r="BY107">
        <v>0</v>
      </c>
      <c r="BZ107">
        <v>0</v>
      </c>
      <c r="CA107">
        <v>0</v>
      </c>
      <c r="CB107">
        <v>0</v>
      </c>
      <c r="CC107">
        <v>0</v>
      </c>
      <c r="CD107">
        <v>0</v>
      </c>
      <c r="CE107">
        <v>0</v>
      </c>
      <c r="CF107">
        <v>0</v>
      </c>
      <c r="CG107">
        <v>0</v>
      </c>
      <c r="CH107">
        <v>0</v>
      </c>
      <c r="CI107">
        <v>0</v>
      </c>
      <c r="CJ107">
        <v>0</v>
      </c>
      <c r="CK107">
        <v>0</v>
      </c>
      <c r="CL107">
        <v>0</v>
      </c>
      <c r="CM107">
        <v>0</v>
      </c>
      <c r="CN107">
        <v>0</v>
      </c>
      <c r="CO107">
        <v>0</v>
      </c>
      <c r="CP107">
        <v>0</v>
      </c>
      <c r="CQ107">
        <v>0</v>
      </c>
      <c r="CR107">
        <v>0</v>
      </c>
      <c r="CS107">
        <v>0</v>
      </c>
      <c r="CT107">
        <v>0</v>
      </c>
      <c r="CU107">
        <v>0</v>
      </c>
      <c r="CV107">
        <v>0</v>
      </c>
      <c r="CW107">
        <v>0</v>
      </c>
      <c r="CX107">
        <v>0</v>
      </c>
      <c r="CY107">
        <v>0</v>
      </c>
      <c r="CZ107">
        <v>0</v>
      </c>
      <c r="DA107">
        <v>0</v>
      </c>
      <c r="DB107">
        <v>0</v>
      </c>
      <c r="DC107">
        <v>0</v>
      </c>
      <c r="DD107">
        <v>0</v>
      </c>
      <c r="DE107">
        <v>0</v>
      </c>
      <c r="DF107">
        <v>0</v>
      </c>
      <c r="DG107">
        <v>0</v>
      </c>
      <c r="DH107">
        <v>0</v>
      </c>
      <c r="DI107">
        <v>0</v>
      </c>
      <c r="DJ107">
        <v>0</v>
      </c>
      <c r="DK107">
        <v>0</v>
      </c>
      <c r="DL107">
        <v>0</v>
      </c>
      <c r="DM107">
        <v>0</v>
      </c>
      <c r="DN107">
        <v>0</v>
      </c>
      <c r="DO107">
        <v>0</v>
      </c>
      <c r="DP107">
        <v>0</v>
      </c>
      <c r="DQ107">
        <v>0</v>
      </c>
      <c r="DR107">
        <v>0</v>
      </c>
      <c r="DS107">
        <v>0</v>
      </c>
      <c r="DT107">
        <v>0</v>
      </c>
      <c r="DU107">
        <v>0</v>
      </c>
      <c r="DV107">
        <v>0</v>
      </c>
      <c r="DW107">
        <v>0</v>
      </c>
      <c r="DX107">
        <v>0</v>
      </c>
      <c r="DY107">
        <v>0</v>
      </c>
      <c r="DZ107">
        <v>0</v>
      </c>
      <c r="EA107">
        <v>0</v>
      </c>
      <c r="EB107">
        <v>0</v>
      </c>
      <c r="EC107">
        <v>0</v>
      </c>
      <c r="ED107">
        <v>0</v>
      </c>
      <c r="EE107">
        <v>0</v>
      </c>
      <c r="EF107">
        <v>0</v>
      </c>
      <c r="EG107">
        <v>0</v>
      </c>
      <c r="EH107">
        <v>0</v>
      </c>
      <c r="EI107">
        <v>0</v>
      </c>
      <c r="EJ107">
        <v>0</v>
      </c>
      <c r="EK107">
        <v>0</v>
      </c>
      <c r="EL107">
        <v>0</v>
      </c>
      <c r="EM107">
        <v>0</v>
      </c>
      <c r="EN107">
        <v>0</v>
      </c>
      <c r="EO107">
        <v>0</v>
      </c>
      <c r="EP107">
        <v>0</v>
      </c>
      <c r="EQ107">
        <v>0</v>
      </c>
      <c r="ER107">
        <v>0</v>
      </c>
      <c r="ES107">
        <v>0</v>
      </c>
      <c r="ET107">
        <v>0</v>
      </c>
      <c r="EU107">
        <v>0</v>
      </c>
      <c r="EV107">
        <v>0</v>
      </c>
      <c r="EW107">
        <v>0</v>
      </c>
      <c r="EX107">
        <v>0</v>
      </c>
      <c r="EY107">
        <v>0</v>
      </c>
      <c r="EZ107">
        <v>0</v>
      </c>
      <c r="FA107">
        <v>0</v>
      </c>
      <c r="FB107">
        <v>0</v>
      </c>
      <c r="FC107">
        <v>0</v>
      </c>
      <c r="FD107">
        <v>0</v>
      </c>
      <c r="FE107">
        <v>0</v>
      </c>
      <c r="FF107">
        <v>0</v>
      </c>
      <c r="FG107">
        <v>0</v>
      </c>
      <c r="FH107">
        <v>0</v>
      </c>
      <c r="FI107">
        <v>0</v>
      </c>
      <c r="FJ107">
        <v>0</v>
      </c>
      <c r="FK107">
        <v>0</v>
      </c>
      <c r="FL107">
        <v>0</v>
      </c>
      <c r="FM107">
        <v>0</v>
      </c>
      <c r="FN107">
        <v>0</v>
      </c>
      <c r="FO107">
        <v>0</v>
      </c>
      <c r="FP107">
        <v>0</v>
      </c>
      <c r="FQ107">
        <v>0</v>
      </c>
      <c r="FR107">
        <v>0</v>
      </c>
      <c r="FS107">
        <v>0</v>
      </c>
      <c r="FT107" s="45"/>
    </row>
    <row r="108" spans="1:176" x14ac:dyDescent="0.2">
      <c r="A108" t="s">
        <v>192</v>
      </c>
      <c r="B108" t="s">
        <v>203</v>
      </c>
      <c r="C108" s="69">
        <v>41893</v>
      </c>
      <c r="D108">
        <v>0</v>
      </c>
      <c r="E108" s="78">
        <v>0</v>
      </c>
      <c r="F108">
        <v>0</v>
      </c>
      <c r="G108">
        <v>0</v>
      </c>
      <c r="H108">
        <v>0</v>
      </c>
      <c r="I108">
        <v>0</v>
      </c>
      <c r="J108">
        <v>0</v>
      </c>
      <c r="K108">
        <v>0</v>
      </c>
      <c r="L108">
        <v>0</v>
      </c>
      <c r="M108">
        <v>0</v>
      </c>
      <c r="N108">
        <v>0</v>
      </c>
      <c r="O108">
        <v>0</v>
      </c>
      <c r="P108">
        <v>0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0</v>
      </c>
      <c r="AA108">
        <v>0</v>
      </c>
      <c r="AB108">
        <v>0</v>
      </c>
      <c r="AC108">
        <v>0</v>
      </c>
      <c r="AD108">
        <v>0</v>
      </c>
      <c r="AE108">
        <v>0</v>
      </c>
      <c r="AF108">
        <v>0</v>
      </c>
      <c r="AG108">
        <v>0</v>
      </c>
      <c r="AH108">
        <v>0</v>
      </c>
      <c r="AI108">
        <v>0</v>
      </c>
      <c r="AJ108">
        <v>0</v>
      </c>
      <c r="AK108">
        <v>0</v>
      </c>
      <c r="AL108">
        <v>0</v>
      </c>
      <c r="AM108">
        <v>0</v>
      </c>
      <c r="AN108">
        <v>0</v>
      </c>
      <c r="AO108">
        <v>0</v>
      </c>
      <c r="AP108">
        <v>0</v>
      </c>
      <c r="AQ108">
        <v>0</v>
      </c>
      <c r="AR108">
        <v>0</v>
      </c>
      <c r="AS108">
        <v>0</v>
      </c>
      <c r="AT108">
        <v>0</v>
      </c>
      <c r="AU108">
        <v>0</v>
      </c>
      <c r="AV108">
        <v>0</v>
      </c>
      <c r="AW108">
        <v>0</v>
      </c>
      <c r="AX108">
        <v>0</v>
      </c>
      <c r="AY108">
        <v>0</v>
      </c>
      <c r="AZ108">
        <v>0</v>
      </c>
      <c r="BA108">
        <v>0</v>
      </c>
      <c r="BB108">
        <v>0</v>
      </c>
      <c r="BC108">
        <v>0</v>
      </c>
      <c r="BD108">
        <v>0</v>
      </c>
      <c r="BE108">
        <v>0</v>
      </c>
      <c r="BF108">
        <v>0</v>
      </c>
      <c r="BG108">
        <v>0</v>
      </c>
      <c r="BH108">
        <v>0</v>
      </c>
      <c r="BI108">
        <v>0</v>
      </c>
      <c r="BJ108">
        <v>0</v>
      </c>
      <c r="BK108">
        <v>0</v>
      </c>
      <c r="BL108">
        <v>0</v>
      </c>
      <c r="BM108">
        <v>0</v>
      </c>
      <c r="BN108">
        <v>0</v>
      </c>
      <c r="BO108">
        <v>0</v>
      </c>
      <c r="BP108">
        <v>0</v>
      </c>
      <c r="BQ108">
        <v>0</v>
      </c>
      <c r="BR108">
        <v>0</v>
      </c>
      <c r="BS108">
        <v>0</v>
      </c>
      <c r="BT108">
        <v>0</v>
      </c>
      <c r="BU108">
        <v>0</v>
      </c>
      <c r="BV108">
        <v>0</v>
      </c>
      <c r="BW108">
        <v>0</v>
      </c>
      <c r="BX108">
        <v>0</v>
      </c>
      <c r="BY108">
        <v>0</v>
      </c>
      <c r="BZ108">
        <v>0</v>
      </c>
      <c r="CA108">
        <v>0</v>
      </c>
      <c r="CB108">
        <v>0</v>
      </c>
      <c r="CC108">
        <v>0</v>
      </c>
      <c r="CD108">
        <v>0</v>
      </c>
      <c r="CE108">
        <v>0</v>
      </c>
      <c r="CF108">
        <v>0</v>
      </c>
      <c r="CG108">
        <v>0</v>
      </c>
      <c r="CH108">
        <v>0</v>
      </c>
      <c r="CI108">
        <v>0</v>
      </c>
      <c r="CJ108">
        <v>0</v>
      </c>
      <c r="CK108">
        <v>0</v>
      </c>
      <c r="CL108">
        <v>0</v>
      </c>
      <c r="CM108">
        <v>0</v>
      </c>
      <c r="CN108">
        <v>0</v>
      </c>
      <c r="CO108">
        <v>0</v>
      </c>
      <c r="CP108">
        <v>0</v>
      </c>
      <c r="CQ108">
        <v>0</v>
      </c>
      <c r="CR108">
        <v>0</v>
      </c>
      <c r="CS108">
        <v>0</v>
      </c>
      <c r="CT108">
        <v>0</v>
      </c>
      <c r="CU108">
        <v>0</v>
      </c>
      <c r="CV108">
        <v>0</v>
      </c>
      <c r="CW108">
        <v>0</v>
      </c>
      <c r="CX108">
        <v>0</v>
      </c>
      <c r="CY108">
        <v>0</v>
      </c>
      <c r="CZ108">
        <v>0</v>
      </c>
      <c r="DA108">
        <v>0</v>
      </c>
      <c r="DB108">
        <v>0</v>
      </c>
      <c r="DC108">
        <v>0</v>
      </c>
      <c r="DD108">
        <v>0</v>
      </c>
      <c r="DE108">
        <v>0</v>
      </c>
      <c r="DF108">
        <v>0</v>
      </c>
      <c r="DG108">
        <v>0</v>
      </c>
      <c r="DH108">
        <v>0</v>
      </c>
      <c r="DI108">
        <v>0</v>
      </c>
      <c r="DJ108">
        <v>0</v>
      </c>
      <c r="DK108">
        <v>0</v>
      </c>
      <c r="DL108">
        <v>0</v>
      </c>
      <c r="DM108">
        <v>0</v>
      </c>
      <c r="DN108">
        <v>0</v>
      </c>
      <c r="DO108">
        <v>0</v>
      </c>
      <c r="DP108">
        <v>0</v>
      </c>
      <c r="DQ108">
        <v>0</v>
      </c>
      <c r="DR108">
        <v>0</v>
      </c>
      <c r="DS108">
        <v>0</v>
      </c>
      <c r="DT108">
        <v>0</v>
      </c>
      <c r="DU108">
        <v>0</v>
      </c>
      <c r="DV108">
        <v>0</v>
      </c>
      <c r="DW108">
        <v>0</v>
      </c>
      <c r="DX108">
        <v>0</v>
      </c>
      <c r="DY108">
        <v>0</v>
      </c>
      <c r="DZ108">
        <v>0</v>
      </c>
      <c r="EA108">
        <v>0</v>
      </c>
      <c r="EB108">
        <v>0</v>
      </c>
      <c r="EC108">
        <v>0</v>
      </c>
      <c r="ED108">
        <v>0</v>
      </c>
      <c r="EE108">
        <v>0</v>
      </c>
      <c r="EF108">
        <v>0</v>
      </c>
      <c r="EG108">
        <v>0</v>
      </c>
      <c r="EH108">
        <v>0</v>
      </c>
      <c r="EI108">
        <v>0</v>
      </c>
      <c r="EJ108">
        <v>0</v>
      </c>
      <c r="EK108">
        <v>0</v>
      </c>
      <c r="EL108">
        <v>0</v>
      </c>
      <c r="EM108">
        <v>0</v>
      </c>
      <c r="EN108">
        <v>0</v>
      </c>
      <c r="EO108">
        <v>0</v>
      </c>
      <c r="EP108">
        <v>0</v>
      </c>
      <c r="EQ108">
        <v>0</v>
      </c>
      <c r="ER108">
        <v>0</v>
      </c>
      <c r="ES108">
        <v>0</v>
      </c>
      <c r="ET108">
        <v>0</v>
      </c>
      <c r="EU108">
        <v>0</v>
      </c>
      <c r="EV108">
        <v>0</v>
      </c>
      <c r="EW108">
        <v>0</v>
      </c>
      <c r="EX108">
        <v>0</v>
      </c>
      <c r="EY108">
        <v>0</v>
      </c>
      <c r="EZ108">
        <v>0</v>
      </c>
      <c r="FA108">
        <v>0</v>
      </c>
      <c r="FB108">
        <v>0</v>
      </c>
      <c r="FC108">
        <v>0</v>
      </c>
      <c r="FD108">
        <v>0</v>
      </c>
      <c r="FE108">
        <v>0</v>
      </c>
      <c r="FF108">
        <v>0</v>
      </c>
      <c r="FG108">
        <v>0</v>
      </c>
      <c r="FH108">
        <v>0</v>
      </c>
      <c r="FI108">
        <v>0</v>
      </c>
      <c r="FJ108">
        <v>0</v>
      </c>
      <c r="FK108">
        <v>0</v>
      </c>
      <c r="FL108">
        <v>0</v>
      </c>
      <c r="FM108">
        <v>0</v>
      </c>
      <c r="FN108">
        <v>0</v>
      </c>
      <c r="FO108">
        <v>0</v>
      </c>
      <c r="FP108">
        <v>0</v>
      </c>
      <c r="FQ108">
        <v>0</v>
      </c>
      <c r="FR108">
        <v>0</v>
      </c>
      <c r="FS108">
        <v>0</v>
      </c>
      <c r="FT108" s="45"/>
    </row>
    <row r="109" spans="1:176" x14ac:dyDescent="0.2">
      <c r="A109" t="s">
        <v>192</v>
      </c>
      <c r="B109" t="s">
        <v>203</v>
      </c>
      <c r="C109" s="69" t="s">
        <v>2</v>
      </c>
      <c r="D109">
        <v>0</v>
      </c>
      <c r="E109" s="78">
        <v>0</v>
      </c>
      <c r="F109">
        <v>0</v>
      </c>
      <c r="G109">
        <v>0</v>
      </c>
      <c r="H109">
        <v>0</v>
      </c>
      <c r="I109">
        <v>0</v>
      </c>
      <c r="J109">
        <v>0</v>
      </c>
      <c r="K109">
        <v>0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0</v>
      </c>
      <c r="Z109">
        <v>0</v>
      </c>
      <c r="AA109">
        <v>0</v>
      </c>
      <c r="AB109">
        <v>0</v>
      </c>
      <c r="AC109">
        <v>0</v>
      </c>
      <c r="AD109">
        <v>0</v>
      </c>
      <c r="AE109">
        <v>0</v>
      </c>
      <c r="AF109">
        <v>0</v>
      </c>
      <c r="AG109">
        <v>0</v>
      </c>
      <c r="AH109">
        <v>0</v>
      </c>
      <c r="AI109">
        <v>0</v>
      </c>
      <c r="AJ109">
        <v>0</v>
      </c>
      <c r="AK109">
        <v>0</v>
      </c>
      <c r="AL109">
        <v>0</v>
      </c>
      <c r="AM109">
        <v>0</v>
      </c>
      <c r="AN109">
        <v>0</v>
      </c>
      <c r="AO109">
        <v>0</v>
      </c>
      <c r="AP109">
        <v>0</v>
      </c>
      <c r="AQ109">
        <v>0</v>
      </c>
      <c r="AR109">
        <v>0</v>
      </c>
      <c r="AS109">
        <v>0</v>
      </c>
      <c r="AT109">
        <v>0</v>
      </c>
      <c r="AU109">
        <v>0</v>
      </c>
      <c r="AV109">
        <v>0</v>
      </c>
      <c r="AW109">
        <v>0</v>
      </c>
      <c r="AX109">
        <v>0</v>
      </c>
      <c r="AY109">
        <v>0</v>
      </c>
      <c r="AZ109">
        <v>0</v>
      </c>
      <c r="BA109">
        <v>0</v>
      </c>
      <c r="BB109">
        <v>0</v>
      </c>
      <c r="BC109">
        <v>0</v>
      </c>
      <c r="BD109">
        <v>0</v>
      </c>
      <c r="BE109">
        <v>0</v>
      </c>
      <c r="BF109">
        <v>0</v>
      </c>
      <c r="BG109">
        <v>0</v>
      </c>
      <c r="BH109">
        <v>0</v>
      </c>
      <c r="BI109">
        <v>0</v>
      </c>
      <c r="BJ109">
        <v>0</v>
      </c>
      <c r="BK109">
        <v>0</v>
      </c>
      <c r="BL109">
        <v>0</v>
      </c>
      <c r="BM109">
        <v>0</v>
      </c>
      <c r="BN109">
        <v>0</v>
      </c>
      <c r="BO109">
        <v>0</v>
      </c>
      <c r="BP109">
        <v>0</v>
      </c>
      <c r="BQ109">
        <v>0</v>
      </c>
      <c r="BR109">
        <v>0</v>
      </c>
      <c r="BS109">
        <v>0</v>
      </c>
      <c r="BT109">
        <v>0</v>
      </c>
      <c r="BU109">
        <v>0</v>
      </c>
      <c r="BV109">
        <v>0</v>
      </c>
      <c r="BW109">
        <v>0</v>
      </c>
      <c r="BX109">
        <v>0</v>
      </c>
      <c r="BY109">
        <v>0</v>
      </c>
      <c r="BZ109">
        <v>0</v>
      </c>
      <c r="CA109">
        <v>0</v>
      </c>
      <c r="CB109">
        <v>0</v>
      </c>
      <c r="CC109">
        <v>0</v>
      </c>
      <c r="CD109">
        <v>0</v>
      </c>
      <c r="CE109">
        <v>0</v>
      </c>
      <c r="CF109">
        <v>0</v>
      </c>
      <c r="CG109">
        <v>0</v>
      </c>
      <c r="CH109">
        <v>0</v>
      </c>
      <c r="CI109">
        <v>0</v>
      </c>
      <c r="CJ109">
        <v>0</v>
      </c>
      <c r="CK109">
        <v>0</v>
      </c>
      <c r="CL109">
        <v>0</v>
      </c>
      <c r="CM109">
        <v>0</v>
      </c>
      <c r="CN109">
        <v>0</v>
      </c>
      <c r="CO109">
        <v>0</v>
      </c>
      <c r="CP109">
        <v>0</v>
      </c>
      <c r="CQ109">
        <v>0</v>
      </c>
      <c r="CR109">
        <v>0</v>
      </c>
      <c r="CS109">
        <v>0</v>
      </c>
      <c r="CT109">
        <v>0</v>
      </c>
      <c r="CU109">
        <v>0</v>
      </c>
      <c r="CV109">
        <v>0</v>
      </c>
      <c r="CW109">
        <v>0</v>
      </c>
      <c r="CX109">
        <v>0</v>
      </c>
      <c r="CY109">
        <v>0</v>
      </c>
      <c r="CZ109">
        <v>0</v>
      </c>
      <c r="DA109">
        <v>0</v>
      </c>
      <c r="DB109">
        <v>0</v>
      </c>
      <c r="DC109">
        <v>0</v>
      </c>
      <c r="DD109">
        <v>0</v>
      </c>
      <c r="DE109">
        <v>0</v>
      </c>
      <c r="DF109">
        <v>0</v>
      </c>
      <c r="DG109">
        <v>0</v>
      </c>
      <c r="DH109">
        <v>0</v>
      </c>
      <c r="DI109">
        <v>0</v>
      </c>
      <c r="DJ109">
        <v>0</v>
      </c>
      <c r="DK109">
        <v>0</v>
      </c>
      <c r="DL109">
        <v>0</v>
      </c>
      <c r="DM109">
        <v>0</v>
      </c>
      <c r="DN109">
        <v>0</v>
      </c>
      <c r="DO109">
        <v>0</v>
      </c>
      <c r="DP109">
        <v>0</v>
      </c>
      <c r="DQ109">
        <v>0</v>
      </c>
      <c r="DR109">
        <v>0</v>
      </c>
      <c r="DS109">
        <v>0</v>
      </c>
      <c r="DT109">
        <v>0</v>
      </c>
      <c r="DU109">
        <v>0</v>
      </c>
      <c r="DV109">
        <v>0</v>
      </c>
      <c r="DW109">
        <v>0</v>
      </c>
      <c r="DX109">
        <v>0</v>
      </c>
      <c r="DY109">
        <v>0</v>
      </c>
      <c r="DZ109">
        <v>0</v>
      </c>
      <c r="EA109">
        <v>0</v>
      </c>
      <c r="EB109">
        <v>0</v>
      </c>
      <c r="EC109">
        <v>0</v>
      </c>
      <c r="ED109">
        <v>0</v>
      </c>
      <c r="EE109">
        <v>0</v>
      </c>
      <c r="EF109">
        <v>0</v>
      </c>
      <c r="EG109">
        <v>0</v>
      </c>
      <c r="EH109">
        <v>0</v>
      </c>
      <c r="EI109">
        <v>0</v>
      </c>
      <c r="EJ109">
        <v>0</v>
      </c>
      <c r="EK109">
        <v>0</v>
      </c>
      <c r="EL109">
        <v>0</v>
      </c>
      <c r="EM109">
        <v>0</v>
      </c>
      <c r="EN109">
        <v>0</v>
      </c>
      <c r="EO109">
        <v>0</v>
      </c>
      <c r="EP109">
        <v>0</v>
      </c>
      <c r="EQ109">
        <v>0</v>
      </c>
      <c r="ER109">
        <v>0</v>
      </c>
      <c r="ES109">
        <v>0</v>
      </c>
      <c r="ET109">
        <v>0</v>
      </c>
      <c r="EU109">
        <v>0</v>
      </c>
      <c r="EV109">
        <v>0</v>
      </c>
      <c r="EW109">
        <v>0</v>
      </c>
      <c r="EX109">
        <v>0</v>
      </c>
      <c r="EY109">
        <v>0</v>
      </c>
      <c r="EZ109">
        <v>0</v>
      </c>
      <c r="FA109">
        <v>0</v>
      </c>
      <c r="FB109">
        <v>0</v>
      </c>
      <c r="FC109">
        <v>0</v>
      </c>
      <c r="FD109">
        <v>0</v>
      </c>
      <c r="FE109">
        <v>0</v>
      </c>
      <c r="FF109">
        <v>0</v>
      </c>
      <c r="FG109">
        <v>0</v>
      </c>
      <c r="FH109">
        <v>0</v>
      </c>
      <c r="FI109">
        <v>0</v>
      </c>
      <c r="FJ109">
        <v>0</v>
      </c>
      <c r="FK109">
        <v>0</v>
      </c>
      <c r="FL109">
        <v>0</v>
      </c>
      <c r="FM109">
        <v>0</v>
      </c>
      <c r="FN109">
        <v>0</v>
      </c>
      <c r="FO109">
        <v>0</v>
      </c>
      <c r="FP109">
        <v>0</v>
      </c>
      <c r="FQ109">
        <v>0</v>
      </c>
      <c r="FR109">
        <v>0</v>
      </c>
      <c r="FS109">
        <v>0</v>
      </c>
      <c r="FT109" s="45"/>
    </row>
    <row r="110" spans="1:176" x14ac:dyDescent="0.2">
      <c r="A110" t="s">
        <v>193</v>
      </c>
      <c r="B110" t="s">
        <v>202</v>
      </c>
      <c r="C110" s="69">
        <v>41774</v>
      </c>
      <c r="D110">
        <v>0</v>
      </c>
      <c r="E110" s="78">
        <v>0</v>
      </c>
      <c r="F110">
        <v>0</v>
      </c>
      <c r="G110">
        <v>0</v>
      </c>
      <c r="H110">
        <v>0</v>
      </c>
      <c r="I110">
        <v>0</v>
      </c>
      <c r="J110">
        <v>0</v>
      </c>
      <c r="K110">
        <v>0</v>
      </c>
      <c r="L110">
        <v>0</v>
      </c>
      <c r="M110">
        <v>0</v>
      </c>
      <c r="N110">
        <v>0</v>
      </c>
      <c r="O110">
        <v>0</v>
      </c>
      <c r="P110">
        <v>0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0</v>
      </c>
      <c r="AA110">
        <v>0</v>
      </c>
      <c r="AB110">
        <v>0</v>
      </c>
      <c r="AC110">
        <v>0</v>
      </c>
      <c r="AD110">
        <v>0</v>
      </c>
      <c r="AE110">
        <v>0</v>
      </c>
      <c r="AF110">
        <v>0</v>
      </c>
      <c r="AG110">
        <v>0</v>
      </c>
      <c r="AH110">
        <v>0</v>
      </c>
      <c r="AI110">
        <v>0</v>
      </c>
      <c r="AJ110">
        <v>0</v>
      </c>
      <c r="AK110">
        <v>0</v>
      </c>
      <c r="AL110">
        <v>0</v>
      </c>
      <c r="AM110">
        <v>0</v>
      </c>
      <c r="AN110">
        <v>0</v>
      </c>
      <c r="AO110">
        <v>0</v>
      </c>
      <c r="AP110">
        <v>0</v>
      </c>
      <c r="AQ110">
        <v>0</v>
      </c>
      <c r="AR110">
        <v>0</v>
      </c>
      <c r="AS110">
        <v>0</v>
      </c>
      <c r="AT110">
        <v>0</v>
      </c>
      <c r="AU110">
        <v>0</v>
      </c>
      <c r="AV110">
        <v>0</v>
      </c>
      <c r="AW110">
        <v>0</v>
      </c>
      <c r="AX110">
        <v>0</v>
      </c>
      <c r="AY110">
        <v>0</v>
      </c>
      <c r="AZ110">
        <v>0</v>
      </c>
      <c r="BA110">
        <v>0</v>
      </c>
      <c r="BB110">
        <v>0</v>
      </c>
      <c r="BC110">
        <v>0</v>
      </c>
      <c r="BD110">
        <v>0</v>
      </c>
      <c r="BE110">
        <v>0</v>
      </c>
      <c r="BF110">
        <v>0</v>
      </c>
      <c r="BG110">
        <v>0</v>
      </c>
      <c r="BH110">
        <v>0</v>
      </c>
      <c r="BI110">
        <v>0</v>
      </c>
      <c r="BJ110">
        <v>0</v>
      </c>
      <c r="BK110">
        <v>0</v>
      </c>
      <c r="BL110">
        <v>0</v>
      </c>
      <c r="BM110">
        <v>0</v>
      </c>
      <c r="BN110">
        <v>0</v>
      </c>
      <c r="BO110">
        <v>0</v>
      </c>
      <c r="BP110">
        <v>0</v>
      </c>
      <c r="BQ110">
        <v>0</v>
      </c>
      <c r="BR110">
        <v>0</v>
      </c>
      <c r="BS110">
        <v>0</v>
      </c>
      <c r="BT110">
        <v>0</v>
      </c>
      <c r="BU110">
        <v>0</v>
      </c>
      <c r="BV110">
        <v>0</v>
      </c>
      <c r="BW110">
        <v>0</v>
      </c>
      <c r="BX110">
        <v>0</v>
      </c>
      <c r="BY110">
        <v>0</v>
      </c>
      <c r="BZ110">
        <v>0</v>
      </c>
      <c r="CA110">
        <v>0</v>
      </c>
      <c r="CB110">
        <v>0</v>
      </c>
      <c r="CC110">
        <v>0</v>
      </c>
      <c r="CD110">
        <v>0</v>
      </c>
      <c r="CE110">
        <v>0</v>
      </c>
      <c r="CF110">
        <v>0</v>
      </c>
      <c r="CG110">
        <v>0</v>
      </c>
      <c r="CH110">
        <v>0</v>
      </c>
      <c r="CI110">
        <v>0</v>
      </c>
      <c r="CJ110">
        <v>0</v>
      </c>
      <c r="CK110">
        <v>0</v>
      </c>
      <c r="CL110">
        <v>0</v>
      </c>
      <c r="CM110">
        <v>0</v>
      </c>
      <c r="CN110">
        <v>0</v>
      </c>
      <c r="CO110">
        <v>0</v>
      </c>
      <c r="CP110">
        <v>0</v>
      </c>
      <c r="CQ110">
        <v>0</v>
      </c>
      <c r="CR110">
        <v>0</v>
      </c>
      <c r="CS110">
        <v>0</v>
      </c>
      <c r="CT110">
        <v>0</v>
      </c>
      <c r="CU110">
        <v>0</v>
      </c>
      <c r="CV110">
        <v>0</v>
      </c>
      <c r="CW110">
        <v>0</v>
      </c>
      <c r="CX110">
        <v>0</v>
      </c>
      <c r="CY110">
        <v>0</v>
      </c>
      <c r="CZ110">
        <v>0</v>
      </c>
      <c r="DA110">
        <v>0</v>
      </c>
      <c r="DB110">
        <v>0</v>
      </c>
      <c r="DC110">
        <v>0</v>
      </c>
      <c r="DD110">
        <v>0</v>
      </c>
      <c r="DE110">
        <v>0</v>
      </c>
      <c r="DF110">
        <v>0</v>
      </c>
      <c r="DG110">
        <v>0</v>
      </c>
      <c r="DH110">
        <v>0</v>
      </c>
      <c r="DI110">
        <v>0</v>
      </c>
      <c r="DJ110">
        <v>0</v>
      </c>
      <c r="DK110">
        <v>0</v>
      </c>
      <c r="DL110">
        <v>0</v>
      </c>
      <c r="DM110">
        <v>0</v>
      </c>
      <c r="DN110">
        <v>0</v>
      </c>
      <c r="DO110">
        <v>0</v>
      </c>
      <c r="DP110">
        <v>0</v>
      </c>
      <c r="DQ110">
        <v>0</v>
      </c>
      <c r="DR110">
        <v>0</v>
      </c>
      <c r="DS110">
        <v>0</v>
      </c>
      <c r="DT110">
        <v>0</v>
      </c>
      <c r="DU110">
        <v>0</v>
      </c>
      <c r="DV110">
        <v>0</v>
      </c>
      <c r="DW110">
        <v>0</v>
      </c>
      <c r="DX110">
        <v>0</v>
      </c>
      <c r="DY110">
        <v>0</v>
      </c>
      <c r="DZ110">
        <v>0</v>
      </c>
      <c r="EA110">
        <v>0</v>
      </c>
      <c r="EB110">
        <v>0</v>
      </c>
      <c r="EC110">
        <v>0</v>
      </c>
      <c r="ED110">
        <v>0</v>
      </c>
      <c r="EE110">
        <v>0</v>
      </c>
      <c r="EF110">
        <v>0</v>
      </c>
      <c r="EG110">
        <v>0</v>
      </c>
      <c r="EH110">
        <v>0</v>
      </c>
      <c r="EI110">
        <v>0</v>
      </c>
      <c r="EJ110">
        <v>0</v>
      </c>
      <c r="EK110">
        <v>0</v>
      </c>
      <c r="EL110">
        <v>0</v>
      </c>
      <c r="EM110">
        <v>0</v>
      </c>
      <c r="EN110">
        <v>0</v>
      </c>
      <c r="EO110">
        <v>0</v>
      </c>
      <c r="EP110">
        <v>0</v>
      </c>
      <c r="EQ110">
        <v>0</v>
      </c>
      <c r="ER110">
        <v>0</v>
      </c>
      <c r="ES110">
        <v>0</v>
      </c>
      <c r="ET110">
        <v>0</v>
      </c>
      <c r="EU110">
        <v>0</v>
      </c>
      <c r="EV110">
        <v>0</v>
      </c>
      <c r="EW110">
        <v>0</v>
      </c>
      <c r="EX110">
        <v>0</v>
      </c>
      <c r="EY110">
        <v>0</v>
      </c>
      <c r="EZ110">
        <v>0</v>
      </c>
      <c r="FA110">
        <v>0</v>
      </c>
      <c r="FB110">
        <v>0</v>
      </c>
      <c r="FC110">
        <v>0</v>
      </c>
      <c r="FD110">
        <v>0</v>
      </c>
      <c r="FE110">
        <v>0</v>
      </c>
      <c r="FF110">
        <v>0</v>
      </c>
      <c r="FG110">
        <v>0</v>
      </c>
      <c r="FH110">
        <v>0</v>
      </c>
      <c r="FI110">
        <v>0</v>
      </c>
      <c r="FJ110">
        <v>0</v>
      </c>
      <c r="FK110">
        <v>0</v>
      </c>
      <c r="FL110">
        <v>0</v>
      </c>
      <c r="FM110">
        <v>0</v>
      </c>
      <c r="FN110">
        <v>0</v>
      </c>
      <c r="FO110">
        <v>0</v>
      </c>
      <c r="FP110">
        <v>0</v>
      </c>
      <c r="FQ110">
        <v>0</v>
      </c>
      <c r="FR110">
        <v>0</v>
      </c>
      <c r="FS110">
        <v>0</v>
      </c>
      <c r="FT110" s="45"/>
    </row>
    <row r="111" spans="1:176" x14ac:dyDescent="0.2">
      <c r="A111" t="s">
        <v>193</v>
      </c>
      <c r="B111" t="s">
        <v>202</v>
      </c>
      <c r="C111" s="69">
        <v>41893</v>
      </c>
      <c r="D111">
        <v>0</v>
      </c>
      <c r="E111" s="78">
        <v>0</v>
      </c>
      <c r="F111">
        <v>0</v>
      </c>
      <c r="G111">
        <v>0</v>
      </c>
      <c r="H111">
        <v>0</v>
      </c>
      <c r="I111">
        <v>0</v>
      </c>
      <c r="J111">
        <v>0</v>
      </c>
      <c r="K111">
        <v>0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0</v>
      </c>
      <c r="Y111">
        <v>0</v>
      </c>
      <c r="Z111">
        <v>0</v>
      </c>
      <c r="AA111">
        <v>0</v>
      </c>
      <c r="AB111">
        <v>0</v>
      </c>
      <c r="AC111">
        <v>0</v>
      </c>
      <c r="AD111">
        <v>0</v>
      </c>
      <c r="AE111">
        <v>0</v>
      </c>
      <c r="AF111">
        <v>0</v>
      </c>
      <c r="AG111">
        <v>0</v>
      </c>
      <c r="AH111">
        <v>0</v>
      </c>
      <c r="AI111">
        <v>0</v>
      </c>
      <c r="AJ111">
        <v>0</v>
      </c>
      <c r="AK111">
        <v>0</v>
      </c>
      <c r="AL111">
        <v>0</v>
      </c>
      <c r="AM111">
        <v>0</v>
      </c>
      <c r="AN111">
        <v>0</v>
      </c>
      <c r="AO111">
        <v>0</v>
      </c>
      <c r="AP111">
        <v>0</v>
      </c>
      <c r="AQ111">
        <v>0</v>
      </c>
      <c r="AR111">
        <v>0</v>
      </c>
      <c r="AS111">
        <v>0</v>
      </c>
      <c r="AT111">
        <v>0</v>
      </c>
      <c r="AU111">
        <v>0</v>
      </c>
      <c r="AV111">
        <v>0</v>
      </c>
      <c r="AW111">
        <v>0</v>
      </c>
      <c r="AX111">
        <v>0</v>
      </c>
      <c r="AY111">
        <v>0</v>
      </c>
      <c r="AZ111">
        <v>0</v>
      </c>
      <c r="BA111">
        <v>0</v>
      </c>
      <c r="BB111">
        <v>0</v>
      </c>
      <c r="BC111">
        <v>0</v>
      </c>
      <c r="BD111">
        <v>0</v>
      </c>
      <c r="BE111">
        <v>0</v>
      </c>
      <c r="BF111">
        <v>0</v>
      </c>
      <c r="BG111">
        <v>0</v>
      </c>
      <c r="BH111">
        <v>0</v>
      </c>
      <c r="BI111">
        <v>0</v>
      </c>
      <c r="BJ111">
        <v>0</v>
      </c>
      <c r="BK111">
        <v>0</v>
      </c>
      <c r="BL111">
        <v>0</v>
      </c>
      <c r="BM111">
        <v>0</v>
      </c>
      <c r="BN111">
        <v>0</v>
      </c>
      <c r="BO111">
        <v>0</v>
      </c>
      <c r="BP111">
        <v>0</v>
      </c>
      <c r="BQ111">
        <v>0</v>
      </c>
      <c r="BR111">
        <v>0</v>
      </c>
      <c r="BS111">
        <v>0</v>
      </c>
      <c r="BT111">
        <v>0</v>
      </c>
      <c r="BU111">
        <v>0</v>
      </c>
      <c r="BV111">
        <v>0</v>
      </c>
      <c r="BW111">
        <v>0</v>
      </c>
      <c r="BX111">
        <v>0</v>
      </c>
      <c r="BY111">
        <v>0</v>
      </c>
      <c r="BZ111">
        <v>0</v>
      </c>
      <c r="CA111">
        <v>0</v>
      </c>
      <c r="CB111">
        <v>0</v>
      </c>
      <c r="CC111">
        <v>0</v>
      </c>
      <c r="CD111">
        <v>0</v>
      </c>
      <c r="CE111">
        <v>0</v>
      </c>
      <c r="CF111">
        <v>0</v>
      </c>
      <c r="CG111">
        <v>0</v>
      </c>
      <c r="CH111">
        <v>0</v>
      </c>
      <c r="CI111">
        <v>0</v>
      </c>
      <c r="CJ111">
        <v>0</v>
      </c>
      <c r="CK111">
        <v>0</v>
      </c>
      <c r="CL111">
        <v>0</v>
      </c>
      <c r="CM111">
        <v>0</v>
      </c>
      <c r="CN111">
        <v>0</v>
      </c>
      <c r="CO111">
        <v>0</v>
      </c>
      <c r="CP111">
        <v>0</v>
      </c>
      <c r="CQ111">
        <v>0</v>
      </c>
      <c r="CR111">
        <v>0</v>
      </c>
      <c r="CS111">
        <v>0</v>
      </c>
      <c r="CT111">
        <v>0</v>
      </c>
      <c r="CU111">
        <v>0</v>
      </c>
      <c r="CV111">
        <v>0</v>
      </c>
      <c r="CW111">
        <v>0</v>
      </c>
      <c r="CX111">
        <v>0</v>
      </c>
      <c r="CY111">
        <v>0</v>
      </c>
      <c r="CZ111">
        <v>0</v>
      </c>
      <c r="DA111">
        <v>0</v>
      </c>
      <c r="DB111">
        <v>0</v>
      </c>
      <c r="DC111">
        <v>0</v>
      </c>
      <c r="DD111">
        <v>0</v>
      </c>
      <c r="DE111">
        <v>0</v>
      </c>
      <c r="DF111">
        <v>0</v>
      </c>
      <c r="DG111">
        <v>0</v>
      </c>
      <c r="DH111">
        <v>0</v>
      </c>
      <c r="DI111">
        <v>0</v>
      </c>
      <c r="DJ111">
        <v>0</v>
      </c>
      <c r="DK111">
        <v>0</v>
      </c>
      <c r="DL111">
        <v>0</v>
      </c>
      <c r="DM111">
        <v>0</v>
      </c>
      <c r="DN111">
        <v>0</v>
      </c>
      <c r="DO111">
        <v>0</v>
      </c>
      <c r="DP111">
        <v>0</v>
      </c>
      <c r="DQ111">
        <v>0</v>
      </c>
      <c r="DR111">
        <v>0</v>
      </c>
      <c r="DS111">
        <v>0</v>
      </c>
      <c r="DT111">
        <v>0</v>
      </c>
      <c r="DU111">
        <v>0</v>
      </c>
      <c r="DV111">
        <v>0</v>
      </c>
      <c r="DW111">
        <v>0</v>
      </c>
      <c r="DX111">
        <v>0</v>
      </c>
      <c r="DY111">
        <v>0</v>
      </c>
      <c r="DZ111">
        <v>0</v>
      </c>
      <c r="EA111">
        <v>0</v>
      </c>
      <c r="EB111">
        <v>0</v>
      </c>
      <c r="EC111">
        <v>0</v>
      </c>
      <c r="ED111">
        <v>0</v>
      </c>
      <c r="EE111">
        <v>0</v>
      </c>
      <c r="EF111">
        <v>0</v>
      </c>
      <c r="EG111">
        <v>0</v>
      </c>
      <c r="EH111">
        <v>0</v>
      </c>
      <c r="EI111">
        <v>0</v>
      </c>
      <c r="EJ111">
        <v>0</v>
      </c>
      <c r="EK111">
        <v>0</v>
      </c>
      <c r="EL111">
        <v>0</v>
      </c>
      <c r="EM111">
        <v>0</v>
      </c>
      <c r="EN111">
        <v>0</v>
      </c>
      <c r="EO111">
        <v>0</v>
      </c>
      <c r="EP111">
        <v>0</v>
      </c>
      <c r="EQ111">
        <v>0</v>
      </c>
      <c r="ER111">
        <v>0</v>
      </c>
      <c r="ES111">
        <v>0</v>
      </c>
      <c r="ET111">
        <v>0</v>
      </c>
      <c r="EU111">
        <v>0</v>
      </c>
      <c r="EV111">
        <v>0</v>
      </c>
      <c r="EW111">
        <v>0</v>
      </c>
      <c r="EX111">
        <v>0</v>
      </c>
      <c r="EY111">
        <v>0</v>
      </c>
      <c r="EZ111">
        <v>0</v>
      </c>
      <c r="FA111">
        <v>0</v>
      </c>
      <c r="FB111">
        <v>0</v>
      </c>
      <c r="FC111">
        <v>0</v>
      </c>
      <c r="FD111">
        <v>0</v>
      </c>
      <c r="FE111">
        <v>0</v>
      </c>
      <c r="FF111">
        <v>0</v>
      </c>
      <c r="FG111">
        <v>0</v>
      </c>
      <c r="FH111">
        <v>0</v>
      </c>
      <c r="FI111">
        <v>0</v>
      </c>
      <c r="FJ111">
        <v>0</v>
      </c>
      <c r="FK111">
        <v>0</v>
      </c>
      <c r="FL111">
        <v>0</v>
      </c>
      <c r="FM111">
        <v>0</v>
      </c>
      <c r="FN111">
        <v>0</v>
      </c>
      <c r="FO111">
        <v>0</v>
      </c>
      <c r="FP111">
        <v>0</v>
      </c>
      <c r="FQ111">
        <v>0</v>
      </c>
      <c r="FR111">
        <v>0</v>
      </c>
      <c r="FS111">
        <v>0</v>
      </c>
      <c r="FT111" s="45"/>
    </row>
    <row r="112" spans="1:176" x14ac:dyDescent="0.2">
      <c r="A112" t="s">
        <v>193</v>
      </c>
      <c r="B112" t="s">
        <v>202</v>
      </c>
      <c r="C112" s="69" t="s">
        <v>2</v>
      </c>
      <c r="D112">
        <v>0</v>
      </c>
      <c r="E112" s="78">
        <v>0</v>
      </c>
      <c r="F112">
        <v>0</v>
      </c>
      <c r="G112">
        <v>0</v>
      </c>
      <c r="H112">
        <v>0</v>
      </c>
      <c r="I112">
        <v>0</v>
      </c>
      <c r="J112">
        <v>0</v>
      </c>
      <c r="K112">
        <v>0</v>
      </c>
      <c r="L112">
        <v>0</v>
      </c>
      <c r="M112">
        <v>0</v>
      </c>
      <c r="N112">
        <v>0</v>
      </c>
      <c r="O112">
        <v>0</v>
      </c>
      <c r="P112">
        <v>0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0</v>
      </c>
      <c r="AA112">
        <v>0</v>
      </c>
      <c r="AB112">
        <v>0</v>
      </c>
      <c r="AC112">
        <v>0</v>
      </c>
      <c r="AD112">
        <v>0</v>
      </c>
      <c r="AE112">
        <v>0</v>
      </c>
      <c r="AF112">
        <v>0</v>
      </c>
      <c r="AG112">
        <v>0</v>
      </c>
      <c r="AH112">
        <v>0</v>
      </c>
      <c r="AI112">
        <v>0</v>
      </c>
      <c r="AJ112">
        <v>0</v>
      </c>
      <c r="AK112">
        <v>0</v>
      </c>
      <c r="AL112">
        <v>0</v>
      </c>
      <c r="AM112">
        <v>0</v>
      </c>
      <c r="AN112">
        <v>0</v>
      </c>
      <c r="AO112">
        <v>0</v>
      </c>
      <c r="AP112">
        <v>0</v>
      </c>
      <c r="AQ112">
        <v>0</v>
      </c>
      <c r="AR112">
        <v>0</v>
      </c>
      <c r="AS112">
        <v>0</v>
      </c>
      <c r="AT112">
        <v>0</v>
      </c>
      <c r="AU112">
        <v>0</v>
      </c>
      <c r="AV112">
        <v>0</v>
      </c>
      <c r="AW112">
        <v>0</v>
      </c>
      <c r="AX112">
        <v>0</v>
      </c>
      <c r="AY112">
        <v>0</v>
      </c>
      <c r="AZ112">
        <v>0</v>
      </c>
      <c r="BA112">
        <v>0</v>
      </c>
      <c r="BB112">
        <v>0</v>
      </c>
      <c r="BC112">
        <v>0</v>
      </c>
      <c r="BD112">
        <v>0</v>
      </c>
      <c r="BE112">
        <v>0</v>
      </c>
      <c r="BF112">
        <v>0</v>
      </c>
      <c r="BG112">
        <v>0</v>
      </c>
      <c r="BH112">
        <v>0</v>
      </c>
      <c r="BI112">
        <v>0</v>
      </c>
      <c r="BJ112">
        <v>0</v>
      </c>
      <c r="BK112">
        <v>0</v>
      </c>
      <c r="BL112">
        <v>0</v>
      </c>
      <c r="BM112">
        <v>0</v>
      </c>
      <c r="BN112">
        <v>0</v>
      </c>
      <c r="BO112">
        <v>0</v>
      </c>
      <c r="BP112">
        <v>0</v>
      </c>
      <c r="BQ112">
        <v>0</v>
      </c>
      <c r="BR112">
        <v>0</v>
      </c>
      <c r="BS112">
        <v>0</v>
      </c>
      <c r="BT112">
        <v>0</v>
      </c>
      <c r="BU112">
        <v>0</v>
      </c>
      <c r="BV112">
        <v>0</v>
      </c>
      <c r="BW112">
        <v>0</v>
      </c>
      <c r="BX112">
        <v>0</v>
      </c>
      <c r="BY112">
        <v>0</v>
      </c>
      <c r="BZ112">
        <v>0</v>
      </c>
      <c r="CA112">
        <v>0</v>
      </c>
      <c r="CB112">
        <v>0</v>
      </c>
      <c r="CC112">
        <v>0</v>
      </c>
      <c r="CD112">
        <v>0</v>
      </c>
      <c r="CE112">
        <v>0</v>
      </c>
      <c r="CF112">
        <v>0</v>
      </c>
      <c r="CG112">
        <v>0</v>
      </c>
      <c r="CH112">
        <v>0</v>
      </c>
      <c r="CI112">
        <v>0</v>
      </c>
      <c r="CJ112">
        <v>0</v>
      </c>
      <c r="CK112">
        <v>0</v>
      </c>
      <c r="CL112">
        <v>0</v>
      </c>
      <c r="CM112">
        <v>0</v>
      </c>
      <c r="CN112">
        <v>0</v>
      </c>
      <c r="CO112">
        <v>0</v>
      </c>
      <c r="CP112">
        <v>0</v>
      </c>
      <c r="CQ112">
        <v>0</v>
      </c>
      <c r="CR112">
        <v>0</v>
      </c>
      <c r="CS112">
        <v>0</v>
      </c>
      <c r="CT112">
        <v>0</v>
      </c>
      <c r="CU112">
        <v>0</v>
      </c>
      <c r="CV112">
        <v>0</v>
      </c>
      <c r="CW112">
        <v>0</v>
      </c>
      <c r="CX112">
        <v>0</v>
      </c>
      <c r="CY112">
        <v>0</v>
      </c>
      <c r="CZ112">
        <v>0</v>
      </c>
      <c r="DA112">
        <v>0</v>
      </c>
      <c r="DB112">
        <v>0</v>
      </c>
      <c r="DC112">
        <v>0</v>
      </c>
      <c r="DD112">
        <v>0</v>
      </c>
      <c r="DE112">
        <v>0</v>
      </c>
      <c r="DF112">
        <v>0</v>
      </c>
      <c r="DG112">
        <v>0</v>
      </c>
      <c r="DH112">
        <v>0</v>
      </c>
      <c r="DI112">
        <v>0</v>
      </c>
      <c r="DJ112">
        <v>0</v>
      </c>
      <c r="DK112">
        <v>0</v>
      </c>
      <c r="DL112">
        <v>0</v>
      </c>
      <c r="DM112">
        <v>0</v>
      </c>
      <c r="DN112">
        <v>0</v>
      </c>
      <c r="DO112">
        <v>0</v>
      </c>
      <c r="DP112">
        <v>0</v>
      </c>
      <c r="DQ112">
        <v>0</v>
      </c>
      <c r="DR112">
        <v>0</v>
      </c>
      <c r="DS112">
        <v>0</v>
      </c>
      <c r="DT112">
        <v>0</v>
      </c>
      <c r="DU112">
        <v>0</v>
      </c>
      <c r="DV112">
        <v>0</v>
      </c>
      <c r="DW112">
        <v>0</v>
      </c>
      <c r="DX112">
        <v>0</v>
      </c>
      <c r="DY112">
        <v>0</v>
      </c>
      <c r="DZ112">
        <v>0</v>
      </c>
      <c r="EA112">
        <v>0</v>
      </c>
      <c r="EB112">
        <v>0</v>
      </c>
      <c r="EC112">
        <v>0</v>
      </c>
      <c r="ED112">
        <v>0</v>
      </c>
      <c r="EE112">
        <v>0</v>
      </c>
      <c r="EF112">
        <v>0</v>
      </c>
      <c r="EG112">
        <v>0</v>
      </c>
      <c r="EH112">
        <v>0</v>
      </c>
      <c r="EI112">
        <v>0</v>
      </c>
      <c r="EJ112">
        <v>0</v>
      </c>
      <c r="EK112">
        <v>0</v>
      </c>
      <c r="EL112">
        <v>0</v>
      </c>
      <c r="EM112">
        <v>0</v>
      </c>
      <c r="EN112">
        <v>0</v>
      </c>
      <c r="EO112">
        <v>0</v>
      </c>
      <c r="EP112">
        <v>0</v>
      </c>
      <c r="EQ112">
        <v>0</v>
      </c>
      <c r="ER112">
        <v>0</v>
      </c>
      <c r="ES112">
        <v>0</v>
      </c>
      <c r="ET112">
        <v>0</v>
      </c>
      <c r="EU112">
        <v>0</v>
      </c>
      <c r="EV112">
        <v>0</v>
      </c>
      <c r="EW112">
        <v>0</v>
      </c>
      <c r="EX112">
        <v>0</v>
      </c>
      <c r="EY112">
        <v>0</v>
      </c>
      <c r="EZ112">
        <v>0</v>
      </c>
      <c r="FA112">
        <v>0</v>
      </c>
      <c r="FB112">
        <v>0</v>
      </c>
      <c r="FC112">
        <v>0</v>
      </c>
      <c r="FD112">
        <v>0</v>
      </c>
      <c r="FE112">
        <v>0</v>
      </c>
      <c r="FF112">
        <v>0</v>
      </c>
      <c r="FG112">
        <v>0</v>
      </c>
      <c r="FH112">
        <v>0</v>
      </c>
      <c r="FI112">
        <v>0</v>
      </c>
      <c r="FJ112">
        <v>0</v>
      </c>
      <c r="FK112">
        <v>0</v>
      </c>
      <c r="FL112">
        <v>0</v>
      </c>
      <c r="FM112">
        <v>0</v>
      </c>
      <c r="FN112">
        <v>0</v>
      </c>
      <c r="FO112">
        <v>0</v>
      </c>
      <c r="FP112">
        <v>0</v>
      </c>
      <c r="FQ112">
        <v>0</v>
      </c>
      <c r="FR112">
        <v>0</v>
      </c>
      <c r="FS112">
        <v>0</v>
      </c>
      <c r="FT112" s="45"/>
    </row>
    <row r="113" spans="1:176" x14ac:dyDescent="0.2">
      <c r="A113" t="s">
        <v>193</v>
      </c>
      <c r="B113" t="s">
        <v>204</v>
      </c>
      <c r="C113" s="69">
        <v>41774</v>
      </c>
      <c r="D113">
        <v>0</v>
      </c>
      <c r="E113" s="78">
        <v>0</v>
      </c>
      <c r="F113">
        <v>0</v>
      </c>
      <c r="G113">
        <v>0</v>
      </c>
      <c r="H113">
        <v>0</v>
      </c>
      <c r="I113">
        <v>0</v>
      </c>
      <c r="J113">
        <v>0</v>
      </c>
      <c r="K113">
        <v>0</v>
      </c>
      <c r="L113">
        <v>0</v>
      </c>
      <c r="M113">
        <v>0</v>
      </c>
      <c r="N113">
        <v>0</v>
      </c>
      <c r="O113">
        <v>0</v>
      </c>
      <c r="P113">
        <v>0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  <c r="Z113">
        <v>0</v>
      </c>
      <c r="AA113">
        <v>0</v>
      </c>
      <c r="AB113">
        <v>0</v>
      </c>
      <c r="AC113">
        <v>0</v>
      </c>
      <c r="AD113">
        <v>0</v>
      </c>
      <c r="AE113">
        <v>0</v>
      </c>
      <c r="AF113">
        <v>0</v>
      </c>
      <c r="AG113">
        <v>0</v>
      </c>
      <c r="AH113">
        <v>0</v>
      </c>
      <c r="AI113">
        <v>0</v>
      </c>
      <c r="AJ113">
        <v>0</v>
      </c>
      <c r="AK113">
        <v>0</v>
      </c>
      <c r="AL113">
        <v>0</v>
      </c>
      <c r="AM113">
        <v>0</v>
      </c>
      <c r="AN113">
        <v>0</v>
      </c>
      <c r="AO113">
        <v>0</v>
      </c>
      <c r="AP113">
        <v>0</v>
      </c>
      <c r="AQ113">
        <v>0</v>
      </c>
      <c r="AR113">
        <v>0</v>
      </c>
      <c r="AS113">
        <v>0</v>
      </c>
      <c r="AT113">
        <v>0</v>
      </c>
      <c r="AU113">
        <v>0</v>
      </c>
      <c r="AV113">
        <v>0</v>
      </c>
      <c r="AW113">
        <v>0</v>
      </c>
      <c r="AX113">
        <v>0</v>
      </c>
      <c r="AY113">
        <v>0</v>
      </c>
      <c r="AZ113">
        <v>0</v>
      </c>
      <c r="BA113">
        <v>0</v>
      </c>
      <c r="BB113">
        <v>0</v>
      </c>
      <c r="BC113">
        <v>0</v>
      </c>
      <c r="BD113">
        <v>0</v>
      </c>
      <c r="BE113">
        <v>0</v>
      </c>
      <c r="BF113">
        <v>0</v>
      </c>
      <c r="BG113">
        <v>0</v>
      </c>
      <c r="BH113">
        <v>0</v>
      </c>
      <c r="BI113">
        <v>0</v>
      </c>
      <c r="BJ113">
        <v>0</v>
      </c>
      <c r="BK113">
        <v>0</v>
      </c>
      <c r="BL113">
        <v>0</v>
      </c>
      <c r="BM113">
        <v>0</v>
      </c>
      <c r="BN113">
        <v>0</v>
      </c>
      <c r="BO113">
        <v>0</v>
      </c>
      <c r="BP113">
        <v>0</v>
      </c>
      <c r="BQ113">
        <v>0</v>
      </c>
      <c r="BR113">
        <v>0</v>
      </c>
      <c r="BS113">
        <v>0</v>
      </c>
      <c r="BT113">
        <v>0</v>
      </c>
      <c r="BU113">
        <v>0</v>
      </c>
      <c r="BV113">
        <v>0</v>
      </c>
      <c r="BW113">
        <v>0</v>
      </c>
      <c r="BX113">
        <v>0</v>
      </c>
      <c r="BY113">
        <v>0</v>
      </c>
      <c r="BZ113">
        <v>0</v>
      </c>
      <c r="CA113">
        <v>0</v>
      </c>
      <c r="CB113">
        <v>0</v>
      </c>
      <c r="CC113">
        <v>0</v>
      </c>
      <c r="CD113">
        <v>0</v>
      </c>
      <c r="CE113">
        <v>0</v>
      </c>
      <c r="CF113">
        <v>0</v>
      </c>
      <c r="CG113">
        <v>0</v>
      </c>
      <c r="CH113">
        <v>0</v>
      </c>
      <c r="CI113">
        <v>0</v>
      </c>
      <c r="CJ113">
        <v>0</v>
      </c>
      <c r="CK113">
        <v>0</v>
      </c>
      <c r="CL113">
        <v>0</v>
      </c>
      <c r="CM113">
        <v>0</v>
      </c>
      <c r="CN113">
        <v>0</v>
      </c>
      <c r="CO113">
        <v>0</v>
      </c>
      <c r="CP113">
        <v>0</v>
      </c>
      <c r="CQ113">
        <v>0</v>
      </c>
      <c r="CR113">
        <v>0</v>
      </c>
      <c r="CS113">
        <v>0</v>
      </c>
      <c r="CT113">
        <v>0</v>
      </c>
      <c r="CU113">
        <v>0</v>
      </c>
      <c r="CV113">
        <v>0</v>
      </c>
      <c r="CW113">
        <v>0</v>
      </c>
      <c r="CX113">
        <v>0</v>
      </c>
      <c r="CY113">
        <v>0</v>
      </c>
      <c r="CZ113">
        <v>0</v>
      </c>
      <c r="DA113">
        <v>0</v>
      </c>
      <c r="DB113">
        <v>0</v>
      </c>
      <c r="DC113">
        <v>0</v>
      </c>
      <c r="DD113">
        <v>0</v>
      </c>
      <c r="DE113">
        <v>0</v>
      </c>
      <c r="DF113">
        <v>0</v>
      </c>
      <c r="DG113">
        <v>0</v>
      </c>
      <c r="DH113">
        <v>0</v>
      </c>
      <c r="DI113">
        <v>0</v>
      </c>
      <c r="DJ113">
        <v>0</v>
      </c>
      <c r="DK113">
        <v>0</v>
      </c>
      <c r="DL113">
        <v>0</v>
      </c>
      <c r="DM113">
        <v>0</v>
      </c>
      <c r="DN113">
        <v>0</v>
      </c>
      <c r="DO113">
        <v>0</v>
      </c>
      <c r="DP113">
        <v>0</v>
      </c>
      <c r="DQ113">
        <v>0</v>
      </c>
      <c r="DR113">
        <v>0</v>
      </c>
      <c r="DS113">
        <v>0</v>
      </c>
      <c r="DT113">
        <v>0</v>
      </c>
      <c r="DU113">
        <v>0</v>
      </c>
      <c r="DV113">
        <v>0</v>
      </c>
      <c r="DW113">
        <v>0</v>
      </c>
      <c r="DX113">
        <v>0</v>
      </c>
      <c r="DY113">
        <v>0</v>
      </c>
      <c r="DZ113">
        <v>0</v>
      </c>
      <c r="EA113">
        <v>0</v>
      </c>
      <c r="EB113">
        <v>0</v>
      </c>
      <c r="EC113">
        <v>0</v>
      </c>
      <c r="ED113">
        <v>0</v>
      </c>
      <c r="EE113">
        <v>0</v>
      </c>
      <c r="EF113">
        <v>0</v>
      </c>
      <c r="EG113">
        <v>0</v>
      </c>
      <c r="EH113">
        <v>0</v>
      </c>
      <c r="EI113">
        <v>0</v>
      </c>
      <c r="EJ113">
        <v>0</v>
      </c>
      <c r="EK113">
        <v>0</v>
      </c>
      <c r="EL113">
        <v>0</v>
      </c>
      <c r="EM113">
        <v>0</v>
      </c>
      <c r="EN113">
        <v>0</v>
      </c>
      <c r="EO113">
        <v>0</v>
      </c>
      <c r="EP113">
        <v>0</v>
      </c>
      <c r="EQ113">
        <v>0</v>
      </c>
      <c r="ER113">
        <v>0</v>
      </c>
      <c r="ES113">
        <v>0</v>
      </c>
      <c r="ET113">
        <v>0</v>
      </c>
      <c r="EU113">
        <v>0</v>
      </c>
      <c r="EV113">
        <v>0</v>
      </c>
      <c r="EW113">
        <v>0</v>
      </c>
      <c r="EX113">
        <v>0</v>
      </c>
      <c r="EY113">
        <v>0</v>
      </c>
      <c r="EZ113">
        <v>0</v>
      </c>
      <c r="FA113">
        <v>0</v>
      </c>
      <c r="FB113">
        <v>0</v>
      </c>
      <c r="FC113">
        <v>0</v>
      </c>
      <c r="FD113">
        <v>0</v>
      </c>
      <c r="FE113">
        <v>0</v>
      </c>
      <c r="FF113">
        <v>0</v>
      </c>
      <c r="FG113">
        <v>0</v>
      </c>
      <c r="FH113">
        <v>0</v>
      </c>
      <c r="FI113">
        <v>0</v>
      </c>
      <c r="FJ113">
        <v>0</v>
      </c>
      <c r="FK113">
        <v>0</v>
      </c>
      <c r="FL113">
        <v>0</v>
      </c>
      <c r="FM113">
        <v>0</v>
      </c>
      <c r="FN113">
        <v>0</v>
      </c>
      <c r="FO113">
        <v>0</v>
      </c>
      <c r="FP113">
        <v>0</v>
      </c>
      <c r="FQ113">
        <v>0</v>
      </c>
      <c r="FR113">
        <v>0</v>
      </c>
      <c r="FS113">
        <v>0</v>
      </c>
      <c r="FT113" s="45"/>
    </row>
    <row r="114" spans="1:176" x14ac:dyDescent="0.2">
      <c r="A114" t="s">
        <v>193</v>
      </c>
      <c r="B114" t="s">
        <v>204</v>
      </c>
      <c r="C114" s="69">
        <v>41893</v>
      </c>
      <c r="D114">
        <v>0</v>
      </c>
      <c r="E114" s="78">
        <v>0</v>
      </c>
      <c r="F114">
        <v>0</v>
      </c>
      <c r="G114">
        <v>0</v>
      </c>
      <c r="H114">
        <v>0</v>
      </c>
      <c r="I114">
        <v>0</v>
      </c>
      <c r="J114">
        <v>0</v>
      </c>
      <c r="K114">
        <v>0</v>
      </c>
      <c r="L114">
        <v>0</v>
      </c>
      <c r="M114">
        <v>0</v>
      </c>
      <c r="N114">
        <v>0</v>
      </c>
      <c r="O114">
        <v>0</v>
      </c>
      <c r="P114">
        <v>0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0</v>
      </c>
      <c r="Z114">
        <v>0</v>
      </c>
      <c r="AA114">
        <v>0</v>
      </c>
      <c r="AB114">
        <v>0</v>
      </c>
      <c r="AC114">
        <v>0</v>
      </c>
      <c r="AD114">
        <v>0</v>
      </c>
      <c r="AE114">
        <v>0</v>
      </c>
      <c r="AF114">
        <v>0</v>
      </c>
      <c r="AG114">
        <v>0</v>
      </c>
      <c r="AH114">
        <v>0</v>
      </c>
      <c r="AI114">
        <v>0</v>
      </c>
      <c r="AJ114">
        <v>0</v>
      </c>
      <c r="AK114">
        <v>0</v>
      </c>
      <c r="AL114">
        <v>0</v>
      </c>
      <c r="AM114">
        <v>0</v>
      </c>
      <c r="AN114">
        <v>0</v>
      </c>
      <c r="AO114">
        <v>0</v>
      </c>
      <c r="AP114">
        <v>0</v>
      </c>
      <c r="AQ114">
        <v>0</v>
      </c>
      <c r="AR114">
        <v>0</v>
      </c>
      <c r="AS114">
        <v>0</v>
      </c>
      <c r="AT114">
        <v>0</v>
      </c>
      <c r="AU114">
        <v>0</v>
      </c>
      <c r="AV114">
        <v>0</v>
      </c>
      <c r="AW114">
        <v>0</v>
      </c>
      <c r="AX114">
        <v>0</v>
      </c>
      <c r="AY114">
        <v>0</v>
      </c>
      <c r="AZ114">
        <v>0</v>
      </c>
      <c r="BA114">
        <v>0</v>
      </c>
      <c r="BB114">
        <v>0</v>
      </c>
      <c r="BC114">
        <v>0</v>
      </c>
      <c r="BD114">
        <v>0</v>
      </c>
      <c r="BE114">
        <v>0</v>
      </c>
      <c r="BF114">
        <v>0</v>
      </c>
      <c r="BG114">
        <v>0</v>
      </c>
      <c r="BH114">
        <v>0</v>
      </c>
      <c r="BI114">
        <v>0</v>
      </c>
      <c r="BJ114">
        <v>0</v>
      </c>
      <c r="BK114">
        <v>0</v>
      </c>
      <c r="BL114">
        <v>0</v>
      </c>
      <c r="BM114">
        <v>0</v>
      </c>
      <c r="BN114">
        <v>0</v>
      </c>
      <c r="BO114">
        <v>0</v>
      </c>
      <c r="BP114">
        <v>0</v>
      </c>
      <c r="BQ114">
        <v>0</v>
      </c>
      <c r="BR114">
        <v>0</v>
      </c>
      <c r="BS114">
        <v>0</v>
      </c>
      <c r="BT114">
        <v>0</v>
      </c>
      <c r="BU114">
        <v>0</v>
      </c>
      <c r="BV114">
        <v>0</v>
      </c>
      <c r="BW114">
        <v>0</v>
      </c>
      <c r="BX114">
        <v>0</v>
      </c>
      <c r="BY114">
        <v>0</v>
      </c>
      <c r="BZ114">
        <v>0</v>
      </c>
      <c r="CA114">
        <v>0</v>
      </c>
      <c r="CB114">
        <v>0</v>
      </c>
      <c r="CC114">
        <v>0</v>
      </c>
      <c r="CD114">
        <v>0</v>
      </c>
      <c r="CE114">
        <v>0</v>
      </c>
      <c r="CF114">
        <v>0</v>
      </c>
      <c r="CG114">
        <v>0</v>
      </c>
      <c r="CH114">
        <v>0</v>
      </c>
      <c r="CI114">
        <v>0</v>
      </c>
      <c r="CJ114">
        <v>0</v>
      </c>
      <c r="CK114">
        <v>0</v>
      </c>
      <c r="CL114">
        <v>0</v>
      </c>
      <c r="CM114">
        <v>0</v>
      </c>
      <c r="CN114">
        <v>0</v>
      </c>
      <c r="CO114">
        <v>0</v>
      </c>
      <c r="CP114">
        <v>0</v>
      </c>
      <c r="CQ114">
        <v>0</v>
      </c>
      <c r="CR114">
        <v>0</v>
      </c>
      <c r="CS114">
        <v>0</v>
      </c>
      <c r="CT114">
        <v>0</v>
      </c>
      <c r="CU114">
        <v>0</v>
      </c>
      <c r="CV114">
        <v>0</v>
      </c>
      <c r="CW114">
        <v>0</v>
      </c>
      <c r="CX114">
        <v>0</v>
      </c>
      <c r="CY114">
        <v>0</v>
      </c>
      <c r="CZ114">
        <v>0</v>
      </c>
      <c r="DA114">
        <v>0</v>
      </c>
      <c r="DB114">
        <v>0</v>
      </c>
      <c r="DC114">
        <v>0</v>
      </c>
      <c r="DD114">
        <v>0</v>
      </c>
      <c r="DE114">
        <v>0</v>
      </c>
      <c r="DF114">
        <v>0</v>
      </c>
      <c r="DG114">
        <v>0</v>
      </c>
      <c r="DH114">
        <v>0</v>
      </c>
      <c r="DI114">
        <v>0</v>
      </c>
      <c r="DJ114">
        <v>0</v>
      </c>
      <c r="DK114">
        <v>0</v>
      </c>
      <c r="DL114">
        <v>0</v>
      </c>
      <c r="DM114">
        <v>0</v>
      </c>
      <c r="DN114">
        <v>0</v>
      </c>
      <c r="DO114">
        <v>0</v>
      </c>
      <c r="DP114">
        <v>0</v>
      </c>
      <c r="DQ114">
        <v>0</v>
      </c>
      <c r="DR114">
        <v>0</v>
      </c>
      <c r="DS114">
        <v>0</v>
      </c>
      <c r="DT114">
        <v>0</v>
      </c>
      <c r="DU114">
        <v>0</v>
      </c>
      <c r="DV114">
        <v>0</v>
      </c>
      <c r="DW114">
        <v>0</v>
      </c>
      <c r="DX114">
        <v>0</v>
      </c>
      <c r="DY114">
        <v>0</v>
      </c>
      <c r="DZ114">
        <v>0</v>
      </c>
      <c r="EA114">
        <v>0</v>
      </c>
      <c r="EB114">
        <v>0</v>
      </c>
      <c r="EC114">
        <v>0</v>
      </c>
      <c r="ED114">
        <v>0</v>
      </c>
      <c r="EE114">
        <v>0</v>
      </c>
      <c r="EF114">
        <v>0</v>
      </c>
      <c r="EG114">
        <v>0</v>
      </c>
      <c r="EH114">
        <v>0</v>
      </c>
      <c r="EI114">
        <v>0</v>
      </c>
      <c r="EJ114">
        <v>0</v>
      </c>
      <c r="EK114">
        <v>0</v>
      </c>
      <c r="EL114">
        <v>0</v>
      </c>
      <c r="EM114">
        <v>0</v>
      </c>
      <c r="EN114">
        <v>0</v>
      </c>
      <c r="EO114">
        <v>0</v>
      </c>
      <c r="EP114">
        <v>0</v>
      </c>
      <c r="EQ114">
        <v>0</v>
      </c>
      <c r="ER114">
        <v>0</v>
      </c>
      <c r="ES114">
        <v>0</v>
      </c>
      <c r="ET114">
        <v>0</v>
      </c>
      <c r="EU114">
        <v>0</v>
      </c>
      <c r="EV114">
        <v>0</v>
      </c>
      <c r="EW114">
        <v>0</v>
      </c>
      <c r="EX114">
        <v>0</v>
      </c>
      <c r="EY114">
        <v>0</v>
      </c>
      <c r="EZ114">
        <v>0</v>
      </c>
      <c r="FA114">
        <v>0</v>
      </c>
      <c r="FB114">
        <v>0</v>
      </c>
      <c r="FC114">
        <v>0</v>
      </c>
      <c r="FD114">
        <v>0</v>
      </c>
      <c r="FE114">
        <v>0</v>
      </c>
      <c r="FF114">
        <v>0</v>
      </c>
      <c r="FG114">
        <v>0</v>
      </c>
      <c r="FH114">
        <v>0</v>
      </c>
      <c r="FI114">
        <v>0</v>
      </c>
      <c r="FJ114">
        <v>0</v>
      </c>
      <c r="FK114">
        <v>0</v>
      </c>
      <c r="FL114">
        <v>0</v>
      </c>
      <c r="FM114">
        <v>0</v>
      </c>
      <c r="FN114">
        <v>0</v>
      </c>
      <c r="FO114">
        <v>0</v>
      </c>
      <c r="FP114">
        <v>0</v>
      </c>
      <c r="FQ114">
        <v>0</v>
      </c>
      <c r="FR114">
        <v>0</v>
      </c>
      <c r="FS114">
        <v>0</v>
      </c>
      <c r="FT114" s="45"/>
    </row>
    <row r="115" spans="1:176" x14ac:dyDescent="0.2">
      <c r="A115" t="s">
        <v>193</v>
      </c>
      <c r="B115" t="s">
        <v>204</v>
      </c>
      <c r="C115" s="69" t="s">
        <v>2</v>
      </c>
      <c r="D115">
        <v>0</v>
      </c>
      <c r="E115" s="78">
        <v>0</v>
      </c>
      <c r="F115">
        <v>0</v>
      </c>
      <c r="G115">
        <v>0</v>
      </c>
      <c r="H115">
        <v>0</v>
      </c>
      <c r="I115">
        <v>0</v>
      </c>
      <c r="J115">
        <v>0</v>
      </c>
      <c r="K115">
        <v>0</v>
      </c>
      <c r="L115">
        <v>0</v>
      </c>
      <c r="M115">
        <v>0</v>
      </c>
      <c r="N115">
        <v>0</v>
      </c>
      <c r="O115">
        <v>0</v>
      </c>
      <c r="P115">
        <v>0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0</v>
      </c>
      <c r="Z115">
        <v>0</v>
      </c>
      <c r="AA115">
        <v>0</v>
      </c>
      <c r="AB115">
        <v>0</v>
      </c>
      <c r="AC115">
        <v>0</v>
      </c>
      <c r="AD115">
        <v>0</v>
      </c>
      <c r="AE115">
        <v>0</v>
      </c>
      <c r="AF115">
        <v>0</v>
      </c>
      <c r="AG115">
        <v>0</v>
      </c>
      <c r="AH115">
        <v>0</v>
      </c>
      <c r="AI115">
        <v>0</v>
      </c>
      <c r="AJ115">
        <v>0</v>
      </c>
      <c r="AK115">
        <v>0</v>
      </c>
      <c r="AL115">
        <v>0</v>
      </c>
      <c r="AM115">
        <v>0</v>
      </c>
      <c r="AN115">
        <v>0</v>
      </c>
      <c r="AO115">
        <v>0</v>
      </c>
      <c r="AP115">
        <v>0</v>
      </c>
      <c r="AQ115">
        <v>0</v>
      </c>
      <c r="AR115">
        <v>0</v>
      </c>
      <c r="AS115">
        <v>0</v>
      </c>
      <c r="AT115">
        <v>0</v>
      </c>
      <c r="AU115">
        <v>0</v>
      </c>
      <c r="AV115">
        <v>0</v>
      </c>
      <c r="AW115">
        <v>0</v>
      </c>
      <c r="AX115">
        <v>0</v>
      </c>
      <c r="AY115">
        <v>0</v>
      </c>
      <c r="AZ115">
        <v>0</v>
      </c>
      <c r="BA115">
        <v>0</v>
      </c>
      <c r="BB115">
        <v>0</v>
      </c>
      <c r="BC115">
        <v>0</v>
      </c>
      <c r="BD115">
        <v>0</v>
      </c>
      <c r="BE115">
        <v>0</v>
      </c>
      <c r="BF115">
        <v>0</v>
      </c>
      <c r="BG115">
        <v>0</v>
      </c>
      <c r="BH115">
        <v>0</v>
      </c>
      <c r="BI115">
        <v>0</v>
      </c>
      <c r="BJ115">
        <v>0</v>
      </c>
      <c r="BK115">
        <v>0</v>
      </c>
      <c r="BL115">
        <v>0</v>
      </c>
      <c r="BM115">
        <v>0</v>
      </c>
      <c r="BN115">
        <v>0</v>
      </c>
      <c r="BO115">
        <v>0</v>
      </c>
      <c r="BP115">
        <v>0</v>
      </c>
      <c r="BQ115">
        <v>0</v>
      </c>
      <c r="BR115">
        <v>0</v>
      </c>
      <c r="BS115">
        <v>0</v>
      </c>
      <c r="BT115">
        <v>0</v>
      </c>
      <c r="BU115">
        <v>0</v>
      </c>
      <c r="BV115">
        <v>0</v>
      </c>
      <c r="BW115">
        <v>0</v>
      </c>
      <c r="BX115">
        <v>0</v>
      </c>
      <c r="BY115">
        <v>0</v>
      </c>
      <c r="BZ115">
        <v>0</v>
      </c>
      <c r="CA115">
        <v>0</v>
      </c>
      <c r="CB115">
        <v>0</v>
      </c>
      <c r="CC115">
        <v>0</v>
      </c>
      <c r="CD115">
        <v>0</v>
      </c>
      <c r="CE115">
        <v>0</v>
      </c>
      <c r="CF115">
        <v>0</v>
      </c>
      <c r="CG115">
        <v>0</v>
      </c>
      <c r="CH115">
        <v>0</v>
      </c>
      <c r="CI115">
        <v>0</v>
      </c>
      <c r="CJ115">
        <v>0</v>
      </c>
      <c r="CK115">
        <v>0</v>
      </c>
      <c r="CL115">
        <v>0</v>
      </c>
      <c r="CM115">
        <v>0</v>
      </c>
      <c r="CN115">
        <v>0</v>
      </c>
      <c r="CO115">
        <v>0</v>
      </c>
      <c r="CP115">
        <v>0</v>
      </c>
      <c r="CQ115">
        <v>0</v>
      </c>
      <c r="CR115">
        <v>0</v>
      </c>
      <c r="CS115">
        <v>0</v>
      </c>
      <c r="CT115">
        <v>0</v>
      </c>
      <c r="CU115">
        <v>0</v>
      </c>
      <c r="CV115">
        <v>0</v>
      </c>
      <c r="CW115">
        <v>0</v>
      </c>
      <c r="CX115">
        <v>0</v>
      </c>
      <c r="CY115">
        <v>0</v>
      </c>
      <c r="CZ115">
        <v>0</v>
      </c>
      <c r="DA115">
        <v>0</v>
      </c>
      <c r="DB115">
        <v>0</v>
      </c>
      <c r="DC115">
        <v>0</v>
      </c>
      <c r="DD115">
        <v>0</v>
      </c>
      <c r="DE115">
        <v>0</v>
      </c>
      <c r="DF115">
        <v>0</v>
      </c>
      <c r="DG115">
        <v>0</v>
      </c>
      <c r="DH115">
        <v>0</v>
      </c>
      <c r="DI115">
        <v>0</v>
      </c>
      <c r="DJ115">
        <v>0</v>
      </c>
      <c r="DK115">
        <v>0</v>
      </c>
      <c r="DL115">
        <v>0</v>
      </c>
      <c r="DM115">
        <v>0</v>
      </c>
      <c r="DN115">
        <v>0</v>
      </c>
      <c r="DO115">
        <v>0</v>
      </c>
      <c r="DP115">
        <v>0</v>
      </c>
      <c r="DQ115">
        <v>0</v>
      </c>
      <c r="DR115">
        <v>0</v>
      </c>
      <c r="DS115">
        <v>0</v>
      </c>
      <c r="DT115">
        <v>0</v>
      </c>
      <c r="DU115">
        <v>0</v>
      </c>
      <c r="DV115">
        <v>0</v>
      </c>
      <c r="DW115">
        <v>0</v>
      </c>
      <c r="DX115">
        <v>0</v>
      </c>
      <c r="DY115">
        <v>0</v>
      </c>
      <c r="DZ115">
        <v>0</v>
      </c>
      <c r="EA115">
        <v>0</v>
      </c>
      <c r="EB115">
        <v>0</v>
      </c>
      <c r="EC115">
        <v>0</v>
      </c>
      <c r="ED115">
        <v>0</v>
      </c>
      <c r="EE115">
        <v>0</v>
      </c>
      <c r="EF115">
        <v>0</v>
      </c>
      <c r="EG115">
        <v>0</v>
      </c>
      <c r="EH115">
        <v>0</v>
      </c>
      <c r="EI115">
        <v>0</v>
      </c>
      <c r="EJ115">
        <v>0</v>
      </c>
      <c r="EK115">
        <v>0</v>
      </c>
      <c r="EL115">
        <v>0</v>
      </c>
      <c r="EM115">
        <v>0</v>
      </c>
      <c r="EN115">
        <v>0</v>
      </c>
      <c r="EO115">
        <v>0</v>
      </c>
      <c r="EP115">
        <v>0</v>
      </c>
      <c r="EQ115">
        <v>0</v>
      </c>
      <c r="ER115">
        <v>0</v>
      </c>
      <c r="ES115">
        <v>0</v>
      </c>
      <c r="ET115">
        <v>0</v>
      </c>
      <c r="EU115">
        <v>0</v>
      </c>
      <c r="EV115">
        <v>0</v>
      </c>
      <c r="EW115">
        <v>0</v>
      </c>
      <c r="EX115">
        <v>0</v>
      </c>
      <c r="EY115">
        <v>0</v>
      </c>
      <c r="EZ115">
        <v>0</v>
      </c>
      <c r="FA115">
        <v>0</v>
      </c>
      <c r="FB115">
        <v>0</v>
      </c>
      <c r="FC115">
        <v>0</v>
      </c>
      <c r="FD115">
        <v>0</v>
      </c>
      <c r="FE115">
        <v>0</v>
      </c>
      <c r="FF115">
        <v>0</v>
      </c>
      <c r="FG115">
        <v>0</v>
      </c>
      <c r="FH115">
        <v>0</v>
      </c>
      <c r="FI115">
        <v>0</v>
      </c>
      <c r="FJ115">
        <v>0</v>
      </c>
      <c r="FK115">
        <v>0</v>
      </c>
      <c r="FL115">
        <v>0</v>
      </c>
      <c r="FM115">
        <v>0</v>
      </c>
      <c r="FN115">
        <v>0</v>
      </c>
      <c r="FO115">
        <v>0</v>
      </c>
      <c r="FP115">
        <v>0</v>
      </c>
      <c r="FQ115">
        <v>0</v>
      </c>
      <c r="FR115">
        <v>0</v>
      </c>
      <c r="FS115">
        <v>0</v>
      </c>
      <c r="FT115" s="45"/>
    </row>
    <row r="116" spans="1:176" x14ac:dyDescent="0.2">
      <c r="A116" t="s">
        <v>193</v>
      </c>
      <c r="B116" t="s">
        <v>1</v>
      </c>
      <c r="C116" s="69">
        <v>41774</v>
      </c>
      <c r="D116">
        <v>0</v>
      </c>
      <c r="E116" s="78">
        <v>0</v>
      </c>
      <c r="F116">
        <v>0</v>
      </c>
      <c r="G116">
        <v>0</v>
      </c>
      <c r="H116">
        <v>0</v>
      </c>
      <c r="I116">
        <v>0</v>
      </c>
      <c r="J116">
        <v>0</v>
      </c>
      <c r="K116">
        <v>0</v>
      </c>
      <c r="L116">
        <v>0</v>
      </c>
      <c r="M116">
        <v>0</v>
      </c>
      <c r="N116">
        <v>0</v>
      </c>
      <c r="O116">
        <v>0</v>
      </c>
      <c r="P116">
        <v>0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0</v>
      </c>
      <c r="AB116">
        <v>0</v>
      </c>
      <c r="AC116">
        <v>0</v>
      </c>
      <c r="AD116">
        <v>0</v>
      </c>
      <c r="AE116">
        <v>0</v>
      </c>
      <c r="AF116">
        <v>0</v>
      </c>
      <c r="AG116">
        <v>0</v>
      </c>
      <c r="AH116">
        <v>0</v>
      </c>
      <c r="AI116">
        <v>0</v>
      </c>
      <c r="AJ116">
        <v>0</v>
      </c>
      <c r="AK116">
        <v>0</v>
      </c>
      <c r="AL116">
        <v>0</v>
      </c>
      <c r="AM116">
        <v>0</v>
      </c>
      <c r="AN116">
        <v>0</v>
      </c>
      <c r="AO116">
        <v>0</v>
      </c>
      <c r="AP116">
        <v>0</v>
      </c>
      <c r="AQ116">
        <v>0</v>
      </c>
      <c r="AR116">
        <v>0</v>
      </c>
      <c r="AS116">
        <v>0</v>
      </c>
      <c r="AT116">
        <v>0</v>
      </c>
      <c r="AU116">
        <v>0</v>
      </c>
      <c r="AV116">
        <v>0</v>
      </c>
      <c r="AW116">
        <v>0</v>
      </c>
      <c r="AX116">
        <v>0</v>
      </c>
      <c r="AY116">
        <v>0</v>
      </c>
      <c r="AZ116">
        <v>0</v>
      </c>
      <c r="BA116">
        <v>0</v>
      </c>
      <c r="BB116">
        <v>0</v>
      </c>
      <c r="BC116">
        <v>0</v>
      </c>
      <c r="BD116">
        <v>0</v>
      </c>
      <c r="BE116">
        <v>0</v>
      </c>
      <c r="BF116">
        <v>0</v>
      </c>
      <c r="BG116">
        <v>0</v>
      </c>
      <c r="BH116">
        <v>0</v>
      </c>
      <c r="BI116">
        <v>0</v>
      </c>
      <c r="BJ116">
        <v>0</v>
      </c>
      <c r="BK116">
        <v>0</v>
      </c>
      <c r="BL116">
        <v>0</v>
      </c>
      <c r="BM116">
        <v>0</v>
      </c>
      <c r="BN116">
        <v>0</v>
      </c>
      <c r="BO116">
        <v>0</v>
      </c>
      <c r="BP116">
        <v>0</v>
      </c>
      <c r="BQ116">
        <v>0</v>
      </c>
      <c r="BR116">
        <v>0</v>
      </c>
      <c r="BS116">
        <v>0</v>
      </c>
      <c r="BT116">
        <v>0</v>
      </c>
      <c r="BU116">
        <v>0</v>
      </c>
      <c r="BV116">
        <v>0</v>
      </c>
      <c r="BW116">
        <v>0</v>
      </c>
      <c r="BX116">
        <v>0</v>
      </c>
      <c r="BY116">
        <v>0</v>
      </c>
      <c r="BZ116">
        <v>0</v>
      </c>
      <c r="CA116">
        <v>0</v>
      </c>
      <c r="CB116">
        <v>0</v>
      </c>
      <c r="CC116">
        <v>0</v>
      </c>
      <c r="CD116">
        <v>0</v>
      </c>
      <c r="CE116">
        <v>0</v>
      </c>
      <c r="CF116">
        <v>0</v>
      </c>
      <c r="CG116">
        <v>0</v>
      </c>
      <c r="CH116">
        <v>0</v>
      </c>
      <c r="CI116">
        <v>0</v>
      </c>
      <c r="CJ116">
        <v>0</v>
      </c>
      <c r="CK116">
        <v>0</v>
      </c>
      <c r="CL116">
        <v>0</v>
      </c>
      <c r="CM116">
        <v>0</v>
      </c>
      <c r="CN116">
        <v>0</v>
      </c>
      <c r="CO116">
        <v>0</v>
      </c>
      <c r="CP116">
        <v>0</v>
      </c>
      <c r="CQ116">
        <v>0</v>
      </c>
      <c r="CR116">
        <v>0</v>
      </c>
      <c r="CS116">
        <v>0</v>
      </c>
      <c r="CT116">
        <v>0</v>
      </c>
      <c r="CU116">
        <v>0</v>
      </c>
      <c r="CV116">
        <v>0</v>
      </c>
      <c r="CW116">
        <v>0</v>
      </c>
      <c r="CX116">
        <v>0</v>
      </c>
      <c r="CY116">
        <v>0</v>
      </c>
      <c r="CZ116">
        <v>0</v>
      </c>
      <c r="DA116">
        <v>0</v>
      </c>
      <c r="DB116">
        <v>0</v>
      </c>
      <c r="DC116">
        <v>0</v>
      </c>
      <c r="DD116">
        <v>0</v>
      </c>
      <c r="DE116">
        <v>0</v>
      </c>
      <c r="DF116">
        <v>0</v>
      </c>
      <c r="DG116">
        <v>0</v>
      </c>
      <c r="DH116">
        <v>0</v>
      </c>
      <c r="DI116">
        <v>0</v>
      </c>
      <c r="DJ116">
        <v>0</v>
      </c>
      <c r="DK116">
        <v>0</v>
      </c>
      <c r="DL116">
        <v>0</v>
      </c>
      <c r="DM116">
        <v>0</v>
      </c>
      <c r="DN116">
        <v>0</v>
      </c>
      <c r="DO116">
        <v>0</v>
      </c>
      <c r="DP116">
        <v>0</v>
      </c>
      <c r="DQ116">
        <v>0</v>
      </c>
      <c r="DR116">
        <v>0</v>
      </c>
      <c r="DS116">
        <v>0</v>
      </c>
      <c r="DT116">
        <v>0</v>
      </c>
      <c r="DU116">
        <v>0</v>
      </c>
      <c r="DV116">
        <v>0</v>
      </c>
      <c r="DW116">
        <v>0</v>
      </c>
      <c r="DX116">
        <v>0</v>
      </c>
      <c r="DY116">
        <v>0</v>
      </c>
      <c r="DZ116">
        <v>0</v>
      </c>
      <c r="EA116">
        <v>0</v>
      </c>
      <c r="EB116">
        <v>0</v>
      </c>
      <c r="EC116">
        <v>0</v>
      </c>
      <c r="ED116">
        <v>0</v>
      </c>
      <c r="EE116">
        <v>0</v>
      </c>
      <c r="EF116">
        <v>0</v>
      </c>
      <c r="EG116">
        <v>0</v>
      </c>
      <c r="EH116">
        <v>0</v>
      </c>
      <c r="EI116">
        <v>0</v>
      </c>
      <c r="EJ116">
        <v>0</v>
      </c>
      <c r="EK116">
        <v>0</v>
      </c>
      <c r="EL116">
        <v>0</v>
      </c>
      <c r="EM116">
        <v>0</v>
      </c>
      <c r="EN116">
        <v>0</v>
      </c>
      <c r="EO116">
        <v>0</v>
      </c>
      <c r="EP116">
        <v>0</v>
      </c>
      <c r="EQ116">
        <v>0</v>
      </c>
      <c r="ER116">
        <v>0</v>
      </c>
      <c r="ES116">
        <v>0</v>
      </c>
      <c r="ET116">
        <v>0</v>
      </c>
      <c r="EU116">
        <v>0</v>
      </c>
      <c r="EV116">
        <v>0</v>
      </c>
      <c r="EW116">
        <v>0</v>
      </c>
      <c r="EX116">
        <v>0</v>
      </c>
      <c r="EY116">
        <v>0</v>
      </c>
      <c r="EZ116">
        <v>0</v>
      </c>
      <c r="FA116">
        <v>0</v>
      </c>
      <c r="FB116">
        <v>0</v>
      </c>
      <c r="FC116">
        <v>0</v>
      </c>
      <c r="FD116">
        <v>0</v>
      </c>
      <c r="FE116">
        <v>0</v>
      </c>
      <c r="FF116">
        <v>0</v>
      </c>
      <c r="FG116">
        <v>0</v>
      </c>
      <c r="FH116">
        <v>0</v>
      </c>
      <c r="FI116">
        <v>0</v>
      </c>
      <c r="FJ116">
        <v>0</v>
      </c>
      <c r="FK116">
        <v>0</v>
      </c>
      <c r="FL116">
        <v>0</v>
      </c>
      <c r="FM116">
        <v>0</v>
      </c>
      <c r="FN116">
        <v>0</v>
      </c>
      <c r="FO116">
        <v>0</v>
      </c>
      <c r="FP116">
        <v>0</v>
      </c>
      <c r="FQ116">
        <v>0</v>
      </c>
      <c r="FR116">
        <v>0</v>
      </c>
      <c r="FS116">
        <v>0</v>
      </c>
      <c r="FT116" s="45"/>
    </row>
    <row r="117" spans="1:176" x14ac:dyDescent="0.2">
      <c r="A117" t="s">
        <v>193</v>
      </c>
      <c r="B117" t="s">
        <v>1</v>
      </c>
      <c r="C117" s="69">
        <v>41893</v>
      </c>
      <c r="D117">
        <v>0</v>
      </c>
      <c r="E117" s="78">
        <v>0</v>
      </c>
      <c r="F117">
        <v>0</v>
      </c>
      <c r="G117">
        <v>0</v>
      </c>
      <c r="H117">
        <v>0</v>
      </c>
      <c r="I117">
        <v>0</v>
      </c>
      <c r="J117">
        <v>0</v>
      </c>
      <c r="K117">
        <v>0</v>
      </c>
      <c r="L117">
        <v>0</v>
      </c>
      <c r="M117">
        <v>0</v>
      </c>
      <c r="N117">
        <v>0</v>
      </c>
      <c r="O117">
        <v>0</v>
      </c>
      <c r="P117">
        <v>0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0</v>
      </c>
      <c r="Z117">
        <v>0</v>
      </c>
      <c r="AA117">
        <v>0</v>
      </c>
      <c r="AB117">
        <v>0</v>
      </c>
      <c r="AC117">
        <v>0</v>
      </c>
      <c r="AD117">
        <v>0</v>
      </c>
      <c r="AE117">
        <v>0</v>
      </c>
      <c r="AF117">
        <v>0</v>
      </c>
      <c r="AG117">
        <v>0</v>
      </c>
      <c r="AH117">
        <v>0</v>
      </c>
      <c r="AI117">
        <v>0</v>
      </c>
      <c r="AJ117">
        <v>0</v>
      </c>
      <c r="AK117">
        <v>0</v>
      </c>
      <c r="AL117">
        <v>0</v>
      </c>
      <c r="AM117">
        <v>0</v>
      </c>
      <c r="AN117">
        <v>0</v>
      </c>
      <c r="AO117">
        <v>0</v>
      </c>
      <c r="AP117">
        <v>0</v>
      </c>
      <c r="AQ117">
        <v>0</v>
      </c>
      <c r="AR117">
        <v>0</v>
      </c>
      <c r="AS117">
        <v>0</v>
      </c>
      <c r="AT117">
        <v>0</v>
      </c>
      <c r="AU117">
        <v>0</v>
      </c>
      <c r="AV117">
        <v>0</v>
      </c>
      <c r="AW117">
        <v>0</v>
      </c>
      <c r="AX117">
        <v>0</v>
      </c>
      <c r="AY117">
        <v>0</v>
      </c>
      <c r="AZ117">
        <v>0</v>
      </c>
      <c r="BA117">
        <v>0</v>
      </c>
      <c r="BB117">
        <v>0</v>
      </c>
      <c r="BC117">
        <v>0</v>
      </c>
      <c r="BD117">
        <v>0</v>
      </c>
      <c r="BE117">
        <v>0</v>
      </c>
      <c r="BF117">
        <v>0</v>
      </c>
      <c r="BG117">
        <v>0</v>
      </c>
      <c r="BH117">
        <v>0</v>
      </c>
      <c r="BI117">
        <v>0</v>
      </c>
      <c r="BJ117">
        <v>0</v>
      </c>
      <c r="BK117">
        <v>0</v>
      </c>
      <c r="BL117">
        <v>0</v>
      </c>
      <c r="BM117">
        <v>0</v>
      </c>
      <c r="BN117">
        <v>0</v>
      </c>
      <c r="BO117">
        <v>0</v>
      </c>
      <c r="BP117">
        <v>0</v>
      </c>
      <c r="BQ117">
        <v>0</v>
      </c>
      <c r="BR117">
        <v>0</v>
      </c>
      <c r="BS117">
        <v>0</v>
      </c>
      <c r="BT117">
        <v>0</v>
      </c>
      <c r="BU117">
        <v>0</v>
      </c>
      <c r="BV117">
        <v>0</v>
      </c>
      <c r="BW117">
        <v>0</v>
      </c>
      <c r="BX117">
        <v>0</v>
      </c>
      <c r="BY117">
        <v>0</v>
      </c>
      <c r="BZ117">
        <v>0</v>
      </c>
      <c r="CA117">
        <v>0</v>
      </c>
      <c r="CB117">
        <v>0</v>
      </c>
      <c r="CC117">
        <v>0</v>
      </c>
      <c r="CD117">
        <v>0</v>
      </c>
      <c r="CE117">
        <v>0</v>
      </c>
      <c r="CF117">
        <v>0</v>
      </c>
      <c r="CG117">
        <v>0</v>
      </c>
      <c r="CH117">
        <v>0</v>
      </c>
      <c r="CI117">
        <v>0</v>
      </c>
      <c r="CJ117">
        <v>0</v>
      </c>
      <c r="CK117">
        <v>0</v>
      </c>
      <c r="CL117">
        <v>0</v>
      </c>
      <c r="CM117">
        <v>0</v>
      </c>
      <c r="CN117">
        <v>0</v>
      </c>
      <c r="CO117">
        <v>0</v>
      </c>
      <c r="CP117">
        <v>0</v>
      </c>
      <c r="CQ117">
        <v>0</v>
      </c>
      <c r="CR117">
        <v>0</v>
      </c>
      <c r="CS117">
        <v>0</v>
      </c>
      <c r="CT117">
        <v>0</v>
      </c>
      <c r="CU117">
        <v>0</v>
      </c>
      <c r="CV117">
        <v>0</v>
      </c>
      <c r="CW117">
        <v>0</v>
      </c>
      <c r="CX117">
        <v>0</v>
      </c>
      <c r="CY117">
        <v>0</v>
      </c>
      <c r="CZ117">
        <v>0</v>
      </c>
      <c r="DA117">
        <v>0</v>
      </c>
      <c r="DB117">
        <v>0</v>
      </c>
      <c r="DC117">
        <v>0</v>
      </c>
      <c r="DD117">
        <v>0</v>
      </c>
      <c r="DE117">
        <v>0</v>
      </c>
      <c r="DF117">
        <v>0</v>
      </c>
      <c r="DG117">
        <v>0</v>
      </c>
      <c r="DH117">
        <v>0</v>
      </c>
      <c r="DI117">
        <v>0</v>
      </c>
      <c r="DJ117">
        <v>0</v>
      </c>
      <c r="DK117">
        <v>0</v>
      </c>
      <c r="DL117">
        <v>0</v>
      </c>
      <c r="DM117">
        <v>0</v>
      </c>
      <c r="DN117">
        <v>0</v>
      </c>
      <c r="DO117">
        <v>0</v>
      </c>
      <c r="DP117">
        <v>0</v>
      </c>
      <c r="DQ117">
        <v>0</v>
      </c>
      <c r="DR117">
        <v>0</v>
      </c>
      <c r="DS117">
        <v>0</v>
      </c>
      <c r="DT117">
        <v>0</v>
      </c>
      <c r="DU117">
        <v>0</v>
      </c>
      <c r="DV117">
        <v>0</v>
      </c>
      <c r="DW117">
        <v>0</v>
      </c>
      <c r="DX117">
        <v>0</v>
      </c>
      <c r="DY117">
        <v>0</v>
      </c>
      <c r="DZ117">
        <v>0</v>
      </c>
      <c r="EA117">
        <v>0</v>
      </c>
      <c r="EB117">
        <v>0</v>
      </c>
      <c r="EC117">
        <v>0</v>
      </c>
      <c r="ED117">
        <v>0</v>
      </c>
      <c r="EE117">
        <v>0</v>
      </c>
      <c r="EF117">
        <v>0</v>
      </c>
      <c r="EG117">
        <v>0</v>
      </c>
      <c r="EH117">
        <v>0</v>
      </c>
      <c r="EI117">
        <v>0</v>
      </c>
      <c r="EJ117">
        <v>0</v>
      </c>
      <c r="EK117">
        <v>0</v>
      </c>
      <c r="EL117">
        <v>0</v>
      </c>
      <c r="EM117">
        <v>0</v>
      </c>
      <c r="EN117">
        <v>0</v>
      </c>
      <c r="EO117">
        <v>0</v>
      </c>
      <c r="EP117">
        <v>0</v>
      </c>
      <c r="EQ117">
        <v>0</v>
      </c>
      <c r="ER117">
        <v>0</v>
      </c>
      <c r="ES117">
        <v>0</v>
      </c>
      <c r="ET117">
        <v>0</v>
      </c>
      <c r="EU117">
        <v>0</v>
      </c>
      <c r="EV117">
        <v>0</v>
      </c>
      <c r="EW117">
        <v>0</v>
      </c>
      <c r="EX117">
        <v>0</v>
      </c>
      <c r="EY117">
        <v>0</v>
      </c>
      <c r="EZ117">
        <v>0</v>
      </c>
      <c r="FA117">
        <v>0</v>
      </c>
      <c r="FB117">
        <v>0</v>
      </c>
      <c r="FC117">
        <v>0</v>
      </c>
      <c r="FD117">
        <v>0</v>
      </c>
      <c r="FE117">
        <v>0</v>
      </c>
      <c r="FF117">
        <v>0</v>
      </c>
      <c r="FG117">
        <v>0</v>
      </c>
      <c r="FH117">
        <v>0</v>
      </c>
      <c r="FI117">
        <v>0</v>
      </c>
      <c r="FJ117">
        <v>0</v>
      </c>
      <c r="FK117">
        <v>0</v>
      </c>
      <c r="FL117">
        <v>0</v>
      </c>
      <c r="FM117">
        <v>0</v>
      </c>
      <c r="FN117">
        <v>0</v>
      </c>
      <c r="FO117">
        <v>0</v>
      </c>
      <c r="FP117">
        <v>0</v>
      </c>
      <c r="FQ117">
        <v>0</v>
      </c>
      <c r="FR117">
        <v>0</v>
      </c>
      <c r="FS117">
        <v>0</v>
      </c>
      <c r="FT117" s="45"/>
    </row>
    <row r="118" spans="1:176" x14ac:dyDescent="0.2">
      <c r="A118" t="s">
        <v>193</v>
      </c>
      <c r="B118" t="s">
        <v>1</v>
      </c>
      <c r="C118" s="69" t="s">
        <v>2</v>
      </c>
      <c r="D118">
        <v>0</v>
      </c>
      <c r="E118" s="78">
        <v>0</v>
      </c>
      <c r="F118">
        <v>0</v>
      </c>
      <c r="G118">
        <v>0</v>
      </c>
      <c r="H118">
        <v>0</v>
      </c>
      <c r="I118">
        <v>0</v>
      </c>
      <c r="J118">
        <v>0</v>
      </c>
      <c r="K118">
        <v>0</v>
      </c>
      <c r="L118">
        <v>0</v>
      </c>
      <c r="M118">
        <v>0</v>
      </c>
      <c r="N118">
        <v>0</v>
      </c>
      <c r="O118">
        <v>0</v>
      </c>
      <c r="P118">
        <v>0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0</v>
      </c>
      <c r="Y118">
        <v>0</v>
      </c>
      <c r="Z118">
        <v>0</v>
      </c>
      <c r="AA118">
        <v>0</v>
      </c>
      <c r="AB118">
        <v>0</v>
      </c>
      <c r="AC118">
        <v>0</v>
      </c>
      <c r="AD118">
        <v>0</v>
      </c>
      <c r="AE118">
        <v>0</v>
      </c>
      <c r="AF118">
        <v>0</v>
      </c>
      <c r="AG118">
        <v>0</v>
      </c>
      <c r="AH118">
        <v>0</v>
      </c>
      <c r="AI118">
        <v>0</v>
      </c>
      <c r="AJ118">
        <v>0</v>
      </c>
      <c r="AK118">
        <v>0</v>
      </c>
      <c r="AL118">
        <v>0</v>
      </c>
      <c r="AM118">
        <v>0</v>
      </c>
      <c r="AN118">
        <v>0</v>
      </c>
      <c r="AO118">
        <v>0</v>
      </c>
      <c r="AP118">
        <v>0</v>
      </c>
      <c r="AQ118">
        <v>0</v>
      </c>
      <c r="AR118">
        <v>0</v>
      </c>
      <c r="AS118">
        <v>0</v>
      </c>
      <c r="AT118">
        <v>0</v>
      </c>
      <c r="AU118">
        <v>0</v>
      </c>
      <c r="AV118">
        <v>0</v>
      </c>
      <c r="AW118">
        <v>0</v>
      </c>
      <c r="AX118">
        <v>0</v>
      </c>
      <c r="AY118">
        <v>0</v>
      </c>
      <c r="AZ118">
        <v>0</v>
      </c>
      <c r="BA118">
        <v>0</v>
      </c>
      <c r="BB118">
        <v>0</v>
      </c>
      <c r="BC118">
        <v>0</v>
      </c>
      <c r="BD118">
        <v>0</v>
      </c>
      <c r="BE118">
        <v>0</v>
      </c>
      <c r="BF118">
        <v>0</v>
      </c>
      <c r="BG118">
        <v>0</v>
      </c>
      <c r="BH118">
        <v>0</v>
      </c>
      <c r="BI118">
        <v>0</v>
      </c>
      <c r="BJ118">
        <v>0</v>
      </c>
      <c r="BK118">
        <v>0</v>
      </c>
      <c r="BL118">
        <v>0</v>
      </c>
      <c r="BM118">
        <v>0</v>
      </c>
      <c r="BN118">
        <v>0</v>
      </c>
      <c r="BO118">
        <v>0</v>
      </c>
      <c r="BP118">
        <v>0</v>
      </c>
      <c r="BQ118">
        <v>0</v>
      </c>
      <c r="BR118">
        <v>0</v>
      </c>
      <c r="BS118">
        <v>0</v>
      </c>
      <c r="BT118">
        <v>0</v>
      </c>
      <c r="BU118">
        <v>0</v>
      </c>
      <c r="BV118">
        <v>0</v>
      </c>
      <c r="BW118">
        <v>0</v>
      </c>
      <c r="BX118">
        <v>0</v>
      </c>
      <c r="BY118">
        <v>0</v>
      </c>
      <c r="BZ118">
        <v>0</v>
      </c>
      <c r="CA118">
        <v>0</v>
      </c>
      <c r="CB118">
        <v>0</v>
      </c>
      <c r="CC118">
        <v>0</v>
      </c>
      <c r="CD118">
        <v>0</v>
      </c>
      <c r="CE118">
        <v>0</v>
      </c>
      <c r="CF118">
        <v>0</v>
      </c>
      <c r="CG118">
        <v>0</v>
      </c>
      <c r="CH118">
        <v>0</v>
      </c>
      <c r="CI118">
        <v>0</v>
      </c>
      <c r="CJ118">
        <v>0</v>
      </c>
      <c r="CK118">
        <v>0</v>
      </c>
      <c r="CL118">
        <v>0</v>
      </c>
      <c r="CM118">
        <v>0</v>
      </c>
      <c r="CN118">
        <v>0</v>
      </c>
      <c r="CO118">
        <v>0</v>
      </c>
      <c r="CP118">
        <v>0</v>
      </c>
      <c r="CQ118">
        <v>0</v>
      </c>
      <c r="CR118">
        <v>0</v>
      </c>
      <c r="CS118">
        <v>0</v>
      </c>
      <c r="CT118">
        <v>0</v>
      </c>
      <c r="CU118">
        <v>0</v>
      </c>
      <c r="CV118">
        <v>0</v>
      </c>
      <c r="CW118">
        <v>0</v>
      </c>
      <c r="CX118">
        <v>0</v>
      </c>
      <c r="CY118">
        <v>0</v>
      </c>
      <c r="CZ118">
        <v>0</v>
      </c>
      <c r="DA118">
        <v>0</v>
      </c>
      <c r="DB118">
        <v>0</v>
      </c>
      <c r="DC118">
        <v>0</v>
      </c>
      <c r="DD118">
        <v>0</v>
      </c>
      <c r="DE118">
        <v>0</v>
      </c>
      <c r="DF118">
        <v>0</v>
      </c>
      <c r="DG118">
        <v>0</v>
      </c>
      <c r="DH118">
        <v>0</v>
      </c>
      <c r="DI118">
        <v>0</v>
      </c>
      <c r="DJ118">
        <v>0</v>
      </c>
      <c r="DK118">
        <v>0</v>
      </c>
      <c r="DL118">
        <v>0</v>
      </c>
      <c r="DM118">
        <v>0</v>
      </c>
      <c r="DN118">
        <v>0</v>
      </c>
      <c r="DO118">
        <v>0</v>
      </c>
      <c r="DP118">
        <v>0</v>
      </c>
      <c r="DQ118">
        <v>0</v>
      </c>
      <c r="DR118">
        <v>0</v>
      </c>
      <c r="DS118">
        <v>0</v>
      </c>
      <c r="DT118">
        <v>0</v>
      </c>
      <c r="DU118">
        <v>0</v>
      </c>
      <c r="DV118">
        <v>0</v>
      </c>
      <c r="DW118">
        <v>0</v>
      </c>
      <c r="DX118">
        <v>0</v>
      </c>
      <c r="DY118">
        <v>0</v>
      </c>
      <c r="DZ118">
        <v>0</v>
      </c>
      <c r="EA118">
        <v>0</v>
      </c>
      <c r="EB118">
        <v>0</v>
      </c>
      <c r="EC118">
        <v>0</v>
      </c>
      <c r="ED118">
        <v>0</v>
      </c>
      <c r="EE118">
        <v>0</v>
      </c>
      <c r="EF118">
        <v>0</v>
      </c>
      <c r="EG118">
        <v>0</v>
      </c>
      <c r="EH118">
        <v>0</v>
      </c>
      <c r="EI118">
        <v>0</v>
      </c>
      <c r="EJ118">
        <v>0</v>
      </c>
      <c r="EK118">
        <v>0</v>
      </c>
      <c r="EL118">
        <v>0</v>
      </c>
      <c r="EM118">
        <v>0</v>
      </c>
      <c r="EN118">
        <v>0</v>
      </c>
      <c r="EO118">
        <v>0</v>
      </c>
      <c r="EP118">
        <v>0</v>
      </c>
      <c r="EQ118">
        <v>0</v>
      </c>
      <c r="ER118">
        <v>0</v>
      </c>
      <c r="ES118">
        <v>0</v>
      </c>
      <c r="ET118">
        <v>0</v>
      </c>
      <c r="EU118">
        <v>0</v>
      </c>
      <c r="EV118">
        <v>0</v>
      </c>
      <c r="EW118">
        <v>0</v>
      </c>
      <c r="EX118">
        <v>0</v>
      </c>
      <c r="EY118">
        <v>0</v>
      </c>
      <c r="EZ118">
        <v>0</v>
      </c>
      <c r="FA118">
        <v>0</v>
      </c>
      <c r="FB118">
        <v>0</v>
      </c>
      <c r="FC118">
        <v>0</v>
      </c>
      <c r="FD118">
        <v>0</v>
      </c>
      <c r="FE118">
        <v>0</v>
      </c>
      <c r="FF118">
        <v>0</v>
      </c>
      <c r="FG118">
        <v>0</v>
      </c>
      <c r="FH118">
        <v>0</v>
      </c>
      <c r="FI118">
        <v>0</v>
      </c>
      <c r="FJ118">
        <v>0</v>
      </c>
      <c r="FK118">
        <v>0</v>
      </c>
      <c r="FL118">
        <v>0</v>
      </c>
      <c r="FM118">
        <v>0</v>
      </c>
      <c r="FN118">
        <v>0</v>
      </c>
      <c r="FO118">
        <v>0</v>
      </c>
      <c r="FP118">
        <v>0</v>
      </c>
      <c r="FQ118">
        <v>0</v>
      </c>
      <c r="FR118">
        <v>0</v>
      </c>
      <c r="FS118">
        <v>0</v>
      </c>
      <c r="FT118" s="45"/>
    </row>
    <row r="119" spans="1:176" x14ac:dyDescent="0.2">
      <c r="A119" t="s">
        <v>193</v>
      </c>
      <c r="B119" t="s">
        <v>203</v>
      </c>
      <c r="C119" s="69">
        <v>41774</v>
      </c>
      <c r="D119">
        <v>0</v>
      </c>
      <c r="E119" s="78">
        <v>0</v>
      </c>
      <c r="F119">
        <v>0</v>
      </c>
      <c r="G119">
        <v>0</v>
      </c>
      <c r="H119">
        <v>0</v>
      </c>
      <c r="I119">
        <v>0</v>
      </c>
      <c r="J119">
        <v>0</v>
      </c>
      <c r="K119">
        <v>0</v>
      </c>
      <c r="L119">
        <v>0</v>
      </c>
      <c r="M119">
        <v>0</v>
      </c>
      <c r="N119">
        <v>0</v>
      </c>
      <c r="O119">
        <v>0</v>
      </c>
      <c r="P119">
        <v>0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0</v>
      </c>
      <c r="Z119">
        <v>0</v>
      </c>
      <c r="AA119">
        <v>0</v>
      </c>
      <c r="AB119">
        <v>0</v>
      </c>
      <c r="AC119">
        <v>0</v>
      </c>
      <c r="AD119">
        <v>0</v>
      </c>
      <c r="AE119">
        <v>0</v>
      </c>
      <c r="AF119">
        <v>0</v>
      </c>
      <c r="AG119">
        <v>0</v>
      </c>
      <c r="AH119">
        <v>0</v>
      </c>
      <c r="AI119">
        <v>0</v>
      </c>
      <c r="AJ119">
        <v>0</v>
      </c>
      <c r="AK119">
        <v>0</v>
      </c>
      <c r="AL119">
        <v>0</v>
      </c>
      <c r="AM119">
        <v>0</v>
      </c>
      <c r="AN119">
        <v>0</v>
      </c>
      <c r="AO119">
        <v>0</v>
      </c>
      <c r="AP119">
        <v>0</v>
      </c>
      <c r="AQ119">
        <v>0</v>
      </c>
      <c r="AR119">
        <v>0</v>
      </c>
      <c r="AS119">
        <v>0</v>
      </c>
      <c r="AT119">
        <v>0</v>
      </c>
      <c r="AU119">
        <v>0</v>
      </c>
      <c r="AV119">
        <v>0</v>
      </c>
      <c r="AW119">
        <v>0</v>
      </c>
      <c r="AX119">
        <v>0</v>
      </c>
      <c r="AY119">
        <v>0</v>
      </c>
      <c r="AZ119">
        <v>0</v>
      </c>
      <c r="BA119">
        <v>0</v>
      </c>
      <c r="BB119">
        <v>0</v>
      </c>
      <c r="BC119">
        <v>0</v>
      </c>
      <c r="BD119">
        <v>0</v>
      </c>
      <c r="BE119">
        <v>0</v>
      </c>
      <c r="BF119">
        <v>0</v>
      </c>
      <c r="BG119">
        <v>0</v>
      </c>
      <c r="BH119">
        <v>0</v>
      </c>
      <c r="BI119">
        <v>0</v>
      </c>
      <c r="BJ119">
        <v>0</v>
      </c>
      <c r="BK119">
        <v>0</v>
      </c>
      <c r="BL119">
        <v>0</v>
      </c>
      <c r="BM119">
        <v>0</v>
      </c>
      <c r="BN119">
        <v>0</v>
      </c>
      <c r="BO119">
        <v>0</v>
      </c>
      <c r="BP119">
        <v>0</v>
      </c>
      <c r="BQ119">
        <v>0</v>
      </c>
      <c r="BR119">
        <v>0</v>
      </c>
      <c r="BS119">
        <v>0</v>
      </c>
      <c r="BT119">
        <v>0</v>
      </c>
      <c r="BU119">
        <v>0</v>
      </c>
      <c r="BV119">
        <v>0</v>
      </c>
      <c r="BW119">
        <v>0</v>
      </c>
      <c r="BX119">
        <v>0</v>
      </c>
      <c r="BY119">
        <v>0</v>
      </c>
      <c r="BZ119">
        <v>0</v>
      </c>
      <c r="CA119">
        <v>0</v>
      </c>
      <c r="CB119">
        <v>0</v>
      </c>
      <c r="CC119">
        <v>0</v>
      </c>
      <c r="CD119">
        <v>0</v>
      </c>
      <c r="CE119">
        <v>0</v>
      </c>
      <c r="CF119">
        <v>0</v>
      </c>
      <c r="CG119">
        <v>0</v>
      </c>
      <c r="CH119">
        <v>0</v>
      </c>
      <c r="CI119">
        <v>0</v>
      </c>
      <c r="CJ119">
        <v>0</v>
      </c>
      <c r="CK119">
        <v>0</v>
      </c>
      <c r="CL119">
        <v>0</v>
      </c>
      <c r="CM119">
        <v>0</v>
      </c>
      <c r="CN119">
        <v>0</v>
      </c>
      <c r="CO119">
        <v>0</v>
      </c>
      <c r="CP119">
        <v>0</v>
      </c>
      <c r="CQ119">
        <v>0</v>
      </c>
      <c r="CR119">
        <v>0</v>
      </c>
      <c r="CS119">
        <v>0</v>
      </c>
      <c r="CT119">
        <v>0</v>
      </c>
      <c r="CU119">
        <v>0</v>
      </c>
      <c r="CV119">
        <v>0</v>
      </c>
      <c r="CW119">
        <v>0</v>
      </c>
      <c r="CX119">
        <v>0</v>
      </c>
      <c r="CY119">
        <v>0</v>
      </c>
      <c r="CZ119">
        <v>0</v>
      </c>
      <c r="DA119">
        <v>0</v>
      </c>
      <c r="DB119">
        <v>0</v>
      </c>
      <c r="DC119">
        <v>0</v>
      </c>
      <c r="DD119">
        <v>0</v>
      </c>
      <c r="DE119">
        <v>0</v>
      </c>
      <c r="DF119">
        <v>0</v>
      </c>
      <c r="DG119">
        <v>0</v>
      </c>
      <c r="DH119">
        <v>0</v>
      </c>
      <c r="DI119">
        <v>0</v>
      </c>
      <c r="DJ119">
        <v>0</v>
      </c>
      <c r="DK119">
        <v>0</v>
      </c>
      <c r="DL119">
        <v>0</v>
      </c>
      <c r="DM119">
        <v>0</v>
      </c>
      <c r="DN119">
        <v>0</v>
      </c>
      <c r="DO119">
        <v>0</v>
      </c>
      <c r="DP119">
        <v>0</v>
      </c>
      <c r="DQ119">
        <v>0</v>
      </c>
      <c r="DR119">
        <v>0</v>
      </c>
      <c r="DS119">
        <v>0</v>
      </c>
      <c r="DT119">
        <v>0</v>
      </c>
      <c r="DU119">
        <v>0</v>
      </c>
      <c r="DV119">
        <v>0</v>
      </c>
      <c r="DW119">
        <v>0</v>
      </c>
      <c r="DX119">
        <v>0</v>
      </c>
      <c r="DY119">
        <v>0</v>
      </c>
      <c r="DZ119">
        <v>0</v>
      </c>
      <c r="EA119">
        <v>0</v>
      </c>
      <c r="EB119">
        <v>0</v>
      </c>
      <c r="EC119">
        <v>0</v>
      </c>
      <c r="ED119">
        <v>0</v>
      </c>
      <c r="EE119">
        <v>0</v>
      </c>
      <c r="EF119">
        <v>0</v>
      </c>
      <c r="EG119">
        <v>0</v>
      </c>
      <c r="EH119">
        <v>0</v>
      </c>
      <c r="EI119">
        <v>0</v>
      </c>
      <c r="EJ119">
        <v>0</v>
      </c>
      <c r="EK119">
        <v>0</v>
      </c>
      <c r="EL119">
        <v>0</v>
      </c>
      <c r="EM119">
        <v>0</v>
      </c>
      <c r="EN119">
        <v>0</v>
      </c>
      <c r="EO119">
        <v>0</v>
      </c>
      <c r="EP119">
        <v>0</v>
      </c>
      <c r="EQ119">
        <v>0</v>
      </c>
      <c r="ER119">
        <v>0</v>
      </c>
      <c r="ES119">
        <v>0</v>
      </c>
      <c r="ET119">
        <v>0</v>
      </c>
      <c r="EU119">
        <v>0</v>
      </c>
      <c r="EV119">
        <v>0</v>
      </c>
      <c r="EW119">
        <v>0</v>
      </c>
      <c r="EX119">
        <v>0</v>
      </c>
      <c r="EY119">
        <v>0</v>
      </c>
      <c r="EZ119">
        <v>0</v>
      </c>
      <c r="FA119">
        <v>0</v>
      </c>
      <c r="FB119">
        <v>0</v>
      </c>
      <c r="FC119">
        <v>0</v>
      </c>
      <c r="FD119">
        <v>0</v>
      </c>
      <c r="FE119">
        <v>0</v>
      </c>
      <c r="FF119">
        <v>0</v>
      </c>
      <c r="FG119">
        <v>0</v>
      </c>
      <c r="FH119">
        <v>0</v>
      </c>
      <c r="FI119">
        <v>0</v>
      </c>
      <c r="FJ119">
        <v>0</v>
      </c>
      <c r="FK119">
        <v>0</v>
      </c>
      <c r="FL119">
        <v>0</v>
      </c>
      <c r="FM119">
        <v>0</v>
      </c>
      <c r="FN119">
        <v>0</v>
      </c>
      <c r="FO119">
        <v>0</v>
      </c>
      <c r="FP119">
        <v>0</v>
      </c>
      <c r="FQ119">
        <v>0</v>
      </c>
      <c r="FR119">
        <v>0</v>
      </c>
      <c r="FS119">
        <v>0</v>
      </c>
      <c r="FT119" s="45"/>
    </row>
    <row r="120" spans="1:176" x14ac:dyDescent="0.2">
      <c r="A120" t="s">
        <v>193</v>
      </c>
      <c r="B120" t="s">
        <v>203</v>
      </c>
      <c r="C120" s="69">
        <v>41893</v>
      </c>
      <c r="D120">
        <v>0</v>
      </c>
      <c r="E120" s="78">
        <v>0</v>
      </c>
      <c r="F120">
        <v>0</v>
      </c>
      <c r="G120">
        <v>0</v>
      </c>
      <c r="H120">
        <v>0</v>
      </c>
      <c r="I120">
        <v>0</v>
      </c>
      <c r="J120">
        <v>0</v>
      </c>
      <c r="K120">
        <v>0</v>
      </c>
      <c r="L120">
        <v>0</v>
      </c>
      <c r="M120">
        <v>0</v>
      </c>
      <c r="N120">
        <v>0</v>
      </c>
      <c r="O120">
        <v>0</v>
      </c>
      <c r="P120">
        <v>0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0</v>
      </c>
      <c r="AA120">
        <v>0</v>
      </c>
      <c r="AB120">
        <v>0</v>
      </c>
      <c r="AC120">
        <v>0</v>
      </c>
      <c r="AD120">
        <v>0</v>
      </c>
      <c r="AE120">
        <v>0</v>
      </c>
      <c r="AF120">
        <v>0</v>
      </c>
      <c r="AG120">
        <v>0</v>
      </c>
      <c r="AH120">
        <v>0</v>
      </c>
      <c r="AI120">
        <v>0</v>
      </c>
      <c r="AJ120">
        <v>0</v>
      </c>
      <c r="AK120">
        <v>0</v>
      </c>
      <c r="AL120">
        <v>0</v>
      </c>
      <c r="AM120">
        <v>0</v>
      </c>
      <c r="AN120">
        <v>0</v>
      </c>
      <c r="AO120">
        <v>0</v>
      </c>
      <c r="AP120">
        <v>0</v>
      </c>
      <c r="AQ120">
        <v>0</v>
      </c>
      <c r="AR120">
        <v>0</v>
      </c>
      <c r="AS120">
        <v>0</v>
      </c>
      <c r="AT120">
        <v>0</v>
      </c>
      <c r="AU120">
        <v>0</v>
      </c>
      <c r="AV120">
        <v>0</v>
      </c>
      <c r="AW120">
        <v>0</v>
      </c>
      <c r="AX120">
        <v>0</v>
      </c>
      <c r="AY120">
        <v>0</v>
      </c>
      <c r="AZ120">
        <v>0</v>
      </c>
      <c r="BA120">
        <v>0</v>
      </c>
      <c r="BB120">
        <v>0</v>
      </c>
      <c r="BC120">
        <v>0</v>
      </c>
      <c r="BD120">
        <v>0</v>
      </c>
      <c r="BE120">
        <v>0</v>
      </c>
      <c r="BF120">
        <v>0</v>
      </c>
      <c r="BG120">
        <v>0</v>
      </c>
      <c r="BH120">
        <v>0</v>
      </c>
      <c r="BI120">
        <v>0</v>
      </c>
      <c r="BJ120">
        <v>0</v>
      </c>
      <c r="BK120">
        <v>0</v>
      </c>
      <c r="BL120">
        <v>0</v>
      </c>
      <c r="BM120">
        <v>0</v>
      </c>
      <c r="BN120">
        <v>0</v>
      </c>
      <c r="BO120">
        <v>0</v>
      </c>
      <c r="BP120">
        <v>0</v>
      </c>
      <c r="BQ120">
        <v>0</v>
      </c>
      <c r="BR120">
        <v>0</v>
      </c>
      <c r="BS120">
        <v>0</v>
      </c>
      <c r="BT120">
        <v>0</v>
      </c>
      <c r="BU120">
        <v>0</v>
      </c>
      <c r="BV120">
        <v>0</v>
      </c>
      <c r="BW120">
        <v>0</v>
      </c>
      <c r="BX120">
        <v>0</v>
      </c>
      <c r="BY120">
        <v>0</v>
      </c>
      <c r="BZ120">
        <v>0</v>
      </c>
      <c r="CA120">
        <v>0</v>
      </c>
      <c r="CB120">
        <v>0</v>
      </c>
      <c r="CC120">
        <v>0</v>
      </c>
      <c r="CD120">
        <v>0</v>
      </c>
      <c r="CE120">
        <v>0</v>
      </c>
      <c r="CF120">
        <v>0</v>
      </c>
      <c r="CG120">
        <v>0</v>
      </c>
      <c r="CH120">
        <v>0</v>
      </c>
      <c r="CI120">
        <v>0</v>
      </c>
      <c r="CJ120">
        <v>0</v>
      </c>
      <c r="CK120">
        <v>0</v>
      </c>
      <c r="CL120">
        <v>0</v>
      </c>
      <c r="CM120">
        <v>0</v>
      </c>
      <c r="CN120">
        <v>0</v>
      </c>
      <c r="CO120">
        <v>0</v>
      </c>
      <c r="CP120">
        <v>0</v>
      </c>
      <c r="CQ120">
        <v>0</v>
      </c>
      <c r="CR120">
        <v>0</v>
      </c>
      <c r="CS120">
        <v>0</v>
      </c>
      <c r="CT120">
        <v>0</v>
      </c>
      <c r="CU120">
        <v>0</v>
      </c>
      <c r="CV120">
        <v>0</v>
      </c>
      <c r="CW120">
        <v>0</v>
      </c>
      <c r="CX120">
        <v>0</v>
      </c>
      <c r="CY120">
        <v>0</v>
      </c>
      <c r="CZ120">
        <v>0</v>
      </c>
      <c r="DA120">
        <v>0</v>
      </c>
      <c r="DB120">
        <v>0</v>
      </c>
      <c r="DC120">
        <v>0</v>
      </c>
      <c r="DD120">
        <v>0</v>
      </c>
      <c r="DE120">
        <v>0</v>
      </c>
      <c r="DF120">
        <v>0</v>
      </c>
      <c r="DG120">
        <v>0</v>
      </c>
      <c r="DH120">
        <v>0</v>
      </c>
      <c r="DI120">
        <v>0</v>
      </c>
      <c r="DJ120">
        <v>0</v>
      </c>
      <c r="DK120">
        <v>0</v>
      </c>
      <c r="DL120">
        <v>0</v>
      </c>
      <c r="DM120">
        <v>0</v>
      </c>
      <c r="DN120">
        <v>0</v>
      </c>
      <c r="DO120">
        <v>0</v>
      </c>
      <c r="DP120">
        <v>0</v>
      </c>
      <c r="DQ120">
        <v>0</v>
      </c>
      <c r="DR120">
        <v>0</v>
      </c>
      <c r="DS120">
        <v>0</v>
      </c>
      <c r="DT120">
        <v>0</v>
      </c>
      <c r="DU120">
        <v>0</v>
      </c>
      <c r="DV120">
        <v>0</v>
      </c>
      <c r="DW120">
        <v>0</v>
      </c>
      <c r="DX120">
        <v>0</v>
      </c>
      <c r="DY120">
        <v>0</v>
      </c>
      <c r="DZ120">
        <v>0</v>
      </c>
      <c r="EA120">
        <v>0</v>
      </c>
      <c r="EB120">
        <v>0</v>
      </c>
      <c r="EC120">
        <v>0</v>
      </c>
      <c r="ED120">
        <v>0</v>
      </c>
      <c r="EE120">
        <v>0</v>
      </c>
      <c r="EF120">
        <v>0</v>
      </c>
      <c r="EG120">
        <v>0</v>
      </c>
      <c r="EH120">
        <v>0</v>
      </c>
      <c r="EI120">
        <v>0</v>
      </c>
      <c r="EJ120">
        <v>0</v>
      </c>
      <c r="EK120">
        <v>0</v>
      </c>
      <c r="EL120">
        <v>0</v>
      </c>
      <c r="EM120">
        <v>0</v>
      </c>
      <c r="EN120">
        <v>0</v>
      </c>
      <c r="EO120">
        <v>0</v>
      </c>
      <c r="EP120">
        <v>0</v>
      </c>
      <c r="EQ120">
        <v>0</v>
      </c>
      <c r="ER120">
        <v>0</v>
      </c>
      <c r="ES120">
        <v>0</v>
      </c>
      <c r="ET120">
        <v>0</v>
      </c>
      <c r="EU120">
        <v>0</v>
      </c>
      <c r="EV120">
        <v>0</v>
      </c>
      <c r="EW120">
        <v>0</v>
      </c>
      <c r="EX120">
        <v>0</v>
      </c>
      <c r="EY120">
        <v>0</v>
      </c>
      <c r="EZ120">
        <v>0</v>
      </c>
      <c r="FA120">
        <v>0</v>
      </c>
      <c r="FB120">
        <v>0</v>
      </c>
      <c r="FC120">
        <v>0</v>
      </c>
      <c r="FD120">
        <v>0</v>
      </c>
      <c r="FE120">
        <v>0</v>
      </c>
      <c r="FF120">
        <v>0</v>
      </c>
      <c r="FG120">
        <v>0</v>
      </c>
      <c r="FH120">
        <v>0</v>
      </c>
      <c r="FI120">
        <v>0</v>
      </c>
      <c r="FJ120">
        <v>0</v>
      </c>
      <c r="FK120">
        <v>0</v>
      </c>
      <c r="FL120">
        <v>0</v>
      </c>
      <c r="FM120">
        <v>0</v>
      </c>
      <c r="FN120">
        <v>0</v>
      </c>
      <c r="FO120">
        <v>0</v>
      </c>
      <c r="FP120">
        <v>0</v>
      </c>
      <c r="FQ120">
        <v>0</v>
      </c>
      <c r="FR120">
        <v>0</v>
      </c>
      <c r="FS120">
        <v>0</v>
      </c>
      <c r="FT120" s="45"/>
    </row>
    <row r="121" spans="1:176" x14ac:dyDescent="0.2">
      <c r="A121" t="s">
        <v>193</v>
      </c>
      <c r="B121" t="s">
        <v>203</v>
      </c>
      <c r="C121" s="69" t="s">
        <v>2</v>
      </c>
      <c r="D121">
        <v>0</v>
      </c>
      <c r="E121" s="78">
        <v>0</v>
      </c>
      <c r="F121">
        <v>0</v>
      </c>
      <c r="G121">
        <v>0</v>
      </c>
      <c r="H121">
        <v>0</v>
      </c>
      <c r="I121">
        <v>0</v>
      </c>
      <c r="J121">
        <v>0</v>
      </c>
      <c r="K121">
        <v>0</v>
      </c>
      <c r="L121">
        <v>0</v>
      </c>
      <c r="M121">
        <v>0</v>
      </c>
      <c r="N121">
        <v>0</v>
      </c>
      <c r="O121">
        <v>0</v>
      </c>
      <c r="P121">
        <v>0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0</v>
      </c>
      <c r="Y121">
        <v>0</v>
      </c>
      <c r="Z121">
        <v>0</v>
      </c>
      <c r="AA121">
        <v>0</v>
      </c>
      <c r="AB121">
        <v>0</v>
      </c>
      <c r="AC121">
        <v>0</v>
      </c>
      <c r="AD121">
        <v>0</v>
      </c>
      <c r="AE121">
        <v>0</v>
      </c>
      <c r="AF121">
        <v>0</v>
      </c>
      <c r="AG121">
        <v>0</v>
      </c>
      <c r="AH121">
        <v>0</v>
      </c>
      <c r="AI121">
        <v>0</v>
      </c>
      <c r="AJ121">
        <v>0</v>
      </c>
      <c r="AK121">
        <v>0</v>
      </c>
      <c r="AL121">
        <v>0</v>
      </c>
      <c r="AM121">
        <v>0</v>
      </c>
      <c r="AN121">
        <v>0</v>
      </c>
      <c r="AO121">
        <v>0</v>
      </c>
      <c r="AP121">
        <v>0</v>
      </c>
      <c r="AQ121">
        <v>0</v>
      </c>
      <c r="AR121">
        <v>0</v>
      </c>
      <c r="AS121">
        <v>0</v>
      </c>
      <c r="AT121">
        <v>0</v>
      </c>
      <c r="AU121">
        <v>0</v>
      </c>
      <c r="AV121">
        <v>0</v>
      </c>
      <c r="AW121">
        <v>0</v>
      </c>
      <c r="AX121">
        <v>0</v>
      </c>
      <c r="AY121">
        <v>0</v>
      </c>
      <c r="AZ121">
        <v>0</v>
      </c>
      <c r="BA121">
        <v>0</v>
      </c>
      <c r="BB121">
        <v>0</v>
      </c>
      <c r="BC121">
        <v>0</v>
      </c>
      <c r="BD121">
        <v>0</v>
      </c>
      <c r="BE121">
        <v>0</v>
      </c>
      <c r="BF121">
        <v>0</v>
      </c>
      <c r="BG121">
        <v>0</v>
      </c>
      <c r="BH121">
        <v>0</v>
      </c>
      <c r="BI121">
        <v>0</v>
      </c>
      <c r="BJ121">
        <v>0</v>
      </c>
      <c r="BK121">
        <v>0</v>
      </c>
      <c r="BL121">
        <v>0</v>
      </c>
      <c r="BM121">
        <v>0</v>
      </c>
      <c r="BN121">
        <v>0</v>
      </c>
      <c r="BO121">
        <v>0</v>
      </c>
      <c r="BP121">
        <v>0</v>
      </c>
      <c r="BQ121">
        <v>0</v>
      </c>
      <c r="BR121">
        <v>0</v>
      </c>
      <c r="BS121">
        <v>0</v>
      </c>
      <c r="BT121">
        <v>0</v>
      </c>
      <c r="BU121">
        <v>0</v>
      </c>
      <c r="BV121">
        <v>0</v>
      </c>
      <c r="BW121">
        <v>0</v>
      </c>
      <c r="BX121">
        <v>0</v>
      </c>
      <c r="BY121">
        <v>0</v>
      </c>
      <c r="BZ121">
        <v>0</v>
      </c>
      <c r="CA121">
        <v>0</v>
      </c>
      <c r="CB121">
        <v>0</v>
      </c>
      <c r="CC121">
        <v>0</v>
      </c>
      <c r="CD121">
        <v>0</v>
      </c>
      <c r="CE121">
        <v>0</v>
      </c>
      <c r="CF121">
        <v>0</v>
      </c>
      <c r="CG121">
        <v>0</v>
      </c>
      <c r="CH121">
        <v>0</v>
      </c>
      <c r="CI121">
        <v>0</v>
      </c>
      <c r="CJ121">
        <v>0</v>
      </c>
      <c r="CK121">
        <v>0</v>
      </c>
      <c r="CL121">
        <v>0</v>
      </c>
      <c r="CM121">
        <v>0</v>
      </c>
      <c r="CN121">
        <v>0</v>
      </c>
      <c r="CO121">
        <v>0</v>
      </c>
      <c r="CP121">
        <v>0</v>
      </c>
      <c r="CQ121">
        <v>0</v>
      </c>
      <c r="CR121">
        <v>0</v>
      </c>
      <c r="CS121">
        <v>0</v>
      </c>
      <c r="CT121">
        <v>0</v>
      </c>
      <c r="CU121">
        <v>0</v>
      </c>
      <c r="CV121">
        <v>0</v>
      </c>
      <c r="CW121">
        <v>0</v>
      </c>
      <c r="CX121">
        <v>0</v>
      </c>
      <c r="CY121">
        <v>0</v>
      </c>
      <c r="CZ121">
        <v>0</v>
      </c>
      <c r="DA121">
        <v>0</v>
      </c>
      <c r="DB121">
        <v>0</v>
      </c>
      <c r="DC121">
        <v>0</v>
      </c>
      <c r="DD121">
        <v>0</v>
      </c>
      <c r="DE121">
        <v>0</v>
      </c>
      <c r="DF121">
        <v>0</v>
      </c>
      <c r="DG121">
        <v>0</v>
      </c>
      <c r="DH121">
        <v>0</v>
      </c>
      <c r="DI121">
        <v>0</v>
      </c>
      <c r="DJ121">
        <v>0</v>
      </c>
      <c r="DK121">
        <v>0</v>
      </c>
      <c r="DL121">
        <v>0</v>
      </c>
      <c r="DM121">
        <v>0</v>
      </c>
      <c r="DN121">
        <v>0</v>
      </c>
      <c r="DO121">
        <v>0</v>
      </c>
      <c r="DP121">
        <v>0</v>
      </c>
      <c r="DQ121">
        <v>0</v>
      </c>
      <c r="DR121">
        <v>0</v>
      </c>
      <c r="DS121">
        <v>0</v>
      </c>
      <c r="DT121">
        <v>0</v>
      </c>
      <c r="DU121">
        <v>0</v>
      </c>
      <c r="DV121">
        <v>0</v>
      </c>
      <c r="DW121">
        <v>0</v>
      </c>
      <c r="DX121">
        <v>0</v>
      </c>
      <c r="DY121">
        <v>0</v>
      </c>
      <c r="DZ121">
        <v>0</v>
      </c>
      <c r="EA121">
        <v>0</v>
      </c>
      <c r="EB121">
        <v>0</v>
      </c>
      <c r="EC121">
        <v>0</v>
      </c>
      <c r="ED121">
        <v>0</v>
      </c>
      <c r="EE121">
        <v>0</v>
      </c>
      <c r="EF121">
        <v>0</v>
      </c>
      <c r="EG121">
        <v>0</v>
      </c>
      <c r="EH121">
        <v>0</v>
      </c>
      <c r="EI121">
        <v>0</v>
      </c>
      <c r="EJ121">
        <v>0</v>
      </c>
      <c r="EK121">
        <v>0</v>
      </c>
      <c r="EL121">
        <v>0</v>
      </c>
      <c r="EM121">
        <v>0</v>
      </c>
      <c r="EN121">
        <v>0</v>
      </c>
      <c r="EO121">
        <v>0</v>
      </c>
      <c r="EP121">
        <v>0</v>
      </c>
      <c r="EQ121">
        <v>0</v>
      </c>
      <c r="ER121">
        <v>0</v>
      </c>
      <c r="ES121">
        <v>0</v>
      </c>
      <c r="ET121">
        <v>0</v>
      </c>
      <c r="EU121">
        <v>0</v>
      </c>
      <c r="EV121">
        <v>0</v>
      </c>
      <c r="EW121">
        <v>0</v>
      </c>
      <c r="EX121">
        <v>0</v>
      </c>
      <c r="EY121">
        <v>0</v>
      </c>
      <c r="EZ121">
        <v>0</v>
      </c>
      <c r="FA121">
        <v>0</v>
      </c>
      <c r="FB121">
        <v>0</v>
      </c>
      <c r="FC121">
        <v>0</v>
      </c>
      <c r="FD121">
        <v>0</v>
      </c>
      <c r="FE121">
        <v>0</v>
      </c>
      <c r="FF121">
        <v>0</v>
      </c>
      <c r="FG121">
        <v>0</v>
      </c>
      <c r="FH121">
        <v>0</v>
      </c>
      <c r="FI121">
        <v>0</v>
      </c>
      <c r="FJ121">
        <v>0</v>
      </c>
      <c r="FK121">
        <v>0</v>
      </c>
      <c r="FL121">
        <v>0</v>
      </c>
      <c r="FM121">
        <v>0</v>
      </c>
      <c r="FN121">
        <v>0</v>
      </c>
      <c r="FO121">
        <v>0</v>
      </c>
      <c r="FP121">
        <v>0</v>
      </c>
      <c r="FQ121">
        <v>0</v>
      </c>
      <c r="FR121">
        <v>0</v>
      </c>
      <c r="FS121">
        <v>0</v>
      </c>
      <c r="FT121" s="45"/>
    </row>
    <row r="122" spans="1:176" x14ac:dyDescent="0.2">
      <c r="A122" t="s">
        <v>194</v>
      </c>
      <c r="B122" t="s">
        <v>202</v>
      </c>
      <c r="C122" s="69">
        <v>41774</v>
      </c>
      <c r="D122">
        <v>0</v>
      </c>
      <c r="E122" s="78">
        <v>0</v>
      </c>
      <c r="F122">
        <v>0</v>
      </c>
      <c r="G122">
        <v>0</v>
      </c>
      <c r="H122">
        <v>0</v>
      </c>
      <c r="I122">
        <v>0</v>
      </c>
      <c r="J122">
        <v>0</v>
      </c>
      <c r="K122">
        <v>0</v>
      </c>
      <c r="L122">
        <v>0</v>
      </c>
      <c r="M122">
        <v>0</v>
      </c>
      <c r="N122">
        <v>0</v>
      </c>
      <c r="O122">
        <v>0</v>
      </c>
      <c r="P122">
        <v>0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0</v>
      </c>
      <c r="Z122">
        <v>0</v>
      </c>
      <c r="AA122">
        <v>0</v>
      </c>
      <c r="AB122">
        <v>0</v>
      </c>
      <c r="AC122">
        <v>0</v>
      </c>
      <c r="AD122">
        <v>0</v>
      </c>
      <c r="AE122">
        <v>0</v>
      </c>
      <c r="AF122">
        <v>0</v>
      </c>
      <c r="AG122">
        <v>0</v>
      </c>
      <c r="AH122">
        <v>0</v>
      </c>
      <c r="AI122">
        <v>0</v>
      </c>
      <c r="AJ122">
        <v>0</v>
      </c>
      <c r="AK122">
        <v>0</v>
      </c>
      <c r="AL122">
        <v>0</v>
      </c>
      <c r="AM122">
        <v>0</v>
      </c>
      <c r="AN122">
        <v>0</v>
      </c>
      <c r="AO122">
        <v>0</v>
      </c>
      <c r="AP122">
        <v>0</v>
      </c>
      <c r="AQ122">
        <v>0</v>
      </c>
      <c r="AR122">
        <v>0</v>
      </c>
      <c r="AS122">
        <v>0</v>
      </c>
      <c r="AT122">
        <v>0</v>
      </c>
      <c r="AU122">
        <v>0</v>
      </c>
      <c r="AV122">
        <v>0</v>
      </c>
      <c r="AW122">
        <v>0</v>
      </c>
      <c r="AX122">
        <v>0</v>
      </c>
      <c r="AY122">
        <v>0</v>
      </c>
      <c r="AZ122">
        <v>0</v>
      </c>
      <c r="BA122">
        <v>0</v>
      </c>
      <c r="BB122">
        <v>0</v>
      </c>
      <c r="BC122">
        <v>0</v>
      </c>
      <c r="BD122">
        <v>0</v>
      </c>
      <c r="BE122">
        <v>0</v>
      </c>
      <c r="BF122">
        <v>0</v>
      </c>
      <c r="BG122">
        <v>0</v>
      </c>
      <c r="BH122">
        <v>0</v>
      </c>
      <c r="BI122">
        <v>0</v>
      </c>
      <c r="BJ122">
        <v>0</v>
      </c>
      <c r="BK122">
        <v>0</v>
      </c>
      <c r="BL122">
        <v>0</v>
      </c>
      <c r="BM122">
        <v>0</v>
      </c>
      <c r="BN122">
        <v>0</v>
      </c>
      <c r="BO122">
        <v>0</v>
      </c>
      <c r="BP122">
        <v>0</v>
      </c>
      <c r="BQ122">
        <v>0</v>
      </c>
      <c r="BR122">
        <v>0</v>
      </c>
      <c r="BS122">
        <v>0</v>
      </c>
      <c r="BT122">
        <v>0</v>
      </c>
      <c r="BU122">
        <v>0</v>
      </c>
      <c r="BV122">
        <v>0</v>
      </c>
      <c r="BW122">
        <v>0</v>
      </c>
      <c r="BX122">
        <v>0</v>
      </c>
      <c r="BY122">
        <v>0</v>
      </c>
      <c r="BZ122">
        <v>0</v>
      </c>
      <c r="CA122">
        <v>0</v>
      </c>
      <c r="CB122">
        <v>0</v>
      </c>
      <c r="CC122">
        <v>0</v>
      </c>
      <c r="CD122">
        <v>0</v>
      </c>
      <c r="CE122">
        <v>0</v>
      </c>
      <c r="CF122">
        <v>0</v>
      </c>
      <c r="CG122">
        <v>0</v>
      </c>
      <c r="CH122">
        <v>0</v>
      </c>
      <c r="CI122">
        <v>0</v>
      </c>
      <c r="CJ122">
        <v>0</v>
      </c>
      <c r="CK122">
        <v>0</v>
      </c>
      <c r="CL122">
        <v>0</v>
      </c>
      <c r="CM122">
        <v>0</v>
      </c>
      <c r="CN122">
        <v>0</v>
      </c>
      <c r="CO122">
        <v>0</v>
      </c>
      <c r="CP122">
        <v>0</v>
      </c>
      <c r="CQ122">
        <v>0</v>
      </c>
      <c r="CR122">
        <v>0</v>
      </c>
      <c r="CS122">
        <v>0</v>
      </c>
      <c r="CT122">
        <v>0</v>
      </c>
      <c r="CU122">
        <v>0</v>
      </c>
      <c r="CV122">
        <v>0</v>
      </c>
      <c r="CW122">
        <v>0</v>
      </c>
      <c r="CX122">
        <v>0</v>
      </c>
      <c r="CY122">
        <v>0</v>
      </c>
      <c r="CZ122">
        <v>0</v>
      </c>
      <c r="DA122">
        <v>0</v>
      </c>
      <c r="DB122">
        <v>0</v>
      </c>
      <c r="DC122">
        <v>0</v>
      </c>
      <c r="DD122">
        <v>0</v>
      </c>
      <c r="DE122">
        <v>0</v>
      </c>
      <c r="DF122">
        <v>0</v>
      </c>
      <c r="DG122">
        <v>0</v>
      </c>
      <c r="DH122">
        <v>0</v>
      </c>
      <c r="DI122">
        <v>0</v>
      </c>
      <c r="DJ122">
        <v>0</v>
      </c>
      <c r="DK122">
        <v>0</v>
      </c>
      <c r="DL122">
        <v>0</v>
      </c>
      <c r="DM122">
        <v>0</v>
      </c>
      <c r="DN122">
        <v>0</v>
      </c>
      <c r="DO122">
        <v>0</v>
      </c>
      <c r="DP122">
        <v>0</v>
      </c>
      <c r="DQ122">
        <v>0</v>
      </c>
      <c r="DR122">
        <v>0</v>
      </c>
      <c r="DS122">
        <v>0</v>
      </c>
      <c r="DT122">
        <v>0</v>
      </c>
      <c r="DU122">
        <v>0</v>
      </c>
      <c r="DV122">
        <v>0</v>
      </c>
      <c r="DW122">
        <v>0</v>
      </c>
      <c r="DX122">
        <v>0</v>
      </c>
      <c r="DY122">
        <v>0</v>
      </c>
      <c r="DZ122">
        <v>0</v>
      </c>
      <c r="EA122">
        <v>0</v>
      </c>
      <c r="EB122">
        <v>0</v>
      </c>
      <c r="EC122">
        <v>0</v>
      </c>
      <c r="ED122">
        <v>0</v>
      </c>
      <c r="EE122">
        <v>0</v>
      </c>
      <c r="EF122">
        <v>0</v>
      </c>
      <c r="EG122">
        <v>0</v>
      </c>
      <c r="EH122">
        <v>0</v>
      </c>
      <c r="EI122">
        <v>0</v>
      </c>
      <c r="EJ122">
        <v>0</v>
      </c>
      <c r="EK122">
        <v>0</v>
      </c>
      <c r="EL122">
        <v>0</v>
      </c>
      <c r="EM122">
        <v>0</v>
      </c>
      <c r="EN122">
        <v>0</v>
      </c>
      <c r="EO122">
        <v>0</v>
      </c>
      <c r="EP122">
        <v>0</v>
      </c>
      <c r="EQ122">
        <v>0</v>
      </c>
      <c r="ER122">
        <v>0</v>
      </c>
      <c r="ES122">
        <v>0</v>
      </c>
      <c r="ET122">
        <v>0</v>
      </c>
      <c r="EU122">
        <v>0</v>
      </c>
      <c r="EV122">
        <v>0</v>
      </c>
      <c r="EW122">
        <v>0</v>
      </c>
      <c r="EX122">
        <v>0</v>
      </c>
      <c r="EY122">
        <v>0</v>
      </c>
      <c r="EZ122">
        <v>0</v>
      </c>
      <c r="FA122">
        <v>0</v>
      </c>
      <c r="FB122">
        <v>0</v>
      </c>
      <c r="FC122">
        <v>0</v>
      </c>
      <c r="FD122">
        <v>0</v>
      </c>
      <c r="FE122">
        <v>0</v>
      </c>
      <c r="FF122">
        <v>0</v>
      </c>
      <c r="FG122">
        <v>0</v>
      </c>
      <c r="FH122">
        <v>0</v>
      </c>
      <c r="FI122">
        <v>0</v>
      </c>
      <c r="FJ122">
        <v>0</v>
      </c>
      <c r="FK122">
        <v>0</v>
      </c>
      <c r="FL122">
        <v>0</v>
      </c>
      <c r="FM122">
        <v>0</v>
      </c>
      <c r="FN122">
        <v>0</v>
      </c>
      <c r="FO122">
        <v>0</v>
      </c>
      <c r="FP122">
        <v>0</v>
      </c>
      <c r="FQ122">
        <v>0</v>
      </c>
      <c r="FR122">
        <v>0</v>
      </c>
      <c r="FS122">
        <v>0</v>
      </c>
      <c r="FT122" s="45"/>
    </row>
    <row r="123" spans="1:176" x14ac:dyDescent="0.2">
      <c r="A123" t="s">
        <v>194</v>
      </c>
      <c r="B123" t="s">
        <v>202</v>
      </c>
      <c r="C123" s="69">
        <v>41893</v>
      </c>
      <c r="D123">
        <v>0</v>
      </c>
      <c r="E123" s="78">
        <v>0</v>
      </c>
      <c r="F123">
        <v>0</v>
      </c>
      <c r="G123">
        <v>0</v>
      </c>
      <c r="H123">
        <v>0</v>
      </c>
      <c r="I123">
        <v>0</v>
      </c>
      <c r="J123">
        <v>0</v>
      </c>
      <c r="K123">
        <v>0</v>
      </c>
      <c r="L123">
        <v>0</v>
      </c>
      <c r="M123">
        <v>0</v>
      </c>
      <c r="N123">
        <v>0</v>
      </c>
      <c r="O123">
        <v>0</v>
      </c>
      <c r="P123">
        <v>0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  <c r="Z123">
        <v>0</v>
      </c>
      <c r="AA123">
        <v>0</v>
      </c>
      <c r="AB123">
        <v>0</v>
      </c>
      <c r="AC123">
        <v>0</v>
      </c>
      <c r="AD123">
        <v>0</v>
      </c>
      <c r="AE123">
        <v>0</v>
      </c>
      <c r="AF123">
        <v>0</v>
      </c>
      <c r="AG123">
        <v>0</v>
      </c>
      <c r="AH123">
        <v>0</v>
      </c>
      <c r="AI123">
        <v>0</v>
      </c>
      <c r="AJ123">
        <v>0</v>
      </c>
      <c r="AK123">
        <v>0</v>
      </c>
      <c r="AL123">
        <v>0</v>
      </c>
      <c r="AM123">
        <v>0</v>
      </c>
      <c r="AN123">
        <v>0</v>
      </c>
      <c r="AO123">
        <v>0</v>
      </c>
      <c r="AP123">
        <v>0</v>
      </c>
      <c r="AQ123">
        <v>0</v>
      </c>
      <c r="AR123">
        <v>0</v>
      </c>
      <c r="AS123">
        <v>0</v>
      </c>
      <c r="AT123">
        <v>0</v>
      </c>
      <c r="AU123">
        <v>0</v>
      </c>
      <c r="AV123">
        <v>0</v>
      </c>
      <c r="AW123">
        <v>0</v>
      </c>
      <c r="AX123">
        <v>0</v>
      </c>
      <c r="AY123">
        <v>0</v>
      </c>
      <c r="AZ123">
        <v>0</v>
      </c>
      <c r="BA123">
        <v>0</v>
      </c>
      <c r="BB123">
        <v>0</v>
      </c>
      <c r="BC123">
        <v>0</v>
      </c>
      <c r="BD123">
        <v>0</v>
      </c>
      <c r="BE123">
        <v>0</v>
      </c>
      <c r="BF123">
        <v>0</v>
      </c>
      <c r="BG123">
        <v>0</v>
      </c>
      <c r="BH123">
        <v>0</v>
      </c>
      <c r="BI123">
        <v>0</v>
      </c>
      <c r="BJ123">
        <v>0</v>
      </c>
      <c r="BK123">
        <v>0</v>
      </c>
      <c r="BL123">
        <v>0</v>
      </c>
      <c r="BM123">
        <v>0</v>
      </c>
      <c r="BN123">
        <v>0</v>
      </c>
      <c r="BO123">
        <v>0</v>
      </c>
      <c r="BP123">
        <v>0</v>
      </c>
      <c r="BQ123">
        <v>0</v>
      </c>
      <c r="BR123">
        <v>0</v>
      </c>
      <c r="BS123">
        <v>0</v>
      </c>
      <c r="BT123">
        <v>0</v>
      </c>
      <c r="BU123">
        <v>0</v>
      </c>
      <c r="BV123">
        <v>0</v>
      </c>
      <c r="BW123">
        <v>0</v>
      </c>
      <c r="BX123">
        <v>0</v>
      </c>
      <c r="BY123">
        <v>0</v>
      </c>
      <c r="BZ123">
        <v>0</v>
      </c>
      <c r="CA123">
        <v>0</v>
      </c>
      <c r="CB123">
        <v>0</v>
      </c>
      <c r="CC123">
        <v>0</v>
      </c>
      <c r="CD123">
        <v>0</v>
      </c>
      <c r="CE123">
        <v>0</v>
      </c>
      <c r="CF123">
        <v>0</v>
      </c>
      <c r="CG123">
        <v>0</v>
      </c>
      <c r="CH123">
        <v>0</v>
      </c>
      <c r="CI123">
        <v>0</v>
      </c>
      <c r="CJ123">
        <v>0</v>
      </c>
      <c r="CK123">
        <v>0</v>
      </c>
      <c r="CL123">
        <v>0</v>
      </c>
      <c r="CM123">
        <v>0</v>
      </c>
      <c r="CN123">
        <v>0</v>
      </c>
      <c r="CO123">
        <v>0</v>
      </c>
      <c r="CP123">
        <v>0</v>
      </c>
      <c r="CQ123">
        <v>0</v>
      </c>
      <c r="CR123">
        <v>0</v>
      </c>
      <c r="CS123">
        <v>0</v>
      </c>
      <c r="CT123">
        <v>0</v>
      </c>
      <c r="CU123">
        <v>0</v>
      </c>
      <c r="CV123">
        <v>0</v>
      </c>
      <c r="CW123">
        <v>0</v>
      </c>
      <c r="CX123">
        <v>0</v>
      </c>
      <c r="CY123">
        <v>0</v>
      </c>
      <c r="CZ123">
        <v>0</v>
      </c>
      <c r="DA123">
        <v>0</v>
      </c>
      <c r="DB123">
        <v>0</v>
      </c>
      <c r="DC123">
        <v>0</v>
      </c>
      <c r="DD123">
        <v>0</v>
      </c>
      <c r="DE123">
        <v>0</v>
      </c>
      <c r="DF123">
        <v>0</v>
      </c>
      <c r="DG123">
        <v>0</v>
      </c>
      <c r="DH123">
        <v>0</v>
      </c>
      <c r="DI123">
        <v>0</v>
      </c>
      <c r="DJ123">
        <v>0</v>
      </c>
      <c r="DK123">
        <v>0</v>
      </c>
      <c r="DL123">
        <v>0</v>
      </c>
      <c r="DM123">
        <v>0</v>
      </c>
      <c r="DN123">
        <v>0</v>
      </c>
      <c r="DO123">
        <v>0</v>
      </c>
      <c r="DP123">
        <v>0</v>
      </c>
      <c r="DQ123">
        <v>0</v>
      </c>
      <c r="DR123">
        <v>0</v>
      </c>
      <c r="DS123">
        <v>0</v>
      </c>
      <c r="DT123">
        <v>0</v>
      </c>
      <c r="DU123">
        <v>0</v>
      </c>
      <c r="DV123">
        <v>0</v>
      </c>
      <c r="DW123">
        <v>0</v>
      </c>
      <c r="DX123">
        <v>0</v>
      </c>
      <c r="DY123">
        <v>0</v>
      </c>
      <c r="DZ123">
        <v>0</v>
      </c>
      <c r="EA123">
        <v>0</v>
      </c>
      <c r="EB123">
        <v>0</v>
      </c>
      <c r="EC123">
        <v>0</v>
      </c>
      <c r="ED123">
        <v>0</v>
      </c>
      <c r="EE123">
        <v>0</v>
      </c>
      <c r="EF123">
        <v>0</v>
      </c>
      <c r="EG123">
        <v>0</v>
      </c>
      <c r="EH123">
        <v>0</v>
      </c>
      <c r="EI123">
        <v>0</v>
      </c>
      <c r="EJ123">
        <v>0</v>
      </c>
      <c r="EK123">
        <v>0</v>
      </c>
      <c r="EL123">
        <v>0</v>
      </c>
      <c r="EM123">
        <v>0</v>
      </c>
      <c r="EN123">
        <v>0</v>
      </c>
      <c r="EO123">
        <v>0</v>
      </c>
      <c r="EP123">
        <v>0</v>
      </c>
      <c r="EQ123">
        <v>0</v>
      </c>
      <c r="ER123">
        <v>0</v>
      </c>
      <c r="ES123">
        <v>0</v>
      </c>
      <c r="ET123">
        <v>0</v>
      </c>
      <c r="EU123">
        <v>0</v>
      </c>
      <c r="EV123">
        <v>0</v>
      </c>
      <c r="EW123">
        <v>0</v>
      </c>
      <c r="EX123">
        <v>0</v>
      </c>
      <c r="EY123">
        <v>0</v>
      </c>
      <c r="EZ123">
        <v>0</v>
      </c>
      <c r="FA123">
        <v>0</v>
      </c>
      <c r="FB123">
        <v>0</v>
      </c>
      <c r="FC123">
        <v>0</v>
      </c>
      <c r="FD123">
        <v>0</v>
      </c>
      <c r="FE123">
        <v>0</v>
      </c>
      <c r="FF123">
        <v>0</v>
      </c>
      <c r="FG123">
        <v>0</v>
      </c>
      <c r="FH123">
        <v>0</v>
      </c>
      <c r="FI123">
        <v>0</v>
      </c>
      <c r="FJ123">
        <v>0</v>
      </c>
      <c r="FK123">
        <v>0</v>
      </c>
      <c r="FL123">
        <v>0</v>
      </c>
      <c r="FM123">
        <v>0</v>
      </c>
      <c r="FN123">
        <v>0</v>
      </c>
      <c r="FO123">
        <v>0</v>
      </c>
      <c r="FP123">
        <v>0</v>
      </c>
      <c r="FQ123">
        <v>0</v>
      </c>
      <c r="FR123">
        <v>0</v>
      </c>
      <c r="FS123">
        <v>0</v>
      </c>
      <c r="FT123" s="45"/>
    </row>
    <row r="124" spans="1:176" x14ac:dyDescent="0.2">
      <c r="A124" t="s">
        <v>194</v>
      </c>
      <c r="B124" t="s">
        <v>202</v>
      </c>
      <c r="C124" s="69" t="s">
        <v>2</v>
      </c>
      <c r="D124">
        <v>0</v>
      </c>
      <c r="E124" s="78">
        <v>0</v>
      </c>
      <c r="F124">
        <v>0</v>
      </c>
      <c r="G124">
        <v>0</v>
      </c>
      <c r="H124">
        <v>0</v>
      </c>
      <c r="I124">
        <v>0</v>
      </c>
      <c r="J124">
        <v>0</v>
      </c>
      <c r="K124">
        <v>0</v>
      </c>
      <c r="L124">
        <v>0</v>
      </c>
      <c r="M124">
        <v>0</v>
      </c>
      <c r="N124">
        <v>0</v>
      </c>
      <c r="O124">
        <v>0</v>
      </c>
      <c r="P124">
        <v>0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0</v>
      </c>
      <c r="Y124">
        <v>0</v>
      </c>
      <c r="Z124">
        <v>0</v>
      </c>
      <c r="AA124">
        <v>0</v>
      </c>
      <c r="AB124">
        <v>0</v>
      </c>
      <c r="AC124">
        <v>0</v>
      </c>
      <c r="AD124">
        <v>0</v>
      </c>
      <c r="AE124">
        <v>0</v>
      </c>
      <c r="AF124">
        <v>0</v>
      </c>
      <c r="AG124">
        <v>0</v>
      </c>
      <c r="AH124">
        <v>0</v>
      </c>
      <c r="AI124">
        <v>0</v>
      </c>
      <c r="AJ124">
        <v>0</v>
      </c>
      <c r="AK124">
        <v>0</v>
      </c>
      <c r="AL124">
        <v>0</v>
      </c>
      <c r="AM124">
        <v>0</v>
      </c>
      <c r="AN124">
        <v>0</v>
      </c>
      <c r="AO124">
        <v>0</v>
      </c>
      <c r="AP124">
        <v>0</v>
      </c>
      <c r="AQ124">
        <v>0</v>
      </c>
      <c r="AR124">
        <v>0</v>
      </c>
      <c r="AS124">
        <v>0</v>
      </c>
      <c r="AT124">
        <v>0</v>
      </c>
      <c r="AU124">
        <v>0</v>
      </c>
      <c r="AV124">
        <v>0</v>
      </c>
      <c r="AW124">
        <v>0</v>
      </c>
      <c r="AX124">
        <v>0</v>
      </c>
      <c r="AY124">
        <v>0</v>
      </c>
      <c r="AZ124">
        <v>0</v>
      </c>
      <c r="BA124">
        <v>0</v>
      </c>
      <c r="BB124">
        <v>0</v>
      </c>
      <c r="BC124">
        <v>0</v>
      </c>
      <c r="BD124">
        <v>0</v>
      </c>
      <c r="BE124">
        <v>0</v>
      </c>
      <c r="BF124">
        <v>0</v>
      </c>
      <c r="BG124">
        <v>0</v>
      </c>
      <c r="BH124">
        <v>0</v>
      </c>
      <c r="BI124">
        <v>0</v>
      </c>
      <c r="BJ124">
        <v>0</v>
      </c>
      <c r="BK124">
        <v>0</v>
      </c>
      <c r="BL124">
        <v>0</v>
      </c>
      <c r="BM124">
        <v>0</v>
      </c>
      <c r="BN124">
        <v>0</v>
      </c>
      <c r="BO124">
        <v>0</v>
      </c>
      <c r="BP124">
        <v>0</v>
      </c>
      <c r="BQ124">
        <v>0</v>
      </c>
      <c r="BR124">
        <v>0</v>
      </c>
      <c r="BS124">
        <v>0</v>
      </c>
      <c r="BT124">
        <v>0</v>
      </c>
      <c r="BU124">
        <v>0</v>
      </c>
      <c r="BV124">
        <v>0</v>
      </c>
      <c r="BW124">
        <v>0</v>
      </c>
      <c r="BX124">
        <v>0</v>
      </c>
      <c r="BY124">
        <v>0</v>
      </c>
      <c r="BZ124">
        <v>0</v>
      </c>
      <c r="CA124">
        <v>0</v>
      </c>
      <c r="CB124">
        <v>0</v>
      </c>
      <c r="CC124">
        <v>0</v>
      </c>
      <c r="CD124">
        <v>0</v>
      </c>
      <c r="CE124">
        <v>0</v>
      </c>
      <c r="CF124">
        <v>0</v>
      </c>
      <c r="CG124">
        <v>0</v>
      </c>
      <c r="CH124">
        <v>0</v>
      </c>
      <c r="CI124">
        <v>0</v>
      </c>
      <c r="CJ124">
        <v>0</v>
      </c>
      <c r="CK124">
        <v>0</v>
      </c>
      <c r="CL124">
        <v>0</v>
      </c>
      <c r="CM124">
        <v>0</v>
      </c>
      <c r="CN124">
        <v>0</v>
      </c>
      <c r="CO124">
        <v>0</v>
      </c>
      <c r="CP124">
        <v>0</v>
      </c>
      <c r="CQ124">
        <v>0</v>
      </c>
      <c r="CR124">
        <v>0</v>
      </c>
      <c r="CS124">
        <v>0</v>
      </c>
      <c r="CT124">
        <v>0</v>
      </c>
      <c r="CU124">
        <v>0</v>
      </c>
      <c r="CV124">
        <v>0</v>
      </c>
      <c r="CW124">
        <v>0</v>
      </c>
      <c r="CX124">
        <v>0</v>
      </c>
      <c r="CY124">
        <v>0</v>
      </c>
      <c r="CZ124">
        <v>0</v>
      </c>
      <c r="DA124">
        <v>0</v>
      </c>
      <c r="DB124">
        <v>0</v>
      </c>
      <c r="DC124">
        <v>0</v>
      </c>
      <c r="DD124">
        <v>0</v>
      </c>
      <c r="DE124">
        <v>0</v>
      </c>
      <c r="DF124">
        <v>0</v>
      </c>
      <c r="DG124">
        <v>0</v>
      </c>
      <c r="DH124">
        <v>0</v>
      </c>
      <c r="DI124">
        <v>0</v>
      </c>
      <c r="DJ124">
        <v>0</v>
      </c>
      <c r="DK124">
        <v>0</v>
      </c>
      <c r="DL124">
        <v>0</v>
      </c>
      <c r="DM124">
        <v>0</v>
      </c>
      <c r="DN124">
        <v>0</v>
      </c>
      <c r="DO124">
        <v>0</v>
      </c>
      <c r="DP124">
        <v>0</v>
      </c>
      <c r="DQ124">
        <v>0</v>
      </c>
      <c r="DR124">
        <v>0</v>
      </c>
      <c r="DS124">
        <v>0</v>
      </c>
      <c r="DT124">
        <v>0</v>
      </c>
      <c r="DU124">
        <v>0</v>
      </c>
      <c r="DV124">
        <v>0</v>
      </c>
      <c r="DW124">
        <v>0</v>
      </c>
      <c r="DX124">
        <v>0</v>
      </c>
      <c r="DY124">
        <v>0</v>
      </c>
      <c r="DZ124">
        <v>0</v>
      </c>
      <c r="EA124">
        <v>0</v>
      </c>
      <c r="EB124">
        <v>0</v>
      </c>
      <c r="EC124">
        <v>0</v>
      </c>
      <c r="ED124">
        <v>0</v>
      </c>
      <c r="EE124">
        <v>0</v>
      </c>
      <c r="EF124">
        <v>0</v>
      </c>
      <c r="EG124">
        <v>0</v>
      </c>
      <c r="EH124">
        <v>0</v>
      </c>
      <c r="EI124">
        <v>0</v>
      </c>
      <c r="EJ124">
        <v>0</v>
      </c>
      <c r="EK124">
        <v>0</v>
      </c>
      <c r="EL124">
        <v>0</v>
      </c>
      <c r="EM124">
        <v>0</v>
      </c>
      <c r="EN124">
        <v>0</v>
      </c>
      <c r="EO124">
        <v>0</v>
      </c>
      <c r="EP124">
        <v>0</v>
      </c>
      <c r="EQ124">
        <v>0</v>
      </c>
      <c r="ER124">
        <v>0</v>
      </c>
      <c r="ES124">
        <v>0</v>
      </c>
      <c r="ET124">
        <v>0</v>
      </c>
      <c r="EU124">
        <v>0</v>
      </c>
      <c r="EV124">
        <v>0</v>
      </c>
      <c r="EW124">
        <v>0</v>
      </c>
      <c r="EX124">
        <v>0</v>
      </c>
      <c r="EY124">
        <v>0</v>
      </c>
      <c r="EZ124">
        <v>0</v>
      </c>
      <c r="FA124">
        <v>0</v>
      </c>
      <c r="FB124">
        <v>0</v>
      </c>
      <c r="FC124">
        <v>0</v>
      </c>
      <c r="FD124">
        <v>0</v>
      </c>
      <c r="FE124">
        <v>0</v>
      </c>
      <c r="FF124">
        <v>0</v>
      </c>
      <c r="FG124">
        <v>0</v>
      </c>
      <c r="FH124">
        <v>0</v>
      </c>
      <c r="FI124">
        <v>0</v>
      </c>
      <c r="FJ124">
        <v>0</v>
      </c>
      <c r="FK124">
        <v>0</v>
      </c>
      <c r="FL124">
        <v>0</v>
      </c>
      <c r="FM124">
        <v>0</v>
      </c>
      <c r="FN124">
        <v>0</v>
      </c>
      <c r="FO124">
        <v>0</v>
      </c>
      <c r="FP124">
        <v>0</v>
      </c>
      <c r="FQ124">
        <v>0</v>
      </c>
      <c r="FR124">
        <v>0</v>
      </c>
      <c r="FS124">
        <v>0</v>
      </c>
      <c r="FT124" s="45"/>
    </row>
    <row r="125" spans="1:176" x14ac:dyDescent="0.2">
      <c r="A125" t="s">
        <v>194</v>
      </c>
      <c r="B125" t="s">
        <v>204</v>
      </c>
      <c r="C125" s="69">
        <v>41774</v>
      </c>
      <c r="D125">
        <v>0</v>
      </c>
      <c r="E125" s="78">
        <v>0</v>
      </c>
      <c r="F125">
        <v>0</v>
      </c>
      <c r="G125">
        <v>0</v>
      </c>
      <c r="H125">
        <v>0</v>
      </c>
      <c r="I125">
        <v>0</v>
      </c>
      <c r="J125">
        <v>0</v>
      </c>
      <c r="K125">
        <v>0</v>
      </c>
      <c r="L125">
        <v>0</v>
      </c>
      <c r="M125">
        <v>0</v>
      </c>
      <c r="N125">
        <v>0</v>
      </c>
      <c r="O125">
        <v>0</v>
      </c>
      <c r="P125">
        <v>0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0</v>
      </c>
      <c r="Y125">
        <v>0</v>
      </c>
      <c r="Z125">
        <v>0</v>
      </c>
      <c r="AA125">
        <v>0</v>
      </c>
      <c r="AB125">
        <v>0</v>
      </c>
      <c r="AC125">
        <v>0</v>
      </c>
      <c r="AD125">
        <v>0</v>
      </c>
      <c r="AE125">
        <v>0</v>
      </c>
      <c r="AF125">
        <v>0</v>
      </c>
      <c r="AG125">
        <v>0</v>
      </c>
      <c r="AH125">
        <v>0</v>
      </c>
      <c r="AI125">
        <v>0</v>
      </c>
      <c r="AJ125">
        <v>0</v>
      </c>
      <c r="AK125">
        <v>0</v>
      </c>
      <c r="AL125">
        <v>0</v>
      </c>
      <c r="AM125">
        <v>0</v>
      </c>
      <c r="AN125">
        <v>0</v>
      </c>
      <c r="AO125">
        <v>0</v>
      </c>
      <c r="AP125">
        <v>0</v>
      </c>
      <c r="AQ125">
        <v>0</v>
      </c>
      <c r="AR125">
        <v>0</v>
      </c>
      <c r="AS125">
        <v>0</v>
      </c>
      <c r="AT125">
        <v>0</v>
      </c>
      <c r="AU125">
        <v>0</v>
      </c>
      <c r="AV125">
        <v>0</v>
      </c>
      <c r="AW125">
        <v>0</v>
      </c>
      <c r="AX125">
        <v>0</v>
      </c>
      <c r="AY125">
        <v>0</v>
      </c>
      <c r="AZ125">
        <v>0</v>
      </c>
      <c r="BA125">
        <v>0</v>
      </c>
      <c r="BB125">
        <v>0</v>
      </c>
      <c r="BC125">
        <v>0</v>
      </c>
      <c r="BD125">
        <v>0</v>
      </c>
      <c r="BE125">
        <v>0</v>
      </c>
      <c r="BF125">
        <v>0</v>
      </c>
      <c r="BG125">
        <v>0</v>
      </c>
      <c r="BH125">
        <v>0</v>
      </c>
      <c r="BI125">
        <v>0</v>
      </c>
      <c r="BJ125">
        <v>0</v>
      </c>
      <c r="BK125">
        <v>0</v>
      </c>
      <c r="BL125">
        <v>0</v>
      </c>
      <c r="BM125">
        <v>0</v>
      </c>
      <c r="BN125">
        <v>0</v>
      </c>
      <c r="BO125">
        <v>0</v>
      </c>
      <c r="BP125">
        <v>0</v>
      </c>
      <c r="BQ125">
        <v>0</v>
      </c>
      <c r="BR125">
        <v>0</v>
      </c>
      <c r="BS125">
        <v>0</v>
      </c>
      <c r="BT125">
        <v>0</v>
      </c>
      <c r="BU125">
        <v>0</v>
      </c>
      <c r="BV125">
        <v>0</v>
      </c>
      <c r="BW125">
        <v>0</v>
      </c>
      <c r="BX125">
        <v>0</v>
      </c>
      <c r="BY125">
        <v>0</v>
      </c>
      <c r="BZ125">
        <v>0</v>
      </c>
      <c r="CA125">
        <v>0</v>
      </c>
      <c r="CB125">
        <v>0</v>
      </c>
      <c r="CC125">
        <v>0</v>
      </c>
      <c r="CD125">
        <v>0</v>
      </c>
      <c r="CE125">
        <v>0</v>
      </c>
      <c r="CF125">
        <v>0</v>
      </c>
      <c r="CG125">
        <v>0</v>
      </c>
      <c r="CH125">
        <v>0</v>
      </c>
      <c r="CI125">
        <v>0</v>
      </c>
      <c r="CJ125">
        <v>0</v>
      </c>
      <c r="CK125">
        <v>0</v>
      </c>
      <c r="CL125">
        <v>0</v>
      </c>
      <c r="CM125">
        <v>0</v>
      </c>
      <c r="CN125">
        <v>0</v>
      </c>
      <c r="CO125">
        <v>0</v>
      </c>
      <c r="CP125">
        <v>0</v>
      </c>
      <c r="CQ125">
        <v>0</v>
      </c>
      <c r="CR125">
        <v>0</v>
      </c>
      <c r="CS125">
        <v>0</v>
      </c>
      <c r="CT125">
        <v>0</v>
      </c>
      <c r="CU125">
        <v>0</v>
      </c>
      <c r="CV125">
        <v>0</v>
      </c>
      <c r="CW125">
        <v>0</v>
      </c>
      <c r="CX125">
        <v>0</v>
      </c>
      <c r="CY125">
        <v>0</v>
      </c>
      <c r="CZ125">
        <v>0</v>
      </c>
      <c r="DA125">
        <v>0</v>
      </c>
      <c r="DB125">
        <v>0</v>
      </c>
      <c r="DC125">
        <v>0</v>
      </c>
      <c r="DD125">
        <v>0</v>
      </c>
      <c r="DE125">
        <v>0</v>
      </c>
      <c r="DF125">
        <v>0</v>
      </c>
      <c r="DG125">
        <v>0</v>
      </c>
      <c r="DH125">
        <v>0</v>
      </c>
      <c r="DI125">
        <v>0</v>
      </c>
      <c r="DJ125">
        <v>0</v>
      </c>
      <c r="DK125">
        <v>0</v>
      </c>
      <c r="DL125">
        <v>0</v>
      </c>
      <c r="DM125">
        <v>0</v>
      </c>
      <c r="DN125">
        <v>0</v>
      </c>
      <c r="DO125">
        <v>0</v>
      </c>
      <c r="DP125">
        <v>0</v>
      </c>
      <c r="DQ125">
        <v>0</v>
      </c>
      <c r="DR125">
        <v>0</v>
      </c>
      <c r="DS125">
        <v>0</v>
      </c>
      <c r="DT125">
        <v>0</v>
      </c>
      <c r="DU125">
        <v>0</v>
      </c>
      <c r="DV125">
        <v>0</v>
      </c>
      <c r="DW125">
        <v>0</v>
      </c>
      <c r="DX125">
        <v>0</v>
      </c>
      <c r="DY125">
        <v>0</v>
      </c>
      <c r="DZ125">
        <v>0</v>
      </c>
      <c r="EA125">
        <v>0</v>
      </c>
      <c r="EB125">
        <v>0</v>
      </c>
      <c r="EC125">
        <v>0</v>
      </c>
      <c r="ED125">
        <v>0</v>
      </c>
      <c r="EE125">
        <v>0</v>
      </c>
      <c r="EF125">
        <v>0</v>
      </c>
      <c r="EG125">
        <v>0</v>
      </c>
      <c r="EH125">
        <v>0</v>
      </c>
      <c r="EI125">
        <v>0</v>
      </c>
      <c r="EJ125">
        <v>0</v>
      </c>
      <c r="EK125">
        <v>0</v>
      </c>
      <c r="EL125">
        <v>0</v>
      </c>
      <c r="EM125">
        <v>0</v>
      </c>
      <c r="EN125">
        <v>0</v>
      </c>
      <c r="EO125">
        <v>0</v>
      </c>
      <c r="EP125">
        <v>0</v>
      </c>
      <c r="EQ125">
        <v>0</v>
      </c>
      <c r="ER125">
        <v>0</v>
      </c>
      <c r="ES125">
        <v>0</v>
      </c>
      <c r="ET125">
        <v>0</v>
      </c>
      <c r="EU125">
        <v>0</v>
      </c>
      <c r="EV125">
        <v>0</v>
      </c>
      <c r="EW125">
        <v>0</v>
      </c>
      <c r="EX125">
        <v>0</v>
      </c>
      <c r="EY125">
        <v>0</v>
      </c>
      <c r="EZ125">
        <v>0</v>
      </c>
      <c r="FA125">
        <v>0</v>
      </c>
      <c r="FB125">
        <v>0</v>
      </c>
      <c r="FC125">
        <v>0</v>
      </c>
      <c r="FD125">
        <v>0</v>
      </c>
      <c r="FE125">
        <v>0</v>
      </c>
      <c r="FF125">
        <v>0</v>
      </c>
      <c r="FG125">
        <v>0</v>
      </c>
      <c r="FH125">
        <v>0</v>
      </c>
      <c r="FI125">
        <v>0</v>
      </c>
      <c r="FJ125">
        <v>0</v>
      </c>
      <c r="FK125">
        <v>0</v>
      </c>
      <c r="FL125">
        <v>0</v>
      </c>
      <c r="FM125">
        <v>0</v>
      </c>
      <c r="FN125">
        <v>0</v>
      </c>
      <c r="FO125">
        <v>0</v>
      </c>
      <c r="FP125">
        <v>0</v>
      </c>
      <c r="FQ125">
        <v>0</v>
      </c>
      <c r="FR125">
        <v>0</v>
      </c>
      <c r="FS125">
        <v>0</v>
      </c>
      <c r="FT125" s="45"/>
    </row>
    <row r="126" spans="1:176" x14ac:dyDescent="0.2">
      <c r="A126" t="s">
        <v>194</v>
      </c>
      <c r="B126" t="s">
        <v>204</v>
      </c>
      <c r="C126" s="69">
        <v>41893</v>
      </c>
      <c r="D126">
        <v>0</v>
      </c>
      <c r="E126" s="78">
        <v>0</v>
      </c>
      <c r="F126">
        <v>0</v>
      </c>
      <c r="G126">
        <v>0</v>
      </c>
      <c r="H126">
        <v>0</v>
      </c>
      <c r="I126">
        <v>0</v>
      </c>
      <c r="J126">
        <v>0</v>
      </c>
      <c r="K126">
        <v>0</v>
      </c>
      <c r="L126">
        <v>0</v>
      </c>
      <c r="M126">
        <v>0</v>
      </c>
      <c r="N126">
        <v>0</v>
      </c>
      <c r="O126">
        <v>0</v>
      </c>
      <c r="P126">
        <v>0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0</v>
      </c>
      <c r="Y126">
        <v>0</v>
      </c>
      <c r="Z126">
        <v>0</v>
      </c>
      <c r="AA126">
        <v>0</v>
      </c>
      <c r="AB126">
        <v>0</v>
      </c>
      <c r="AC126">
        <v>0</v>
      </c>
      <c r="AD126">
        <v>0</v>
      </c>
      <c r="AE126">
        <v>0</v>
      </c>
      <c r="AF126">
        <v>0</v>
      </c>
      <c r="AG126">
        <v>0</v>
      </c>
      <c r="AH126">
        <v>0</v>
      </c>
      <c r="AI126">
        <v>0</v>
      </c>
      <c r="AJ126">
        <v>0</v>
      </c>
      <c r="AK126">
        <v>0</v>
      </c>
      <c r="AL126">
        <v>0</v>
      </c>
      <c r="AM126">
        <v>0</v>
      </c>
      <c r="AN126">
        <v>0</v>
      </c>
      <c r="AO126">
        <v>0</v>
      </c>
      <c r="AP126">
        <v>0</v>
      </c>
      <c r="AQ126">
        <v>0</v>
      </c>
      <c r="AR126">
        <v>0</v>
      </c>
      <c r="AS126">
        <v>0</v>
      </c>
      <c r="AT126">
        <v>0</v>
      </c>
      <c r="AU126">
        <v>0</v>
      </c>
      <c r="AV126">
        <v>0</v>
      </c>
      <c r="AW126">
        <v>0</v>
      </c>
      <c r="AX126">
        <v>0</v>
      </c>
      <c r="AY126">
        <v>0</v>
      </c>
      <c r="AZ126">
        <v>0</v>
      </c>
      <c r="BA126">
        <v>0</v>
      </c>
      <c r="BB126">
        <v>0</v>
      </c>
      <c r="BC126">
        <v>0</v>
      </c>
      <c r="BD126">
        <v>0</v>
      </c>
      <c r="BE126">
        <v>0</v>
      </c>
      <c r="BF126">
        <v>0</v>
      </c>
      <c r="BG126">
        <v>0</v>
      </c>
      <c r="BH126">
        <v>0</v>
      </c>
      <c r="BI126">
        <v>0</v>
      </c>
      <c r="BJ126">
        <v>0</v>
      </c>
      <c r="BK126">
        <v>0</v>
      </c>
      <c r="BL126">
        <v>0</v>
      </c>
      <c r="BM126">
        <v>0</v>
      </c>
      <c r="BN126">
        <v>0</v>
      </c>
      <c r="BO126">
        <v>0</v>
      </c>
      <c r="BP126">
        <v>0</v>
      </c>
      <c r="BQ126">
        <v>0</v>
      </c>
      <c r="BR126">
        <v>0</v>
      </c>
      <c r="BS126">
        <v>0</v>
      </c>
      <c r="BT126">
        <v>0</v>
      </c>
      <c r="BU126">
        <v>0</v>
      </c>
      <c r="BV126">
        <v>0</v>
      </c>
      <c r="BW126">
        <v>0</v>
      </c>
      <c r="BX126">
        <v>0</v>
      </c>
      <c r="BY126">
        <v>0</v>
      </c>
      <c r="BZ126">
        <v>0</v>
      </c>
      <c r="CA126">
        <v>0</v>
      </c>
      <c r="CB126">
        <v>0</v>
      </c>
      <c r="CC126">
        <v>0</v>
      </c>
      <c r="CD126">
        <v>0</v>
      </c>
      <c r="CE126">
        <v>0</v>
      </c>
      <c r="CF126">
        <v>0</v>
      </c>
      <c r="CG126">
        <v>0</v>
      </c>
      <c r="CH126">
        <v>0</v>
      </c>
      <c r="CI126">
        <v>0</v>
      </c>
      <c r="CJ126">
        <v>0</v>
      </c>
      <c r="CK126">
        <v>0</v>
      </c>
      <c r="CL126">
        <v>0</v>
      </c>
      <c r="CM126">
        <v>0</v>
      </c>
      <c r="CN126">
        <v>0</v>
      </c>
      <c r="CO126">
        <v>0</v>
      </c>
      <c r="CP126">
        <v>0</v>
      </c>
      <c r="CQ126">
        <v>0</v>
      </c>
      <c r="CR126">
        <v>0</v>
      </c>
      <c r="CS126">
        <v>0</v>
      </c>
      <c r="CT126">
        <v>0</v>
      </c>
      <c r="CU126">
        <v>0</v>
      </c>
      <c r="CV126">
        <v>0</v>
      </c>
      <c r="CW126">
        <v>0</v>
      </c>
      <c r="CX126">
        <v>0</v>
      </c>
      <c r="CY126">
        <v>0</v>
      </c>
      <c r="CZ126">
        <v>0</v>
      </c>
      <c r="DA126">
        <v>0</v>
      </c>
      <c r="DB126">
        <v>0</v>
      </c>
      <c r="DC126">
        <v>0</v>
      </c>
      <c r="DD126">
        <v>0</v>
      </c>
      <c r="DE126">
        <v>0</v>
      </c>
      <c r="DF126">
        <v>0</v>
      </c>
      <c r="DG126">
        <v>0</v>
      </c>
      <c r="DH126">
        <v>0</v>
      </c>
      <c r="DI126">
        <v>0</v>
      </c>
      <c r="DJ126">
        <v>0</v>
      </c>
      <c r="DK126">
        <v>0</v>
      </c>
      <c r="DL126">
        <v>0</v>
      </c>
      <c r="DM126">
        <v>0</v>
      </c>
      <c r="DN126">
        <v>0</v>
      </c>
      <c r="DO126">
        <v>0</v>
      </c>
      <c r="DP126">
        <v>0</v>
      </c>
      <c r="DQ126">
        <v>0</v>
      </c>
      <c r="DR126">
        <v>0</v>
      </c>
      <c r="DS126">
        <v>0</v>
      </c>
      <c r="DT126">
        <v>0</v>
      </c>
      <c r="DU126">
        <v>0</v>
      </c>
      <c r="DV126">
        <v>0</v>
      </c>
      <c r="DW126">
        <v>0</v>
      </c>
      <c r="DX126">
        <v>0</v>
      </c>
      <c r="DY126">
        <v>0</v>
      </c>
      <c r="DZ126">
        <v>0</v>
      </c>
      <c r="EA126">
        <v>0</v>
      </c>
      <c r="EB126">
        <v>0</v>
      </c>
      <c r="EC126">
        <v>0</v>
      </c>
      <c r="ED126">
        <v>0</v>
      </c>
      <c r="EE126">
        <v>0</v>
      </c>
      <c r="EF126">
        <v>0</v>
      </c>
      <c r="EG126">
        <v>0</v>
      </c>
      <c r="EH126">
        <v>0</v>
      </c>
      <c r="EI126">
        <v>0</v>
      </c>
      <c r="EJ126">
        <v>0</v>
      </c>
      <c r="EK126">
        <v>0</v>
      </c>
      <c r="EL126">
        <v>0</v>
      </c>
      <c r="EM126">
        <v>0</v>
      </c>
      <c r="EN126">
        <v>0</v>
      </c>
      <c r="EO126">
        <v>0</v>
      </c>
      <c r="EP126">
        <v>0</v>
      </c>
      <c r="EQ126">
        <v>0</v>
      </c>
      <c r="ER126">
        <v>0</v>
      </c>
      <c r="ES126">
        <v>0</v>
      </c>
      <c r="ET126">
        <v>0</v>
      </c>
      <c r="EU126">
        <v>0</v>
      </c>
      <c r="EV126">
        <v>0</v>
      </c>
      <c r="EW126">
        <v>0</v>
      </c>
      <c r="EX126">
        <v>0</v>
      </c>
      <c r="EY126">
        <v>0</v>
      </c>
      <c r="EZ126">
        <v>0</v>
      </c>
      <c r="FA126">
        <v>0</v>
      </c>
      <c r="FB126">
        <v>0</v>
      </c>
      <c r="FC126">
        <v>0</v>
      </c>
      <c r="FD126">
        <v>0</v>
      </c>
      <c r="FE126">
        <v>0</v>
      </c>
      <c r="FF126">
        <v>0</v>
      </c>
      <c r="FG126">
        <v>0</v>
      </c>
      <c r="FH126">
        <v>0</v>
      </c>
      <c r="FI126">
        <v>0</v>
      </c>
      <c r="FJ126">
        <v>0</v>
      </c>
      <c r="FK126">
        <v>0</v>
      </c>
      <c r="FL126">
        <v>0</v>
      </c>
      <c r="FM126">
        <v>0</v>
      </c>
      <c r="FN126">
        <v>0</v>
      </c>
      <c r="FO126">
        <v>0</v>
      </c>
      <c r="FP126">
        <v>0</v>
      </c>
      <c r="FQ126">
        <v>0</v>
      </c>
      <c r="FR126">
        <v>0</v>
      </c>
      <c r="FS126">
        <v>0</v>
      </c>
      <c r="FT126" s="45"/>
    </row>
    <row r="127" spans="1:176" x14ac:dyDescent="0.2">
      <c r="A127" t="s">
        <v>194</v>
      </c>
      <c r="B127" t="s">
        <v>204</v>
      </c>
      <c r="C127" s="69" t="s">
        <v>2</v>
      </c>
      <c r="D127">
        <v>0</v>
      </c>
      <c r="E127" s="78">
        <v>0</v>
      </c>
      <c r="F127">
        <v>0</v>
      </c>
      <c r="G127">
        <v>0</v>
      </c>
      <c r="H127">
        <v>0</v>
      </c>
      <c r="I127">
        <v>0</v>
      </c>
      <c r="J127">
        <v>0</v>
      </c>
      <c r="K127">
        <v>0</v>
      </c>
      <c r="L127">
        <v>0</v>
      </c>
      <c r="M127">
        <v>0</v>
      </c>
      <c r="N127">
        <v>0</v>
      </c>
      <c r="O127">
        <v>0</v>
      </c>
      <c r="P127">
        <v>0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0</v>
      </c>
      <c r="Y127">
        <v>0</v>
      </c>
      <c r="Z127">
        <v>0</v>
      </c>
      <c r="AA127">
        <v>0</v>
      </c>
      <c r="AB127">
        <v>0</v>
      </c>
      <c r="AC127">
        <v>0</v>
      </c>
      <c r="AD127">
        <v>0</v>
      </c>
      <c r="AE127">
        <v>0</v>
      </c>
      <c r="AF127">
        <v>0</v>
      </c>
      <c r="AG127">
        <v>0</v>
      </c>
      <c r="AH127">
        <v>0</v>
      </c>
      <c r="AI127">
        <v>0</v>
      </c>
      <c r="AJ127">
        <v>0</v>
      </c>
      <c r="AK127">
        <v>0</v>
      </c>
      <c r="AL127">
        <v>0</v>
      </c>
      <c r="AM127">
        <v>0</v>
      </c>
      <c r="AN127">
        <v>0</v>
      </c>
      <c r="AO127">
        <v>0</v>
      </c>
      <c r="AP127">
        <v>0</v>
      </c>
      <c r="AQ127">
        <v>0</v>
      </c>
      <c r="AR127">
        <v>0</v>
      </c>
      <c r="AS127">
        <v>0</v>
      </c>
      <c r="AT127">
        <v>0</v>
      </c>
      <c r="AU127">
        <v>0</v>
      </c>
      <c r="AV127">
        <v>0</v>
      </c>
      <c r="AW127">
        <v>0</v>
      </c>
      <c r="AX127">
        <v>0</v>
      </c>
      <c r="AY127">
        <v>0</v>
      </c>
      <c r="AZ127">
        <v>0</v>
      </c>
      <c r="BA127">
        <v>0</v>
      </c>
      <c r="BB127">
        <v>0</v>
      </c>
      <c r="BC127">
        <v>0</v>
      </c>
      <c r="BD127">
        <v>0</v>
      </c>
      <c r="BE127">
        <v>0</v>
      </c>
      <c r="BF127">
        <v>0</v>
      </c>
      <c r="BG127">
        <v>0</v>
      </c>
      <c r="BH127">
        <v>0</v>
      </c>
      <c r="BI127">
        <v>0</v>
      </c>
      <c r="BJ127">
        <v>0</v>
      </c>
      <c r="BK127">
        <v>0</v>
      </c>
      <c r="BL127">
        <v>0</v>
      </c>
      <c r="BM127">
        <v>0</v>
      </c>
      <c r="BN127">
        <v>0</v>
      </c>
      <c r="BO127">
        <v>0</v>
      </c>
      <c r="BP127">
        <v>0</v>
      </c>
      <c r="BQ127">
        <v>0</v>
      </c>
      <c r="BR127">
        <v>0</v>
      </c>
      <c r="BS127">
        <v>0</v>
      </c>
      <c r="BT127">
        <v>0</v>
      </c>
      <c r="BU127">
        <v>0</v>
      </c>
      <c r="BV127">
        <v>0</v>
      </c>
      <c r="BW127">
        <v>0</v>
      </c>
      <c r="BX127">
        <v>0</v>
      </c>
      <c r="BY127">
        <v>0</v>
      </c>
      <c r="BZ127">
        <v>0</v>
      </c>
      <c r="CA127">
        <v>0</v>
      </c>
      <c r="CB127">
        <v>0</v>
      </c>
      <c r="CC127">
        <v>0</v>
      </c>
      <c r="CD127">
        <v>0</v>
      </c>
      <c r="CE127">
        <v>0</v>
      </c>
      <c r="CF127">
        <v>0</v>
      </c>
      <c r="CG127">
        <v>0</v>
      </c>
      <c r="CH127">
        <v>0</v>
      </c>
      <c r="CI127">
        <v>0</v>
      </c>
      <c r="CJ127">
        <v>0</v>
      </c>
      <c r="CK127">
        <v>0</v>
      </c>
      <c r="CL127">
        <v>0</v>
      </c>
      <c r="CM127">
        <v>0</v>
      </c>
      <c r="CN127">
        <v>0</v>
      </c>
      <c r="CO127">
        <v>0</v>
      </c>
      <c r="CP127">
        <v>0</v>
      </c>
      <c r="CQ127">
        <v>0</v>
      </c>
      <c r="CR127">
        <v>0</v>
      </c>
      <c r="CS127">
        <v>0</v>
      </c>
      <c r="CT127">
        <v>0</v>
      </c>
      <c r="CU127">
        <v>0</v>
      </c>
      <c r="CV127">
        <v>0</v>
      </c>
      <c r="CW127">
        <v>0</v>
      </c>
      <c r="CX127">
        <v>0</v>
      </c>
      <c r="CY127">
        <v>0</v>
      </c>
      <c r="CZ127">
        <v>0</v>
      </c>
      <c r="DA127">
        <v>0</v>
      </c>
      <c r="DB127">
        <v>0</v>
      </c>
      <c r="DC127">
        <v>0</v>
      </c>
      <c r="DD127">
        <v>0</v>
      </c>
      <c r="DE127">
        <v>0</v>
      </c>
      <c r="DF127">
        <v>0</v>
      </c>
      <c r="DG127">
        <v>0</v>
      </c>
      <c r="DH127">
        <v>0</v>
      </c>
      <c r="DI127">
        <v>0</v>
      </c>
      <c r="DJ127">
        <v>0</v>
      </c>
      <c r="DK127">
        <v>0</v>
      </c>
      <c r="DL127">
        <v>0</v>
      </c>
      <c r="DM127">
        <v>0</v>
      </c>
      <c r="DN127">
        <v>0</v>
      </c>
      <c r="DO127">
        <v>0</v>
      </c>
      <c r="DP127">
        <v>0</v>
      </c>
      <c r="DQ127">
        <v>0</v>
      </c>
      <c r="DR127">
        <v>0</v>
      </c>
      <c r="DS127">
        <v>0</v>
      </c>
      <c r="DT127">
        <v>0</v>
      </c>
      <c r="DU127">
        <v>0</v>
      </c>
      <c r="DV127">
        <v>0</v>
      </c>
      <c r="DW127">
        <v>0</v>
      </c>
      <c r="DX127">
        <v>0</v>
      </c>
      <c r="DY127">
        <v>0</v>
      </c>
      <c r="DZ127">
        <v>0</v>
      </c>
      <c r="EA127">
        <v>0</v>
      </c>
      <c r="EB127">
        <v>0</v>
      </c>
      <c r="EC127">
        <v>0</v>
      </c>
      <c r="ED127">
        <v>0</v>
      </c>
      <c r="EE127">
        <v>0</v>
      </c>
      <c r="EF127">
        <v>0</v>
      </c>
      <c r="EG127">
        <v>0</v>
      </c>
      <c r="EH127">
        <v>0</v>
      </c>
      <c r="EI127">
        <v>0</v>
      </c>
      <c r="EJ127">
        <v>0</v>
      </c>
      <c r="EK127">
        <v>0</v>
      </c>
      <c r="EL127">
        <v>0</v>
      </c>
      <c r="EM127">
        <v>0</v>
      </c>
      <c r="EN127">
        <v>0</v>
      </c>
      <c r="EO127">
        <v>0</v>
      </c>
      <c r="EP127">
        <v>0</v>
      </c>
      <c r="EQ127">
        <v>0</v>
      </c>
      <c r="ER127">
        <v>0</v>
      </c>
      <c r="ES127">
        <v>0</v>
      </c>
      <c r="ET127">
        <v>0</v>
      </c>
      <c r="EU127">
        <v>0</v>
      </c>
      <c r="EV127">
        <v>0</v>
      </c>
      <c r="EW127">
        <v>0</v>
      </c>
      <c r="EX127">
        <v>0</v>
      </c>
      <c r="EY127">
        <v>0</v>
      </c>
      <c r="EZ127">
        <v>0</v>
      </c>
      <c r="FA127">
        <v>0</v>
      </c>
      <c r="FB127">
        <v>0</v>
      </c>
      <c r="FC127">
        <v>0</v>
      </c>
      <c r="FD127">
        <v>0</v>
      </c>
      <c r="FE127">
        <v>0</v>
      </c>
      <c r="FF127">
        <v>0</v>
      </c>
      <c r="FG127">
        <v>0</v>
      </c>
      <c r="FH127">
        <v>0</v>
      </c>
      <c r="FI127">
        <v>0</v>
      </c>
      <c r="FJ127">
        <v>0</v>
      </c>
      <c r="FK127">
        <v>0</v>
      </c>
      <c r="FL127">
        <v>0</v>
      </c>
      <c r="FM127">
        <v>0</v>
      </c>
      <c r="FN127">
        <v>0</v>
      </c>
      <c r="FO127">
        <v>0</v>
      </c>
      <c r="FP127">
        <v>0</v>
      </c>
      <c r="FQ127">
        <v>0</v>
      </c>
      <c r="FR127">
        <v>0</v>
      </c>
      <c r="FS127">
        <v>0</v>
      </c>
      <c r="FT127" s="45"/>
    </row>
    <row r="128" spans="1:176" x14ac:dyDescent="0.2">
      <c r="A128" t="s">
        <v>194</v>
      </c>
      <c r="B128" t="s">
        <v>1</v>
      </c>
      <c r="C128" s="69">
        <v>41774</v>
      </c>
      <c r="D128">
        <v>0</v>
      </c>
      <c r="E128" s="78">
        <v>0</v>
      </c>
      <c r="F128">
        <v>0</v>
      </c>
      <c r="G128">
        <v>0</v>
      </c>
      <c r="H128">
        <v>0</v>
      </c>
      <c r="I128">
        <v>0</v>
      </c>
      <c r="J128">
        <v>0</v>
      </c>
      <c r="K128">
        <v>0</v>
      </c>
      <c r="L128">
        <v>0</v>
      </c>
      <c r="M128">
        <v>0</v>
      </c>
      <c r="N128">
        <v>0</v>
      </c>
      <c r="O128">
        <v>0</v>
      </c>
      <c r="P128">
        <v>0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0</v>
      </c>
      <c r="AA128">
        <v>0</v>
      </c>
      <c r="AB128">
        <v>0</v>
      </c>
      <c r="AC128">
        <v>0</v>
      </c>
      <c r="AD128">
        <v>0</v>
      </c>
      <c r="AE128">
        <v>0</v>
      </c>
      <c r="AF128">
        <v>0</v>
      </c>
      <c r="AG128">
        <v>0</v>
      </c>
      <c r="AH128">
        <v>0</v>
      </c>
      <c r="AI128">
        <v>0</v>
      </c>
      <c r="AJ128">
        <v>0</v>
      </c>
      <c r="AK128">
        <v>0</v>
      </c>
      <c r="AL128">
        <v>0</v>
      </c>
      <c r="AM128">
        <v>0</v>
      </c>
      <c r="AN128">
        <v>0</v>
      </c>
      <c r="AO128">
        <v>0</v>
      </c>
      <c r="AP128">
        <v>0</v>
      </c>
      <c r="AQ128">
        <v>0</v>
      </c>
      <c r="AR128">
        <v>0</v>
      </c>
      <c r="AS128">
        <v>0</v>
      </c>
      <c r="AT128">
        <v>0</v>
      </c>
      <c r="AU128">
        <v>0</v>
      </c>
      <c r="AV128">
        <v>0</v>
      </c>
      <c r="AW128">
        <v>0</v>
      </c>
      <c r="AX128">
        <v>0</v>
      </c>
      <c r="AY128">
        <v>0</v>
      </c>
      <c r="AZ128">
        <v>0</v>
      </c>
      <c r="BA128">
        <v>0</v>
      </c>
      <c r="BB128">
        <v>0</v>
      </c>
      <c r="BC128">
        <v>0</v>
      </c>
      <c r="BD128">
        <v>0</v>
      </c>
      <c r="BE128">
        <v>0</v>
      </c>
      <c r="BF128">
        <v>0</v>
      </c>
      <c r="BG128">
        <v>0</v>
      </c>
      <c r="BH128">
        <v>0</v>
      </c>
      <c r="BI128">
        <v>0</v>
      </c>
      <c r="BJ128">
        <v>0</v>
      </c>
      <c r="BK128">
        <v>0</v>
      </c>
      <c r="BL128">
        <v>0</v>
      </c>
      <c r="BM128">
        <v>0</v>
      </c>
      <c r="BN128">
        <v>0</v>
      </c>
      <c r="BO128">
        <v>0</v>
      </c>
      <c r="BP128">
        <v>0</v>
      </c>
      <c r="BQ128">
        <v>0</v>
      </c>
      <c r="BR128">
        <v>0</v>
      </c>
      <c r="BS128">
        <v>0</v>
      </c>
      <c r="BT128">
        <v>0</v>
      </c>
      <c r="BU128">
        <v>0</v>
      </c>
      <c r="BV128">
        <v>0</v>
      </c>
      <c r="BW128">
        <v>0</v>
      </c>
      <c r="BX128">
        <v>0</v>
      </c>
      <c r="BY128">
        <v>0</v>
      </c>
      <c r="BZ128">
        <v>0</v>
      </c>
      <c r="CA128">
        <v>0</v>
      </c>
      <c r="CB128">
        <v>0</v>
      </c>
      <c r="CC128">
        <v>0</v>
      </c>
      <c r="CD128">
        <v>0</v>
      </c>
      <c r="CE128">
        <v>0</v>
      </c>
      <c r="CF128">
        <v>0</v>
      </c>
      <c r="CG128">
        <v>0</v>
      </c>
      <c r="CH128">
        <v>0</v>
      </c>
      <c r="CI128">
        <v>0</v>
      </c>
      <c r="CJ128">
        <v>0</v>
      </c>
      <c r="CK128">
        <v>0</v>
      </c>
      <c r="CL128">
        <v>0</v>
      </c>
      <c r="CM128">
        <v>0</v>
      </c>
      <c r="CN128">
        <v>0</v>
      </c>
      <c r="CO128">
        <v>0</v>
      </c>
      <c r="CP128">
        <v>0</v>
      </c>
      <c r="CQ128">
        <v>0</v>
      </c>
      <c r="CR128">
        <v>0</v>
      </c>
      <c r="CS128">
        <v>0</v>
      </c>
      <c r="CT128">
        <v>0</v>
      </c>
      <c r="CU128">
        <v>0</v>
      </c>
      <c r="CV128">
        <v>0</v>
      </c>
      <c r="CW128">
        <v>0</v>
      </c>
      <c r="CX128">
        <v>0</v>
      </c>
      <c r="CY128">
        <v>0</v>
      </c>
      <c r="CZ128">
        <v>0</v>
      </c>
      <c r="DA128">
        <v>0</v>
      </c>
      <c r="DB128">
        <v>0</v>
      </c>
      <c r="DC128">
        <v>0</v>
      </c>
      <c r="DD128">
        <v>0</v>
      </c>
      <c r="DE128">
        <v>0</v>
      </c>
      <c r="DF128">
        <v>0</v>
      </c>
      <c r="DG128">
        <v>0</v>
      </c>
      <c r="DH128">
        <v>0</v>
      </c>
      <c r="DI128">
        <v>0</v>
      </c>
      <c r="DJ128">
        <v>0</v>
      </c>
      <c r="DK128">
        <v>0</v>
      </c>
      <c r="DL128">
        <v>0</v>
      </c>
      <c r="DM128">
        <v>0</v>
      </c>
      <c r="DN128">
        <v>0</v>
      </c>
      <c r="DO128">
        <v>0</v>
      </c>
      <c r="DP128">
        <v>0</v>
      </c>
      <c r="DQ128">
        <v>0</v>
      </c>
      <c r="DR128">
        <v>0</v>
      </c>
      <c r="DS128">
        <v>0</v>
      </c>
      <c r="DT128">
        <v>0</v>
      </c>
      <c r="DU128">
        <v>0</v>
      </c>
      <c r="DV128">
        <v>0</v>
      </c>
      <c r="DW128">
        <v>0</v>
      </c>
      <c r="DX128">
        <v>0</v>
      </c>
      <c r="DY128">
        <v>0</v>
      </c>
      <c r="DZ128">
        <v>0</v>
      </c>
      <c r="EA128">
        <v>0</v>
      </c>
      <c r="EB128">
        <v>0</v>
      </c>
      <c r="EC128">
        <v>0</v>
      </c>
      <c r="ED128">
        <v>0</v>
      </c>
      <c r="EE128">
        <v>0</v>
      </c>
      <c r="EF128">
        <v>0</v>
      </c>
      <c r="EG128">
        <v>0</v>
      </c>
      <c r="EH128">
        <v>0</v>
      </c>
      <c r="EI128">
        <v>0</v>
      </c>
      <c r="EJ128">
        <v>0</v>
      </c>
      <c r="EK128">
        <v>0</v>
      </c>
      <c r="EL128">
        <v>0</v>
      </c>
      <c r="EM128">
        <v>0</v>
      </c>
      <c r="EN128">
        <v>0</v>
      </c>
      <c r="EO128">
        <v>0</v>
      </c>
      <c r="EP128">
        <v>0</v>
      </c>
      <c r="EQ128">
        <v>0</v>
      </c>
      <c r="ER128">
        <v>0</v>
      </c>
      <c r="ES128">
        <v>0</v>
      </c>
      <c r="ET128">
        <v>0</v>
      </c>
      <c r="EU128">
        <v>0</v>
      </c>
      <c r="EV128">
        <v>0</v>
      </c>
      <c r="EW128">
        <v>0</v>
      </c>
      <c r="EX128">
        <v>0</v>
      </c>
      <c r="EY128">
        <v>0</v>
      </c>
      <c r="EZ128">
        <v>0</v>
      </c>
      <c r="FA128">
        <v>0</v>
      </c>
      <c r="FB128">
        <v>0</v>
      </c>
      <c r="FC128">
        <v>0</v>
      </c>
      <c r="FD128">
        <v>0</v>
      </c>
      <c r="FE128">
        <v>0</v>
      </c>
      <c r="FF128">
        <v>0</v>
      </c>
      <c r="FG128">
        <v>0</v>
      </c>
      <c r="FH128">
        <v>0</v>
      </c>
      <c r="FI128">
        <v>0</v>
      </c>
      <c r="FJ128">
        <v>0</v>
      </c>
      <c r="FK128">
        <v>0</v>
      </c>
      <c r="FL128">
        <v>0</v>
      </c>
      <c r="FM128">
        <v>0</v>
      </c>
      <c r="FN128">
        <v>0</v>
      </c>
      <c r="FO128">
        <v>0</v>
      </c>
      <c r="FP128">
        <v>0</v>
      </c>
      <c r="FQ128">
        <v>0</v>
      </c>
      <c r="FR128">
        <v>0</v>
      </c>
      <c r="FS128">
        <v>0</v>
      </c>
      <c r="FT128" s="45"/>
    </row>
    <row r="129" spans="1:176" x14ac:dyDescent="0.2">
      <c r="A129" t="s">
        <v>194</v>
      </c>
      <c r="B129" t="s">
        <v>1</v>
      </c>
      <c r="C129" s="69">
        <v>41893</v>
      </c>
      <c r="D129">
        <v>0</v>
      </c>
      <c r="E129" s="78">
        <v>0</v>
      </c>
      <c r="F129">
        <v>0</v>
      </c>
      <c r="G129">
        <v>0</v>
      </c>
      <c r="H129">
        <v>0</v>
      </c>
      <c r="I129">
        <v>0</v>
      </c>
      <c r="J129">
        <v>0</v>
      </c>
      <c r="K129">
        <v>0</v>
      </c>
      <c r="L129">
        <v>0</v>
      </c>
      <c r="M129">
        <v>0</v>
      </c>
      <c r="N129">
        <v>0</v>
      </c>
      <c r="O129">
        <v>0</v>
      </c>
      <c r="P129">
        <v>0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0</v>
      </c>
      <c r="AA129">
        <v>0</v>
      </c>
      <c r="AB129">
        <v>0</v>
      </c>
      <c r="AC129">
        <v>0</v>
      </c>
      <c r="AD129">
        <v>0</v>
      </c>
      <c r="AE129">
        <v>0</v>
      </c>
      <c r="AF129">
        <v>0</v>
      </c>
      <c r="AG129">
        <v>0</v>
      </c>
      <c r="AH129">
        <v>0</v>
      </c>
      <c r="AI129">
        <v>0</v>
      </c>
      <c r="AJ129">
        <v>0</v>
      </c>
      <c r="AK129">
        <v>0</v>
      </c>
      <c r="AL129">
        <v>0</v>
      </c>
      <c r="AM129">
        <v>0</v>
      </c>
      <c r="AN129">
        <v>0</v>
      </c>
      <c r="AO129">
        <v>0</v>
      </c>
      <c r="AP129">
        <v>0</v>
      </c>
      <c r="AQ129">
        <v>0</v>
      </c>
      <c r="AR129">
        <v>0</v>
      </c>
      <c r="AS129">
        <v>0</v>
      </c>
      <c r="AT129">
        <v>0</v>
      </c>
      <c r="AU129">
        <v>0</v>
      </c>
      <c r="AV129">
        <v>0</v>
      </c>
      <c r="AW129">
        <v>0</v>
      </c>
      <c r="AX129">
        <v>0</v>
      </c>
      <c r="AY129">
        <v>0</v>
      </c>
      <c r="AZ129">
        <v>0</v>
      </c>
      <c r="BA129">
        <v>0</v>
      </c>
      <c r="BB129">
        <v>0</v>
      </c>
      <c r="BC129">
        <v>0</v>
      </c>
      <c r="BD129">
        <v>0</v>
      </c>
      <c r="BE129">
        <v>0</v>
      </c>
      <c r="BF129">
        <v>0</v>
      </c>
      <c r="BG129">
        <v>0</v>
      </c>
      <c r="BH129">
        <v>0</v>
      </c>
      <c r="BI129">
        <v>0</v>
      </c>
      <c r="BJ129">
        <v>0</v>
      </c>
      <c r="BK129">
        <v>0</v>
      </c>
      <c r="BL129">
        <v>0</v>
      </c>
      <c r="BM129">
        <v>0</v>
      </c>
      <c r="BN129">
        <v>0</v>
      </c>
      <c r="BO129">
        <v>0</v>
      </c>
      <c r="BP129">
        <v>0</v>
      </c>
      <c r="BQ129">
        <v>0</v>
      </c>
      <c r="BR129">
        <v>0</v>
      </c>
      <c r="BS129">
        <v>0</v>
      </c>
      <c r="BT129">
        <v>0</v>
      </c>
      <c r="BU129">
        <v>0</v>
      </c>
      <c r="BV129">
        <v>0</v>
      </c>
      <c r="BW129">
        <v>0</v>
      </c>
      <c r="BX129">
        <v>0</v>
      </c>
      <c r="BY129">
        <v>0</v>
      </c>
      <c r="BZ129">
        <v>0</v>
      </c>
      <c r="CA129">
        <v>0</v>
      </c>
      <c r="CB129">
        <v>0</v>
      </c>
      <c r="CC129">
        <v>0</v>
      </c>
      <c r="CD129">
        <v>0</v>
      </c>
      <c r="CE129">
        <v>0</v>
      </c>
      <c r="CF129">
        <v>0</v>
      </c>
      <c r="CG129">
        <v>0</v>
      </c>
      <c r="CH129">
        <v>0</v>
      </c>
      <c r="CI129">
        <v>0</v>
      </c>
      <c r="CJ129">
        <v>0</v>
      </c>
      <c r="CK129">
        <v>0</v>
      </c>
      <c r="CL129">
        <v>0</v>
      </c>
      <c r="CM129">
        <v>0</v>
      </c>
      <c r="CN129">
        <v>0</v>
      </c>
      <c r="CO129">
        <v>0</v>
      </c>
      <c r="CP129">
        <v>0</v>
      </c>
      <c r="CQ129">
        <v>0</v>
      </c>
      <c r="CR129">
        <v>0</v>
      </c>
      <c r="CS129">
        <v>0</v>
      </c>
      <c r="CT129">
        <v>0</v>
      </c>
      <c r="CU129">
        <v>0</v>
      </c>
      <c r="CV129">
        <v>0</v>
      </c>
      <c r="CW129">
        <v>0</v>
      </c>
      <c r="CX129">
        <v>0</v>
      </c>
      <c r="CY129">
        <v>0</v>
      </c>
      <c r="CZ129">
        <v>0</v>
      </c>
      <c r="DA129">
        <v>0</v>
      </c>
      <c r="DB129">
        <v>0</v>
      </c>
      <c r="DC129">
        <v>0</v>
      </c>
      <c r="DD129">
        <v>0</v>
      </c>
      <c r="DE129">
        <v>0</v>
      </c>
      <c r="DF129">
        <v>0</v>
      </c>
      <c r="DG129">
        <v>0</v>
      </c>
      <c r="DH129">
        <v>0</v>
      </c>
      <c r="DI129">
        <v>0</v>
      </c>
      <c r="DJ129">
        <v>0</v>
      </c>
      <c r="DK129">
        <v>0</v>
      </c>
      <c r="DL129">
        <v>0</v>
      </c>
      <c r="DM129">
        <v>0</v>
      </c>
      <c r="DN129">
        <v>0</v>
      </c>
      <c r="DO129">
        <v>0</v>
      </c>
      <c r="DP129">
        <v>0</v>
      </c>
      <c r="DQ129">
        <v>0</v>
      </c>
      <c r="DR129">
        <v>0</v>
      </c>
      <c r="DS129">
        <v>0</v>
      </c>
      <c r="DT129">
        <v>0</v>
      </c>
      <c r="DU129">
        <v>0</v>
      </c>
      <c r="DV129">
        <v>0</v>
      </c>
      <c r="DW129">
        <v>0</v>
      </c>
      <c r="DX129">
        <v>0</v>
      </c>
      <c r="DY129">
        <v>0</v>
      </c>
      <c r="DZ129">
        <v>0</v>
      </c>
      <c r="EA129">
        <v>0</v>
      </c>
      <c r="EB129">
        <v>0</v>
      </c>
      <c r="EC129">
        <v>0</v>
      </c>
      <c r="ED129">
        <v>0</v>
      </c>
      <c r="EE129">
        <v>0</v>
      </c>
      <c r="EF129">
        <v>0</v>
      </c>
      <c r="EG129">
        <v>0</v>
      </c>
      <c r="EH129">
        <v>0</v>
      </c>
      <c r="EI129">
        <v>0</v>
      </c>
      <c r="EJ129">
        <v>0</v>
      </c>
      <c r="EK129">
        <v>0</v>
      </c>
      <c r="EL129">
        <v>0</v>
      </c>
      <c r="EM129">
        <v>0</v>
      </c>
      <c r="EN129">
        <v>0</v>
      </c>
      <c r="EO129">
        <v>0</v>
      </c>
      <c r="EP129">
        <v>0</v>
      </c>
      <c r="EQ129">
        <v>0</v>
      </c>
      <c r="ER129">
        <v>0</v>
      </c>
      <c r="ES129">
        <v>0</v>
      </c>
      <c r="ET129">
        <v>0</v>
      </c>
      <c r="EU129">
        <v>0</v>
      </c>
      <c r="EV129">
        <v>0</v>
      </c>
      <c r="EW129">
        <v>0</v>
      </c>
      <c r="EX129">
        <v>0</v>
      </c>
      <c r="EY129">
        <v>0</v>
      </c>
      <c r="EZ129">
        <v>0</v>
      </c>
      <c r="FA129">
        <v>0</v>
      </c>
      <c r="FB129">
        <v>0</v>
      </c>
      <c r="FC129">
        <v>0</v>
      </c>
      <c r="FD129">
        <v>0</v>
      </c>
      <c r="FE129">
        <v>0</v>
      </c>
      <c r="FF129">
        <v>0</v>
      </c>
      <c r="FG129">
        <v>0</v>
      </c>
      <c r="FH129">
        <v>0</v>
      </c>
      <c r="FI129">
        <v>0</v>
      </c>
      <c r="FJ129">
        <v>0</v>
      </c>
      <c r="FK129">
        <v>0</v>
      </c>
      <c r="FL129">
        <v>0</v>
      </c>
      <c r="FM129">
        <v>0</v>
      </c>
      <c r="FN129">
        <v>0</v>
      </c>
      <c r="FO129">
        <v>0</v>
      </c>
      <c r="FP129">
        <v>0</v>
      </c>
      <c r="FQ129">
        <v>0</v>
      </c>
      <c r="FR129">
        <v>0</v>
      </c>
      <c r="FS129">
        <v>0</v>
      </c>
      <c r="FT129" s="45"/>
    </row>
    <row r="130" spans="1:176" x14ac:dyDescent="0.2">
      <c r="A130" t="s">
        <v>194</v>
      </c>
      <c r="B130" t="s">
        <v>1</v>
      </c>
      <c r="C130" s="69" t="s">
        <v>2</v>
      </c>
      <c r="D130">
        <v>0</v>
      </c>
      <c r="E130" s="78">
        <v>0</v>
      </c>
      <c r="F130">
        <v>0</v>
      </c>
      <c r="G130">
        <v>0</v>
      </c>
      <c r="H130">
        <v>0</v>
      </c>
      <c r="I130">
        <v>0</v>
      </c>
      <c r="J130">
        <v>0</v>
      </c>
      <c r="K130">
        <v>0</v>
      </c>
      <c r="L130">
        <v>0</v>
      </c>
      <c r="M130">
        <v>0</v>
      </c>
      <c r="N130">
        <v>0</v>
      </c>
      <c r="O130">
        <v>0</v>
      </c>
      <c r="P130">
        <v>0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0</v>
      </c>
      <c r="AA130">
        <v>0</v>
      </c>
      <c r="AB130">
        <v>0</v>
      </c>
      <c r="AC130">
        <v>0</v>
      </c>
      <c r="AD130">
        <v>0</v>
      </c>
      <c r="AE130">
        <v>0</v>
      </c>
      <c r="AF130">
        <v>0</v>
      </c>
      <c r="AG130">
        <v>0</v>
      </c>
      <c r="AH130">
        <v>0</v>
      </c>
      <c r="AI130">
        <v>0</v>
      </c>
      <c r="AJ130">
        <v>0</v>
      </c>
      <c r="AK130">
        <v>0</v>
      </c>
      <c r="AL130">
        <v>0</v>
      </c>
      <c r="AM130">
        <v>0</v>
      </c>
      <c r="AN130">
        <v>0</v>
      </c>
      <c r="AO130">
        <v>0</v>
      </c>
      <c r="AP130">
        <v>0</v>
      </c>
      <c r="AQ130">
        <v>0</v>
      </c>
      <c r="AR130">
        <v>0</v>
      </c>
      <c r="AS130">
        <v>0</v>
      </c>
      <c r="AT130">
        <v>0</v>
      </c>
      <c r="AU130">
        <v>0</v>
      </c>
      <c r="AV130">
        <v>0</v>
      </c>
      <c r="AW130">
        <v>0</v>
      </c>
      <c r="AX130">
        <v>0</v>
      </c>
      <c r="AY130">
        <v>0</v>
      </c>
      <c r="AZ130">
        <v>0</v>
      </c>
      <c r="BA130">
        <v>0</v>
      </c>
      <c r="BB130">
        <v>0</v>
      </c>
      <c r="BC130">
        <v>0</v>
      </c>
      <c r="BD130">
        <v>0</v>
      </c>
      <c r="BE130">
        <v>0</v>
      </c>
      <c r="BF130">
        <v>0</v>
      </c>
      <c r="BG130">
        <v>0</v>
      </c>
      <c r="BH130">
        <v>0</v>
      </c>
      <c r="BI130">
        <v>0</v>
      </c>
      <c r="BJ130">
        <v>0</v>
      </c>
      <c r="BK130">
        <v>0</v>
      </c>
      <c r="BL130">
        <v>0</v>
      </c>
      <c r="BM130">
        <v>0</v>
      </c>
      <c r="BN130">
        <v>0</v>
      </c>
      <c r="BO130">
        <v>0</v>
      </c>
      <c r="BP130">
        <v>0</v>
      </c>
      <c r="BQ130">
        <v>0</v>
      </c>
      <c r="BR130">
        <v>0</v>
      </c>
      <c r="BS130">
        <v>0</v>
      </c>
      <c r="BT130">
        <v>0</v>
      </c>
      <c r="BU130">
        <v>0</v>
      </c>
      <c r="BV130">
        <v>0</v>
      </c>
      <c r="BW130">
        <v>0</v>
      </c>
      <c r="BX130">
        <v>0</v>
      </c>
      <c r="BY130">
        <v>0</v>
      </c>
      <c r="BZ130">
        <v>0</v>
      </c>
      <c r="CA130">
        <v>0</v>
      </c>
      <c r="CB130">
        <v>0</v>
      </c>
      <c r="CC130">
        <v>0</v>
      </c>
      <c r="CD130">
        <v>0</v>
      </c>
      <c r="CE130">
        <v>0</v>
      </c>
      <c r="CF130">
        <v>0</v>
      </c>
      <c r="CG130">
        <v>0</v>
      </c>
      <c r="CH130">
        <v>0</v>
      </c>
      <c r="CI130">
        <v>0</v>
      </c>
      <c r="CJ130">
        <v>0</v>
      </c>
      <c r="CK130">
        <v>0</v>
      </c>
      <c r="CL130">
        <v>0</v>
      </c>
      <c r="CM130">
        <v>0</v>
      </c>
      <c r="CN130">
        <v>0</v>
      </c>
      <c r="CO130">
        <v>0</v>
      </c>
      <c r="CP130">
        <v>0</v>
      </c>
      <c r="CQ130">
        <v>0</v>
      </c>
      <c r="CR130">
        <v>0</v>
      </c>
      <c r="CS130">
        <v>0</v>
      </c>
      <c r="CT130">
        <v>0</v>
      </c>
      <c r="CU130">
        <v>0</v>
      </c>
      <c r="CV130">
        <v>0</v>
      </c>
      <c r="CW130">
        <v>0</v>
      </c>
      <c r="CX130">
        <v>0</v>
      </c>
      <c r="CY130">
        <v>0</v>
      </c>
      <c r="CZ130">
        <v>0</v>
      </c>
      <c r="DA130">
        <v>0</v>
      </c>
      <c r="DB130">
        <v>0</v>
      </c>
      <c r="DC130">
        <v>0</v>
      </c>
      <c r="DD130">
        <v>0</v>
      </c>
      <c r="DE130">
        <v>0</v>
      </c>
      <c r="DF130">
        <v>0</v>
      </c>
      <c r="DG130">
        <v>0</v>
      </c>
      <c r="DH130">
        <v>0</v>
      </c>
      <c r="DI130">
        <v>0</v>
      </c>
      <c r="DJ130">
        <v>0</v>
      </c>
      <c r="DK130">
        <v>0</v>
      </c>
      <c r="DL130">
        <v>0</v>
      </c>
      <c r="DM130">
        <v>0</v>
      </c>
      <c r="DN130">
        <v>0</v>
      </c>
      <c r="DO130">
        <v>0</v>
      </c>
      <c r="DP130">
        <v>0</v>
      </c>
      <c r="DQ130">
        <v>0</v>
      </c>
      <c r="DR130">
        <v>0</v>
      </c>
      <c r="DS130">
        <v>0</v>
      </c>
      <c r="DT130">
        <v>0</v>
      </c>
      <c r="DU130">
        <v>0</v>
      </c>
      <c r="DV130">
        <v>0</v>
      </c>
      <c r="DW130">
        <v>0</v>
      </c>
      <c r="DX130">
        <v>0</v>
      </c>
      <c r="DY130">
        <v>0</v>
      </c>
      <c r="DZ130">
        <v>0</v>
      </c>
      <c r="EA130">
        <v>0</v>
      </c>
      <c r="EB130">
        <v>0</v>
      </c>
      <c r="EC130">
        <v>0</v>
      </c>
      <c r="ED130">
        <v>0</v>
      </c>
      <c r="EE130">
        <v>0</v>
      </c>
      <c r="EF130">
        <v>0</v>
      </c>
      <c r="EG130">
        <v>0</v>
      </c>
      <c r="EH130">
        <v>0</v>
      </c>
      <c r="EI130">
        <v>0</v>
      </c>
      <c r="EJ130">
        <v>0</v>
      </c>
      <c r="EK130">
        <v>0</v>
      </c>
      <c r="EL130">
        <v>0</v>
      </c>
      <c r="EM130">
        <v>0</v>
      </c>
      <c r="EN130">
        <v>0</v>
      </c>
      <c r="EO130">
        <v>0</v>
      </c>
      <c r="EP130">
        <v>0</v>
      </c>
      <c r="EQ130">
        <v>0</v>
      </c>
      <c r="ER130">
        <v>0</v>
      </c>
      <c r="ES130">
        <v>0</v>
      </c>
      <c r="ET130">
        <v>0</v>
      </c>
      <c r="EU130">
        <v>0</v>
      </c>
      <c r="EV130">
        <v>0</v>
      </c>
      <c r="EW130">
        <v>0</v>
      </c>
      <c r="EX130">
        <v>0</v>
      </c>
      <c r="EY130">
        <v>0</v>
      </c>
      <c r="EZ130">
        <v>0</v>
      </c>
      <c r="FA130">
        <v>0</v>
      </c>
      <c r="FB130">
        <v>0</v>
      </c>
      <c r="FC130">
        <v>0</v>
      </c>
      <c r="FD130">
        <v>0</v>
      </c>
      <c r="FE130">
        <v>0</v>
      </c>
      <c r="FF130">
        <v>0</v>
      </c>
      <c r="FG130">
        <v>0</v>
      </c>
      <c r="FH130">
        <v>0</v>
      </c>
      <c r="FI130">
        <v>0</v>
      </c>
      <c r="FJ130">
        <v>0</v>
      </c>
      <c r="FK130">
        <v>0</v>
      </c>
      <c r="FL130">
        <v>0</v>
      </c>
      <c r="FM130">
        <v>0</v>
      </c>
      <c r="FN130">
        <v>0</v>
      </c>
      <c r="FO130">
        <v>0</v>
      </c>
      <c r="FP130">
        <v>0</v>
      </c>
      <c r="FQ130">
        <v>0</v>
      </c>
      <c r="FR130">
        <v>0</v>
      </c>
      <c r="FS130">
        <v>0</v>
      </c>
      <c r="FT130" s="45"/>
    </row>
    <row r="131" spans="1:176" x14ac:dyDescent="0.2">
      <c r="A131" t="s">
        <v>194</v>
      </c>
      <c r="B131" t="s">
        <v>203</v>
      </c>
      <c r="C131" s="69">
        <v>41774</v>
      </c>
      <c r="D131">
        <v>0</v>
      </c>
      <c r="E131" s="78">
        <v>0</v>
      </c>
      <c r="F131">
        <v>0</v>
      </c>
      <c r="G131">
        <v>0</v>
      </c>
      <c r="H131">
        <v>0</v>
      </c>
      <c r="I131">
        <v>0</v>
      </c>
      <c r="J131">
        <v>0</v>
      </c>
      <c r="K131">
        <v>0</v>
      </c>
      <c r="L131">
        <v>0</v>
      </c>
      <c r="M131">
        <v>0</v>
      </c>
      <c r="N131">
        <v>0</v>
      </c>
      <c r="O131">
        <v>0</v>
      </c>
      <c r="P131">
        <v>0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0</v>
      </c>
      <c r="X131">
        <v>0</v>
      </c>
      <c r="Y131">
        <v>0</v>
      </c>
      <c r="Z131">
        <v>0</v>
      </c>
      <c r="AA131">
        <v>0</v>
      </c>
      <c r="AB131">
        <v>0</v>
      </c>
      <c r="AC131">
        <v>0</v>
      </c>
      <c r="AD131">
        <v>0</v>
      </c>
      <c r="AE131">
        <v>0</v>
      </c>
      <c r="AF131">
        <v>0</v>
      </c>
      <c r="AG131">
        <v>0</v>
      </c>
      <c r="AH131">
        <v>0</v>
      </c>
      <c r="AI131">
        <v>0</v>
      </c>
      <c r="AJ131">
        <v>0</v>
      </c>
      <c r="AK131">
        <v>0</v>
      </c>
      <c r="AL131">
        <v>0</v>
      </c>
      <c r="AM131">
        <v>0</v>
      </c>
      <c r="AN131">
        <v>0</v>
      </c>
      <c r="AO131">
        <v>0</v>
      </c>
      <c r="AP131">
        <v>0</v>
      </c>
      <c r="AQ131">
        <v>0</v>
      </c>
      <c r="AR131">
        <v>0</v>
      </c>
      <c r="AS131">
        <v>0</v>
      </c>
      <c r="AT131">
        <v>0</v>
      </c>
      <c r="AU131">
        <v>0</v>
      </c>
      <c r="AV131">
        <v>0</v>
      </c>
      <c r="AW131">
        <v>0</v>
      </c>
      <c r="AX131">
        <v>0</v>
      </c>
      <c r="AY131">
        <v>0</v>
      </c>
      <c r="AZ131">
        <v>0</v>
      </c>
      <c r="BA131">
        <v>0</v>
      </c>
      <c r="BB131">
        <v>0</v>
      </c>
      <c r="BC131">
        <v>0</v>
      </c>
      <c r="BD131">
        <v>0</v>
      </c>
      <c r="BE131">
        <v>0</v>
      </c>
      <c r="BF131">
        <v>0</v>
      </c>
      <c r="BG131">
        <v>0</v>
      </c>
      <c r="BH131">
        <v>0</v>
      </c>
      <c r="BI131">
        <v>0</v>
      </c>
      <c r="BJ131">
        <v>0</v>
      </c>
      <c r="BK131">
        <v>0</v>
      </c>
      <c r="BL131">
        <v>0</v>
      </c>
      <c r="BM131">
        <v>0</v>
      </c>
      <c r="BN131">
        <v>0</v>
      </c>
      <c r="BO131">
        <v>0</v>
      </c>
      <c r="BP131">
        <v>0</v>
      </c>
      <c r="BQ131">
        <v>0</v>
      </c>
      <c r="BR131">
        <v>0</v>
      </c>
      <c r="BS131">
        <v>0</v>
      </c>
      <c r="BT131">
        <v>0</v>
      </c>
      <c r="BU131">
        <v>0</v>
      </c>
      <c r="BV131">
        <v>0</v>
      </c>
      <c r="BW131">
        <v>0</v>
      </c>
      <c r="BX131">
        <v>0</v>
      </c>
      <c r="BY131">
        <v>0</v>
      </c>
      <c r="BZ131">
        <v>0</v>
      </c>
      <c r="CA131">
        <v>0</v>
      </c>
      <c r="CB131">
        <v>0</v>
      </c>
      <c r="CC131">
        <v>0</v>
      </c>
      <c r="CD131">
        <v>0</v>
      </c>
      <c r="CE131">
        <v>0</v>
      </c>
      <c r="CF131">
        <v>0</v>
      </c>
      <c r="CG131">
        <v>0</v>
      </c>
      <c r="CH131">
        <v>0</v>
      </c>
      <c r="CI131">
        <v>0</v>
      </c>
      <c r="CJ131">
        <v>0</v>
      </c>
      <c r="CK131">
        <v>0</v>
      </c>
      <c r="CL131">
        <v>0</v>
      </c>
      <c r="CM131">
        <v>0</v>
      </c>
      <c r="CN131">
        <v>0</v>
      </c>
      <c r="CO131">
        <v>0</v>
      </c>
      <c r="CP131">
        <v>0</v>
      </c>
      <c r="CQ131">
        <v>0</v>
      </c>
      <c r="CR131">
        <v>0</v>
      </c>
      <c r="CS131">
        <v>0</v>
      </c>
      <c r="CT131">
        <v>0</v>
      </c>
      <c r="CU131">
        <v>0</v>
      </c>
      <c r="CV131">
        <v>0</v>
      </c>
      <c r="CW131">
        <v>0</v>
      </c>
      <c r="CX131">
        <v>0</v>
      </c>
      <c r="CY131">
        <v>0</v>
      </c>
      <c r="CZ131">
        <v>0</v>
      </c>
      <c r="DA131">
        <v>0</v>
      </c>
      <c r="DB131">
        <v>0</v>
      </c>
      <c r="DC131">
        <v>0</v>
      </c>
      <c r="DD131">
        <v>0</v>
      </c>
      <c r="DE131">
        <v>0</v>
      </c>
      <c r="DF131">
        <v>0</v>
      </c>
      <c r="DG131">
        <v>0</v>
      </c>
      <c r="DH131">
        <v>0</v>
      </c>
      <c r="DI131">
        <v>0</v>
      </c>
      <c r="DJ131">
        <v>0</v>
      </c>
      <c r="DK131">
        <v>0</v>
      </c>
      <c r="DL131">
        <v>0</v>
      </c>
      <c r="DM131">
        <v>0</v>
      </c>
      <c r="DN131">
        <v>0</v>
      </c>
      <c r="DO131">
        <v>0</v>
      </c>
      <c r="DP131">
        <v>0</v>
      </c>
      <c r="DQ131">
        <v>0</v>
      </c>
      <c r="DR131">
        <v>0</v>
      </c>
      <c r="DS131">
        <v>0</v>
      </c>
      <c r="DT131">
        <v>0</v>
      </c>
      <c r="DU131">
        <v>0</v>
      </c>
      <c r="DV131">
        <v>0</v>
      </c>
      <c r="DW131">
        <v>0</v>
      </c>
      <c r="DX131">
        <v>0</v>
      </c>
      <c r="DY131">
        <v>0</v>
      </c>
      <c r="DZ131">
        <v>0</v>
      </c>
      <c r="EA131">
        <v>0</v>
      </c>
      <c r="EB131">
        <v>0</v>
      </c>
      <c r="EC131">
        <v>0</v>
      </c>
      <c r="ED131">
        <v>0</v>
      </c>
      <c r="EE131">
        <v>0</v>
      </c>
      <c r="EF131">
        <v>0</v>
      </c>
      <c r="EG131">
        <v>0</v>
      </c>
      <c r="EH131">
        <v>0</v>
      </c>
      <c r="EI131">
        <v>0</v>
      </c>
      <c r="EJ131">
        <v>0</v>
      </c>
      <c r="EK131">
        <v>0</v>
      </c>
      <c r="EL131">
        <v>0</v>
      </c>
      <c r="EM131">
        <v>0</v>
      </c>
      <c r="EN131">
        <v>0</v>
      </c>
      <c r="EO131">
        <v>0</v>
      </c>
      <c r="EP131">
        <v>0</v>
      </c>
      <c r="EQ131">
        <v>0</v>
      </c>
      <c r="ER131">
        <v>0</v>
      </c>
      <c r="ES131">
        <v>0</v>
      </c>
      <c r="ET131">
        <v>0</v>
      </c>
      <c r="EU131">
        <v>0</v>
      </c>
      <c r="EV131">
        <v>0</v>
      </c>
      <c r="EW131">
        <v>0</v>
      </c>
      <c r="EX131">
        <v>0</v>
      </c>
      <c r="EY131">
        <v>0</v>
      </c>
      <c r="EZ131">
        <v>0</v>
      </c>
      <c r="FA131">
        <v>0</v>
      </c>
      <c r="FB131">
        <v>0</v>
      </c>
      <c r="FC131">
        <v>0</v>
      </c>
      <c r="FD131">
        <v>0</v>
      </c>
      <c r="FE131">
        <v>0</v>
      </c>
      <c r="FF131">
        <v>0</v>
      </c>
      <c r="FG131">
        <v>0</v>
      </c>
      <c r="FH131">
        <v>0</v>
      </c>
      <c r="FI131">
        <v>0</v>
      </c>
      <c r="FJ131">
        <v>0</v>
      </c>
      <c r="FK131">
        <v>0</v>
      </c>
      <c r="FL131">
        <v>0</v>
      </c>
      <c r="FM131">
        <v>0</v>
      </c>
      <c r="FN131">
        <v>0</v>
      </c>
      <c r="FO131">
        <v>0</v>
      </c>
      <c r="FP131">
        <v>0</v>
      </c>
      <c r="FQ131">
        <v>0</v>
      </c>
      <c r="FR131">
        <v>0</v>
      </c>
      <c r="FS131">
        <v>0</v>
      </c>
      <c r="FT131" s="45"/>
    </row>
    <row r="132" spans="1:176" x14ac:dyDescent="0.2">
      <c r="A132" t="s">
        <v>194</v>
      </c>
      <c r="B132" t="s">
        <v>203</v>
      </c>
      <c r="C132" s="69">
        <v>41893</v>
      </c>
      <c r="D132">
        <v>0</v>
      </c>
      <c r="E132" s="78">
        <v>0</v>
      </c>
      <c r="F132">
        <v>0</v>
      </c>
      <c r="G132">
        <v>0</v>
      </c>
      <c r="H132">
        <v>0</v>
      </c>
      <c r="I132">
        <v>0</v>
      </c>
      <c r="J132">
        <v>0</v>
      </c>
      <c r="K132">
        <v>0</v>
      </c>
      <c r="L132">
        <v>0</v>
      </c>
      <c r="M132">
        <v>0</v>
      </c>
      <c r="N132">
        <v>0</v>
      </c>
      <c r="O132">
        <v>0</v>
      </c>
      <c r="P132">
        <v>0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0</v>
      </c>
      <c r="Z132">
        <v>0</v>
      </c>
      <c r="AA132">
        <v>0</v>
      </c>
      <c r="AB132">
        <v>0</v>
      </c>
      <c r="AC132">
        <v>0</v>
      </c>
      <c r="AD132">
        <v>0</v>
      </c>
      <c r="AE132">
        <v>0</v>
      </c>
      <c r="AF132">
        <v>0</v>
      </c>
      <c r="AG132">
        <v>0</v>
      </c>
      <c r="AH132">
        <v>0</v>
      </c>
      <c r="AI132">
        <v>0</v>
      </c>
      <c r="AJ132">
        <v>0</v>
      </c>
      <c r="AK132">
        <v>0</v>
      </c>
      <c r="AL132">
        <v>0</v>
      </c>
      <c r="AM132">
        <v>0</v>
      </c>
      <c r="AN132">
        <v>0</v>
      </c>
      <c r="AO132">
        <v>0</v>
      </c>
      <c r="AP132">
        <v>0</v>
      </c>
      <c r="AQ132">
        <v>0</v>
      </c>
      <c r="AR132">
        <v>0</v>
      </c>
      <c r="AS132">
        <v>0</v>
      </c>
      <c r="AT132">
        <v>0</v>
      </c>
      <c r="AU132">
        <v>0</v>
      </c>
      <c r="AV132">
        <v>0</v>
      </c>
      <c r="AW132">
        <v>0</v>
      </c>
      <c r="AX132">
        <v>0</v>
      </c>
      <c r="AY132">
        <v>0</v>
      </c>
      <c r="AZ132">
        <v>0</v>
      </c>
      <c r="BA132">
        <v>0</v>
      </c>
      <c r="BB132">
        <v>0</v>
      </c>
      <c r="BC132">
        <v>0</v>
      </c>
      <c r="BD132">
        <v>0</v>
      </c>
      <c r="BE132">
        <v>0</v>
      </c>
      <c r="BF132">
        <v>0</v>
      </c>
      <c r="BG132">
        <v>0</v>
      </c>
      <c r="BH132">
        <v>0</v>
      </c>
      <c r="BI132">
        <v>0</v>
      </c>
      <c r="BJ132">
        <v>0</v>
      </c>
      <c r="BK132">
        <v>0</v>
      </c>
      <c r="BL132">
        <v>0</v>
      </c>
      <c r="BM132">
        <v>0</v>
      </c>
      <c r="BN132">
        <v>0</v>
      </c>
      <c r="BO132">
        <v>0</v>
      </c>
      <c r="BP132">
        <v>0</v>
      </c>
      <c r="BQ132">
        <v>0</v>
      </c>
      <c r="BR132">
        <v>0</v>
      </c>
      <c r="BS132">
        <v>0</v>
      </c>
      <c r="BT132">
        <v>0</v>
      </c>
      <c r="BU132">
        <v>0</v>
      </c>
      <c r="BV132">
        <v>0</v>
      </c>
      <c r="BW132">
        <v>0</v>
      </c>
      <c r="BX132">
        <v>0</v>
      </c>
      <c r="BY132">
        <v>0</v>
      </c>
      <c r="BZ132">
        <v>0</v>
      </c>
      <c r="CA132">
        <v>0</v>
      </c>
      <c r="CB132">
        <v>0</v>
      </c>
      <c r="CC132">
        <v>0</v>
      </c>
      <c r="CD132">
        <v>0</v>
      </c>
      <c r="CE132">
        <v>0</v>
      </c>
      <c r="CF132">
        <v>0</v>
      </c>
      <c r="CG132">
        <v>0</v>
      </c>
      <c r="CH132">
        <v>0</v>
      </c>
      <c r="CI132">
        <v>0</v>
      </c>
      <c r="CJ132">
        <v>0</v>
      </c>
      <c r="CK132">
        <v>0</v>
      </c>
      <c r="CL132">
        <v>0</v>
      </c>
      <c r="CM132">
        <v>0</v>
      </c>
      <c r="CN132">
        <v>0</v>
      </c>
      <c r="CO132">
        <v>0</v>
      </c>
      <c r="CP132">
        <v>0</v>
      </c>
      <c r="CQ132">
        <v>0</v>
      </c>
      <c r="CR132">
        <v>0</v>
      </c>
      <c r="CS132">
        <v>0</v>
      </c>
      <c r="CT132">
        <v>0</v>
      </c>
      <c r="CU132">
        <v>0</v>
      </c>
      <c r="CV132">
        <v>0</v>
      </c>
      <c r="CW132">
        <v>0</v>
      </c>
      <c r="CX132">
        <v>0</v>
      </c>
      <c r="CY132">
        <v>0</v>
      </c>
      <c r="CZ132">
        <v>0</v>
      </c>
      <c r="DA132">
        <v>0</v>
      </c>
      <c r="DB132">
        <v>0</v>
      </c>
      <c r="DC132">
        <v>0</v>
      </c>
      <c r="DD132">
        <v>0</v>
      </c>
      <c r="DE132">
        <v>0</v>
      </c>
      <c r="DF132">
        <v>0</v>
      </c>
      <c r="DG132">
        <v>0</v>
      </c>
      <c r="DH132">
        <v>0</v>
      </c>
      <c r="DI132">
        <v>0</v>
      </c>
      <c r="DJ132">
        <v>0</v>
      </c>
      <c r="DK132">
        <v>0</v>
      </c>
      <c r="DL132">
        <v>0</v>
      </c>
      <c r="DM132">
        <v>0</v>
      </c>
      <c r="DN132">
        <v>0</v>
      </c>
      <c r="DO132">
        <v>0</v>
      </c>
      <c r="DP132">
        <v>0</v>
      </c>
      <c r="DQ132">
        <v>0</v>
      </c>
      <c r="DR132">
        <v>0</v>
      </c>
      <c r="DS132">
        <v>0</v>
      </c>
      <c r="DT132">
        <v>0</v>
      </c>
      <c r="DU132">
        <v>0</v>
      </c>
      <c r="DV132">
        <v>0</v>
      </c>
      <c r="DW132">
        <v>0</v>
      </c>
      <c r="DX132">
        <v>0</v>
      </c>
      <c r="DY132">
        <v>0</v>
      </c>
      <c r="DZ132">
        <v>0</v>
      </c>
      <c r="EA132">
        <v>0</v>
      </c>
      <c r="EB132">
        <v>0</v>
      </c>
      <c r="EC132">
        <v>0</v>
      </c>
      <c r="ED132">
        <v>0</v>
      </c>
      <c r="EE132">
        <v>0</v>
      </c>
      <c r="EF132">
        <v>0</v>
      </c>
      <c r="EG132">
        <v>0</v>
      </c>
      <c r="EH132">
        <v>0</v>
      </c>
      <c r="EI132">
        <v>0</v>
      </c>
      <c r="EJ132">
        <v>0</v>
      </c>
      <c r="EK132">
        <v>0</v>
      </c>
      <c r="EL132">
        <v>0</v>
      </c>
      <c r="EM132">
        <v>0</v>
      </c>
      <c r="EN132">
        <v>0</v>
      </c>
      <c r="EO132">
        <v>0</v>
      </c>
      <c r="EP132">
        <v>0</v>
      </c>
      <c r="EQ132">
        <v>0</v>
      </c>
      <c r="ER132">
        <v>0</v>
      </c>
      <c r="ES132">
        <v>0</v>
      </c>
      <c r="ET132">
        <v>0</v>
      </c>
      <c r="EU132">
        <v>0</v>
      </c>
      <c r="EV132">
        <v>0</v>
      </c>
      <c r="EW132">
        <v>0</v>
      </c>
      <c r="EX132">
        <v>0</v>
      </c>
      <c r="EY132">
        <v>0</v>
      </c>
      <c r="EZ132">
        <v>0</v>
      </c>
      <c r="FA132">
        <v>0</v>
      </c>
      <c r="FB132">
        <v>0</v>
      </c>
      <c r="FC132">
        <v>0</v>
      </c>
      <c r="FD132">
        <v>0</v>
      </c>
      <c r="FE132">
        <v>0</v>
      </c>
      <c r="FF132">
        <v>0</v>
      </c>
      <c r="FG132">
        <v>0</v>
      </c>
      <c r="FH132">
        <v>0</v>
      </c>
      <c r="FI132">
        <v>0</v>
      </c>
      <c r="FJ132">
        <v>0</v>
      </c>
      <c r="FK132">
        <v>0</v>
      </c>
      <c r="FL132">
        <v>0</v>
      </c>
      <c r="FM132">
        <v>0</v>
      </c>
      <c r="FN132">
        <v>0</v>
      </c>
      <c r="FO132">
        <v>0</v>
      </c>
      <c r="FP132">
        <v>0</v>
      </c>
      <c r="FQ132">
        <v>0</v>
      </c>
      <c r="FR132">
        <v>0</v>
      </c>
      <c r="FS132">
        <v>0</v>
      </c>
      <c r="FT132" s="45"/>
    </row>
    <row r="133" spans="1:176" x14ac:dyDescent="0.2">
      <c r="A133" t="s">
        <v>194</v>
      </c>
      <c r="B133" t="s">
        <v>203</v>
      </c>
      <c r="C133" s="69" t="s">
        <v>2</v>
      </c>
      <c r="D133">
        <v>0</v>
      </c>
      <c r="E133" s="78">
        <v>0</v>
      </c>
      <c r="F133">
        <v>0</v>
      </c>
      <c r="G133">
        <v>0</v>
      </c>
      <c r="H133">
        <v>0</v>
      </c>
      <c r="I133">
        <v>0</v>
      </c>
      <c r="J133">
        <v>0</v>
      </c>
      <c r="K133">
        <v>0</v>
      </c>
      <c r="L133">
        <v>0</v>
      </c>
      <c r="M133">
        <v>0</v>
      </c>
      <c r="N133">
        <v>0</v>
      </c>
      <c r="O133">
        <v>0</v>
      </c>
      <c r="P133">
        <v>0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0</v>
      </c>
      <c r="Z133">
        <v>0</v>
      </c>
      <c r="AA133">
        <v>0</v>
      </c>
      <c r="AB133">
        <v>0</v>
      </c>
      <c r="AC133">
        <v>0</v>
      </c>
      <c r="AD133">
        <v>0</v>
      </c>
      <c r="AE133">
        <v>0</v>
      </c>
      <c r="AF133">
        <v>0</v>
      </c>
      <c r="AG133">
        <v>0</v>
      </c>
      <c r="AH133">
        <v>0</v>
      </c>
      <c r="AI133">
        <v>0</v>
      </c>
      <c r="AJ133">
        <v>0</v>
      </c>
      <c r="AK133">
        <v>0</v>
      </c>
      <c r="AL133">
        <v>0</v>
      </c>
      <c r="AM133">
        <v>0</v>
      </c>
      <c r="AN133">
        <v>0</v>
      </c>
      <c r="AO133">
        <v>0</v>
      </c>
      <c r="AP133">
        <v>0</v>
      </c>
      <c r="AQ133">
        <v>0</v>
      </c>
      <c r="AR133">
        <v>0</v>
      </c>
      <c r="AS133">
        <v>0</v>
      </c>
      <c r="AT133">
        <v>0</v>
      </c>
      <c r="AU133">
        <v>0</v>
      </c>
      <c r="AV133">
        <v>0</v>
      </c>
      <c r="AW133">
        <v>0</v>
      </c>
      <c r="AX133">
        <v>0</v>
      </c>
      <c r="AY133">
        <v>0</v>
      </c>
      <c r="AZ133">
        <v>0</v>
      </c>
      <c r="BA133">
        <v>0</v>
      </c>
      <c r="BB133">
        <v>0</v>
      </c>
      <c r="BC133">
        <v>0</v>
      </c>
      <c r="BD133">
        <v>0</v>
      </c>
      <c r="BE133">
        <v>0</v>
      </c>
      <c r="BF133">
        <v>0</v>
      </c>
      <c r="BG133">
        <v>0</v>
      </c>
      <c r="BH133">
        <v>0</v>
      </c>
      <c r="BI133">
        <v>0</v>
      </c>
      <c r="BJ133">
        <v>0</v>
      </c>
      <c r="BK133">
        <v>0</v>
      </c>
      <c r="BL133">
        <v>0</v>
      </c>
      <c r="BM133">
        <v>0</v>
      </c>
      <c r="BN133">
        <v>0</v>
      </c>
      <c r="BO133">
        <v>0</v>
      </c>
      <c r="BP133">
        <v>0</v>
      </c>
      <c r="BQ133">
        <v>0</v>
      </c>
      <c r="BR133">
        <v>0</v>
      </c>
      <c r="BS133">
        <v>0</v>
      </c>
      <c r="BT133">
        <v>0</v>
      </c>
      <c r="BU133">
        <v>0</v>
      </c>
      <c r="BV133">
        <v>0</v>
      </c>
      <c r="BW133">
        <v>0</v>
      </c>
      <c r="BX133">
        <v>0</v>
      </c>
      <c r="BY133">
        <v>0</v>
      </c>
      <c r="BZ133">
        <v>0</v>
      </c>
      <c r="CA133">
        <v>0</v>
      </c>
      <c r="CB133">
        <v>0</v>
      </c>
      <c r="CC133">
        <v>0</v>
      </c>
      <c r="CD133">
        <v>0</v>
      </c>
      <c r="CE133">
        <v>0</v>
      </c>
      <c r="CF133">
        <v>0</v>
      </c>
      <c r="CG133">
        <v>0</v>
      </c>
      <c r="CH133">
        <v>0</v>
      </c>
      <c r="CI133">
        <v>0</v>
      </c>
      <c r="CJ133">
        <v>0</v>
      </c>
      <c r="CK133">
        <v>0</v>
      </c>
      <c r="CL133">
        <v>0</v>
      </c>
      <c r="CM133">
        <v>0</v>
      </c>
      <c r="CN133">
        <v>0</v>
      </c>
      <c r="CO133">
        <v>0</v>
      </c>
      <c r="CP133">
        <v>0</v>
      </c>
      <c r="CQ133">
        <v>0</v>
      </c>
      <c r="CR133">
        <v>0</v>
      </c>
      <c r="CS133">
        <v>0</v>
      </c>
      <c r="CT133">
        <v>0</v>
      </c>
      <c r="CU133">
        <v>0</v>
      </c>
      <c r="CV133">
        <v>0</v>
      </c>
      <c r="CW133">
        <v>0</v>
      </c>
      <c r="CX133">
        <v>0</v>
      </c>
      <c r="CY133">
        <v>0</v>
      </c>
      <c r="CZ133">
        <v>0</v>
      </c>
      <c r="DA133">
        <v>0</v>
      </c>
      <c r="DB133">
        <v>0</v>
      </c>
      <c r="DC133">
        <v>0</v>
      </c>
      <c r="DD133">
        <v>0</v>
      </c>
      <c r="DE133">
        <v>0</v>
      </c>
      <c r="DF133">
        <v>0</v>
      </c>
      <c r="DG133">
        <v>0</v>
      </c>
      <c r="DH133">
        <v>0</v>
      </c>
      <c r="DI133">
        <v>0</v>
      </c>
      <c r="DJ133">
        <v>0</v>
      </c>
      <c r="DK133">
        <v>0</v>
      </c>
      <c r="DL133">
        <v>0</v>
      </c>
      <c r="DM133">
        <v>0</v>
      </c>
      <c r="DN133">
        <v>0</v>
      </c>
      <c r="DO133">
        <v>0</v>
      </c>
      <c r="DP133">
        <v>0</v>
      </c>
      <c r="DQ133">
        <v>0</v>
      </c>
      <c r="DR133">
        <v>0</v>
      </c>
      <c r="DS133">
        <v>0</v>
      </c>
      <c r="DT133">
        <v>0</v>
      </c>
      <c r="DU133">
        <v>0</v>
      </c>
      <c r="DV133">
        <v>0</v>
      </c>
      <c r="DW133">
        <v>0</v>
      </c>
      <c r="DX133">
        <v>0</v>
      </c>
      <c r="DY133">
        <v>0</v>
      </c>
      <c r="DZ133">
        <v>0</v>
      </c>
      <c r="EA133">
        <v>0</v>
      </c>
      <c r="EB133">
        <v>0</v>
      </c>
      <c r="EC133">
        <v>0</v>
      </c>
      <c r="ED133">
        <v>0</v>
      </c>
      <c r="EE133">
        <v>0</v>
      </c>
      <c r="EF133">
        <v>0</v>
      </c>
      <c r="EG133">
        <v>0</v>
      </c>
      <c r="EH133">
        <v>0</v>
      </c>
      <c r="EI133">
        <v>0</v>
      </c>
      <c r="EJ133">
        <v>0</v>
      </c>
      <c r="EK133">
        <v>0</v>
      </c>
      <c r="EL133">
        <v>0</v>
      </c>
      <c r="EM133">
        <v>0</v>
      </c>
      <c r="EN133">
        <v>0</v>
      </c>
      <c r="EO133">
        <v>0</v>
      </c>
      <c r="EP133">
        <v>0</v>
      </c>
      <c r="EQ133">
        <v>0</v>
      </c>
      <c r="ER133">
        <v>0</v>
      </c>
      <c r="ES133">
        <v>0</v>
      </c>
      <c r="ET133">
        <v>0</v>
      </c>
      <c r="EU133">
        <v>0</v>
      </c>
      <c r="EV133">
        <v>0</v>
      </c>
      <c r="EW133">
        <v>0</v>
      </c>
      <c r="EX133">
        <v>0</v>
      </c>
      <c r="EY133">
        <v>0</v>
      </c>
      <c r="EZ133">
        <v>0</v>
      </c>
      <c r="FA133">
        <v>0</v>
      </c>
      <c r="FB133">
        <v>0</v>
      </c>
      <c r="FC133">
        <v>0</v>
      </c>
      <c r="FD133">
        <v>0</v>
      </c>
      <c r="FE133">
        <v>0</v>
      </c>
      <c r="FF133">
        <v>0</v>
      </c>
      <c r="FG133">
        <v>0</v>
      </c>
      <c r="FH133">
        <v>0</v>
      </c>
      <c r="FI133">
        <v>0</v>
      </c>
      <c r="FJ133">
        <v>0</v>
      </c>
      <c r="FK133">
        <v>0</v>
      </c>
      <c r="FL133">
        <v>0</v>
      </c>
      <c r="FM133">
        <v>0</v>
      </c>
      <c r="FN133">
        <v>0</v>
      </c>
      <c r="FO133">
        <v>0</v>
      </c>
      <c r="FP133">
        <v>0</v>
      </c>
      <c r="FQ133">
        <v>0</v>
      </c>
      <c r="FR133">
        <v>0</v>
      </c>
      <c r="FS133">
        <v>0</v>
      </c>
      <c r="FT133" s="45"/>
    </row>
    <row r="134" spans="1:176" x14ac:dyDescent="0.2">
      <c r="A134" t="s">
        <v>195</v>
      </c>
      <c r="B134" t="s">
        <v>202</v>
      </c>
      <c r="C134" s="69">
        <v>41774</v>
      </c>
      <c r="D134">
        <v>0</v>
      </c>
      <c r="E134" s="78">
        <v>0</v>
      </c>
      <c r="F134">
        <v>0</v>
      </c>
      <c r="G134">
        <v>0</v>
      </c>
      <c r="H134">
        <v>0</v>
      </c>
      <c r="I134">
        <v>0</v>
      </c>
      <c r="J134">
        <v>0</v>
      </c>
      <c r="K134">
        <v>0</v>
      </c>
      <c r="L134">
        <v>0</v>
      </c>
      <c r="M134">
        <v>0</v>
      </c>
      <c r="N134">
        <v>0</v>
      </c>
      <c r="O134">
        <v>0</v>
      </c>
      <c r="P134">
        <v>0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0</v>
      </c>
      <c r="Z134">
        <v>0</v>
      </c>
      <c r="AA134">
        <v>0</v>
      </c>
      <c r="AB134">
        <v>0</v>
      </c>
      <c r="AC134">
        <v>0</v>
      </c>
      <c r="AD134">
        <v>0</v>
      </c>
      <c r="AE134">
        <v>0</v>
      </c>
      <c r="AF134">
        <v>0</v>
      </c>
      <c r="AG134">
        <v>0</v>
      </c>
      <c r="AH134">
        <v>0</v>
      </c>
      <c r="AI134">
        <v>0</v>
      </c>
      <c r="AJ134">
        <v>0</v>
      </c>
      <c r="AK134">
        <v>0</v>
      </c>
      <c r="AL134">
        <v>0</v>
      </c>
      <c r="AM134">
        <v>0</v>
      </c>
      <c r="AN134">
        <v>0</v>
      </c>
      <c r="AO134">
        <v>0</v>
      </c>
      <c r="AP134">
        <v>0</v>
      </c>
      <c r="AQ134">
        <v>0</v>
      </c>
      <c r="AR134">
        <v>0</v>
      </c>
      <c r="AS134">
        <v>0</v>
      </c>
      <c r="AT134">
        <v>0</v>
      </c>
      <c r="AU134">
        <v>0</v>
      </c>
      <c r="AV134">
        <v>0</v>
      </c>
      <c r="AW134">
        <v>0</v>
      </c>
      <c r="AX134">
        <v>0</v>
      </c>
      <c r="AY134">
        <v>0</v>
      </c>
      <c r="AZ134">
        <v>0</v>
      </c>
      <c r="BA134">
        <v>0</v>
      </c>
      <c r="BB134">
        <v>0</v>
      </c>
      <c r="BC134">
        <v>0</v>
      </c>
      <c r="BD134">
        <v>0</v>
      </c>
      <c r="BE134">
        <v>0</v>
      </c>
      <c r="BF134">
        <v>0</v>
      </c>
      <c r="BG134">
        <v>0</v>
      </c>
      <c r="BH134">
        <v>0</v>
      </c>
      <c r="BI134">
        <v>0</v>
      </c>
      <c r="BJ134">
        <v>0</v>
      </c>
      <c r="BK134">
        <v>0</v>
      </c>
      <c r="BL134">
        <v>0</v>
      </c>
      <c r="BM134">
        <v>0</v>
      </c>
      <c r="BN134">
        <v>0</v>
      </c>
      <c r="BO134">
        <v>0</v>
      </c>
      <c r="BP134">
        <v>0</v>
      </c>
      <c r="BQ134">
        <v>0</v>
      </c>
      <c r="BR134">
        <v>0</v>
      </c>
      <c r="BS134">
        <v>0</v>
      </c>
      <c r="BT134">
        <v>0</v>
      </c>
      <c r="BU134">
        <v>0</v>
      </c>
      <c r="BV134">
        <v>0</v>
      </c>
      <c r="BW134">
        <v>0</v>
      </c>
      <c r="BX134">
        <v>0</v>
      </c>
      <c r="BY134">
        <v>0</v>
      </c>
      <c r="BZ134">
        <v>0</v>
      </c>
      <c r="CA134">
        <v>0</v>
      </c>
      <c r="CB134">
        <v>0</v>
      </c>
      <c r="CC134">
        <v>0</v>
      </c>
      <c r="CD134">
        <v>0</v>
      </c>
      <c r="CE134">
        <v>0</v>
      </c>
      <c r="CF134">
        <v>0</v>
      </c>
      <c r="CG134">
        <v>0</v>
      </c>
      <c r="CH134">
        <v>0</v>
      </c>
      <c r="CI134">
        <v>0</v>
      </c>
      <c r="CJ134">
        <v>0</v>
      </c>
      <c r="CK134">
        <v>0</v>
      </c>
      <c r="CL134">
        <v>0</v>
      </c>
      <c r="CM134">
        <v>0</v>
      </c>
      <c r="CN134">
        <v>0</v>
      </c>
      <c r="CO134">
        <v>0</v>
      </c>
      <c r="CP134">
        <v>0</v>
      </c>
      <c r="CQ134">
        <v>0</v>
      </c>
      <c r="CR134">
        <v>0</v>
      </c>
      <c r="CS134">
        <v>0</v>
      </c>
      <c r="CT134">
        <v>0</v>
      </c>
      <c r="CU134">
        <v>0</v>
      </c>
      <c r="CV134">
        <v>0</v>
      </c>
      <c r="CW134">
        <v>0</v>
      </c>
      <c r="CX134">
        <v>0</v>
      </c>
      <c r="CY134">
        <v>0</v>
      </c>
      <c r="CZ134">
        <v>0</v>
      </c>
      <c r="DA134">
        <v>0</v>
      </c>
      <c r="DB134">
        <v>0</v>
      </c>
      <c r="DC134">
        <v>0</v>
      </c>
      <c r="DD134">
        <v>0</v>
      </c>
      <c r="DE134">
        <v>0</v>
      </c>
      <c r="DF134">
        <v>0</v>
      </c>
      <c r="DG134">
        <v>0</v>
      </c>
      <c r="DH134">
        <v>0</v>
      </c>
      <c r="DI134">
        <v>0</v>
      </c>
      <c r="DJ134">
        <v>0</v>
      </c>
      <c r="DK134">
        <v>0</v>
      </c>
      <c r="DL134">
        <v>0</v>
      </c>
      <c r="DM134">
        <v>0</v>
      </c>
      <c r="DN134">
        <v>0</v>
      </c>
      <c r="DO134">
        <v>0</v>
      </c>
      <c r="DP134">
        <v>0</v>
      </c>
      <c r="DQ134">
        <v>0</v>
      </c>
      <c r="DR134">
        <v>0</v>
      </c>
      <c r="DS134">
        <v>0</v>
      </c>
      <c r="DT134">
        <v>0</v>
      </c>
      <c r="DU134">
        <v>0</v>
      </c>
      <c r="DV134">
        <v>0</v>
      </c>
      <c r="DW134">
        <v>0</v>
      </c>
      <c r="DX134">
        <v>0</v>
      </c>
      <c r="DY134">
        <v>0</v>
      </c>
      <c r="DZ134">
        <v>0</v>
      </c>
      <c r="EA134">
        <v>0</v>
      </c>
      <c r="EB134">
        <v>0</v>
      </c>
      <c r="EC134">
        <v>0</v>
      </c>
      <c r="ED134">
        <v>0</v>
      </c>
      <c r="EE134">
        <v>0</v>
      </c>
      <c r="EF134">
        <v>0</v>
      </c>
      <c r="EG134">
        <v>0</v>
      </c>
      <c r="EH134">
        <v>0</v>
      </c>
      <c r="EI134">
        <v>0</v>
      </c>
      <c r="EJ134">
        <v>0</v>
      </c>
      <c r="EK134">
        <v>0</v>
      </c>
      <c r="EL134">
        <v>0</v>
      </c>
      <c r="EM134">
        <v>0</v>
      </c>
      <c r="EN134">
        <v>0</v>
      </c>
      <c r="EO134">
        <v>0</v>
      </c>
      <c r="EP134">
        <v>0</v>
      </c>
      <c r="EQ134">
        <v>0</v>
      </c>
      <c r="ER134">
        <v>0</v>
      </c>
      <c r="ES134">
        <v>0</v>
      </c>
      <c r="ET134">
        <v>0</v>
      </c>
      <c r="EU134">
        <v>0</v>
      </c>
      <c r="EV134">
        <v>0</v>
      </c>
      <c r="EW134">
        <v>0</v>
      </c>
      <c r="EX134">
        <v>0</v>
      </c>
      <c r="EY134">
        <v>0</v>
      </c>
      <c r="EZ134">
        <v>0</v>
      </c>
      <c r="FA134">
        <v>0</v>
      </c>
      <c r="FB134">
        <v>0</v>
      </c>
      <c r="FC134">
        <v>0</v>
      </c>
      <c r="FD134">
        <v>0</v>
      </c>
      <c r="FE134">
        <v>0</v>
      </c>
      <c r="FF134">
        <v>0</v>
      </c>
      <c r="FG134">
        <v>0</v>
      </c>
      <c r="FH134">
        <v>0</v>
      </c>
      <c r="FI134">
        <v>0</v>
      </c>
      <c r="FJ134">
        <v>0</v>
      </c>
      <c r="FK134">
        <v>0</v>
      </c>
      <c r="FL134">
        <v>0</v>
      </c>
      <c r="FM134">
        <v>0</v>
      </c>
      <c r="FN134">
        <v>0</v>
      </c>
      <c r="FO134">
        <v>0</v>
      </c>
      <c r="FP134">
        <v>0</v>
      </c>
      <c r="FQ134">
        <v>0</v>
      </c>
      <c r="FR134">
        <v>0</v>
      </c>
      <c r="FS134">
        <v>0</v>
      </c>
      <c r="FT134" s="45"/>
    </row>
    <row r="135" spans="1:176" x14ac:dyDescent="0.2">
      <c r="A135" t="s">
        <v>195</v>
      </c>
      <c r="B135" t="s">
        <v>202</v>
      </c>
      <c r="C135" s="69">
        <v>41893</v>
      </c>
      <c r="D135">
        <v>0</v>
      </c>
      <c r="E135" s="78">
        <v>0</v>
      </c>
      <c r="F135">
        <v>0</v>
      </c>
      <c r="G135">
        <v>0</v>
      </c>
      <c r="H135">
        <v>0</v>
      </c>
      <c r="I135">
        <v>0</v>
      </c>
      <c r="J135">
        <v>0</v>
      </c>
      <c r="K135">
        <v>0</v>
      </c>
      <c r="L135">
        <v>0</v>
      </c>
      <c r="M135">
        <v>0</v>
      </c>
      <c r="N135">
        <v>0</v>
      </c>
      <c r="O135">
        <v>0</v>
      </c>
      <c r="P135">
        <v>0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0</v>
      </c>
      <c r="Z135">
        <v>0</v>
      </c>
      <c r="AA135">
        <v>0</v>
      </c>
      <c r="AB135">
        <v>0</v>
      </c>
      <c r="AC135">
        <v>0</v>
      </c>
      <c r="AD135">
        <v>0</v>
      </c>
      <c r="AE135">
        <v>0</v>
      </c>
      <c r="AF135">
        <v>0</v>
      </c>
      <c r="AG135">
        <v>0</v>
      </c>
      <c r="AH135">
        <v>0</v>
      </c>
      <c r="AI135">
        <v>0</v>
      </c>
      <c r="AJ135">
        <v>0</v>
      </c>
      <c r="AK135">
        <v>0</v>
      </c>
      <c r="AL135">
        <v>0</v>
      </c>
      <c r="AM135">
        <v>0</v>
      </c>
      <c r="AN135">
        <v>0</v>
      </c>
      <c r="AO135">
        <v>0</v>
      </c>
      <c r="AP135">
        <v>0</v>
      </c>
      <c r="AQ135">
        <v>0</v>
      </c>
      <c r="AR135">
        <v>0</v>
      </c>
      <c r="AS135">
        <v>0</v>
      </c>
      <c r="AT135">
        <v>0</v>
      </c>
      <c r="AU135">
        <v>0</v>
      </c>
      <c r="AV135">
        <v>0</v>
      </c>
      <c r="AW135">
        <v>0</v>
      </c>
      <c r="AX135">
        <v>0</v>
      </c>
      <c r="AY135">
        <v>0</v>
      </c>
      <c r="AZ135">
        <v>0</v>
      </c>
      <c r="BA135">
        <v>0</v>
      </c>
      <c r="BB135">
        <v>0</v>
      </c>
      <c r="BC135">
        <v>0</v>
      </c>
      <c r="BD135">
        <v>0</v>
      </c>
      <c r="BE135">
        <v>0</v>
      </c>
      <c r="BF135">
        <v>0</v>
      </c>
      <c r="BG135">
        <v>0</v>
      </c>
      <c r="BH135">
        <v>0</v>
      </c>
      <c r="BI135">
        <v>0</v>
      </c>
      <c r="BJ135">
        <v>0</v>
      </c>
      <c r="BK135">
        <v>0</v>
      </c>
      <c r="BL135">
        <v>0</v>
      </c>
      <c r="BM135">
        <v>0</v>
      </c>
      <c r="BN135">
        <v>0</v>
      </c>
      <c r="BO135">
        <v>0</v>
      </c>
      <c r="BP135">
        <v>0</v>
      </c>
      <c r="BQ135">
        <v>0</v>
      </c>
      <c r="BR135">
        <v>0</v>
      </c>
      <c r="BS135">
        <v>0</v>
      </c>
      <c r="BT135">
        <v>0</v>
      </c>
      <c r="BU135">
        <v>0</v>
      </c>
      <c r="BV135">
        <v>0</v>
      </c>
      <c r="BW135">
        <v>0</v>
      </c>
      <c r="BX135">
        <v>0</v>
      </c>
      <c r="BY135">
        <v>0</v>
      </c>
      <c r="BZ135">
        <v>0</v>
      </c>
      <c r="CA135">
        <v>0</v>
      </c>
      <c r="CB135">
        <v>0</v>
      </c>
      <c r="CC135">
        <v>0</v>
      </c>
      <c r="CD135">
        <v>0</v>
      </c>
      <c r="CE135">
        <v>0</v>
      </c>
      <c r="CF135">
        <v>0</v>
      </c>
      <c r="CG135">
        <v>0</v>
      </c>
      <c r="CH135">
        <v>0</v>
      </c>
      <c r="CI135">
        <v>0</v>
      </c>
      <c r="CJ135">
        <v>0</v>
      </c>
      <c r="CK135">
        <v>0</v>
      </c>
      <c r="CL135">
        <v>0</v>
      </c>
      <c r="CM135">
        <v>0</v>
      </c>
      <c r="CN135">
        <v>0</v>
      </c>
      <c r="CO135">
        <v>0</v>
      </c>
      <c r="CP135">
        <v>0</v>
      </c>
      <c r="CQ135">
        <v>0</v>
      </c>
      <c r="CR135">
        <v>0</v>
      </c>
      <c r="CS135">
        <v>0</v>
      </c>
      <c r="CT135">
        <v>0</v>
      </c>
      <c r="CU135">
        <v>0</v>
      </c>
      <c r="CV135">
        <v>0</v>
      </c>
      <c r="CW135">
        <v>0</v>
      </c>
      <c r="CX135">
        <v>0</v>
      </c>
      <c r="CY135">
        <v>0</v>
      </c>
      <c r="CZ135">
        <v>0</v>
      </c>
      <c r="DA135">
        <v>0</v>
      </c>
      <c r="DB135">
        <v>0</v>
      </c>
      <c r="DC135">
        <v>0</v>
      </c>
      <c r="DD135">
        <v>0</v>
      </c>
      <c r="DE135">
        <v>0</v>
      </c>
      <c r="DF135">
        <v>0</v>
      </c>
      <c r="DG135">
        <v>0</v>
      </c>
      <c r="DH135">
        <v>0</v>
      </c>
      <c r="DI135">
        <v>0</v>
      </c>
      <c r="DJ135">
        <v>0</v>
      </c>
      <c r="DK135">
        <v>0</v>
      </c>
      <c r="DL135">
        <v>0</v>
      </c>
      <c r="DM135">
        <v>0</v>
      </c>
      <c r="DN135">
        <v>0</v>
      </c>
      <c r="DO135">
        <v>0</v>
      </c>
      <c r="DP135">
        <v>0</v>
      </c>
      <c r="DQ135">
        <v>0</v>
      </c>
      <c r="DR135">
        <v>0</v>
      </c>
      <c r="DS135">
        <v>0</v>
      </c>
      <c r="DT135">
        <v>0</v>
      </c>
      <c r="DU135">
        <v>0</v>
      </c>
      <c r="DV135">
        <v>0</v>
      </c>
      <c r="DW135">
        <v>0</v>
      </c>
      <c r="DX135">
        <v>0</v>
      </c>
      <c r="DY135">
        <v>0</v>
      </c>
      <c r="DZ135">
        <v>0</v>
      </c>
      <c r="EA135">
        <v>0</v>
      </c>
      <c r="EB135">
        <v>0</v>
      </c>
      <c r="EC135">
        <v>0</v>
      </c>
      <c r="ED135">
        <v>0</v>
      </c>
      <c r="EE135">
        <v>0</v>
      </c>
      <c r="EF135">
        <v>0</v>
      </c>
      <c r="EG135">
        <v>0</v>
      </c>
      <c r="EH135">
        <v>0</v>
      </c>
      <c r="EI135">
        <v>0</v>
      </c>
      <c r="EJ135">
        <v>0</v>
      </c>
      <c r="EK135">
        <v>0</v>
      </c>
      <c r="EL135">
        <v>0</v>
      </c>
      <c r="EM135">
        <v>0</v>
      </c>
      <c r="EN135">
        <v>0</v>
      </c>
      <c r="EO135">
        <v>0</v>
      </c>
      <c r="EP135">
        <v>0</v>
      </c>
      <c r="EQ135">
        <v>0</v>
      </c>
      <c r="ER135">
        <v>0</v>
      </c>
      <c r="ES135">
        <v>0</v>
      </c>
      <c r="ET135">
        <v>0</v>
      </c>
      <c r="EU135">
        <v>0</v>
      </c>
      <c r="EV135">
        <v>0</v>
      </c>
      <c r="EW135">
        <v>0</v>
      </c>
      <c r="EX135">
        <v>0</v>
      </c>
      <c r="EY135">
        <v>0</v>
      </c>
      <c r="EZ135">
        <v>0</v>
      </c>
      <c r="FA135">
        <v>0</v>
      </c>
      <c r="FB135">
        <v>0</v>
      </c>
      <c r="FC135">
        <v>0</v>
      </c>
      <c r="FD135">
        <v>0</v>
      </c>
      <c r="FE135">
        <v>0</v>
      </c>
      <c r="FF135">
        <v>0</v>
      </c>
      <c r="FG135">
        <v>0</v>
      </c>
      <c r="FH135">
        <v>0</v>
      </c>
      <c r="FI135">
        <v>0</v>
      </c>
      <c r="FJ135">
        <v>0</v>
      </c>
      <c r="FK135">
        <v>0</v>
      </c>
      <c r="FL135">
        <v>0</v>
      </c>
      <c r="FM135">
        <v>0</v>
      </c>
      <c r="FN135">
        <v>0</v>
      </c>
      <c r="FO135">
        <v>0</v>
      </c>
      <c r="FP135">
        <v>0</v>
      </c>
      <c r="FQ135">
        <v>0</v>
      </c>
      <c r="FR135">
        <v>0</v>
      </c>
      <c r="FS135">
        <v>0</v>
      </c>
      <c r="FT135" s="45"/>
    </row>
    <row r="136" spans="1:176" x14ac:dyDescent="0.2">
      <c r="A136" t="s">
        <v>195</v>
      </c>
      <c r="B136" t="s">
        <v>202</v>
      </c>
      <c r="C136" s="69" t="s">
        <v>2</v>
      </c>
      <c r="D136">
        <v>0</v>
      </c>
      <c r="E136" s="78">
        <v>0</v>
      </c>
      <c r="F136">
        <v>0</v>
      </c>
      <c r="G136">
        <v>0</v>
      </c>
      <c r="H136">
        <v>0</v>
      </c>
      <c r="I136">
        <v>0</v>
      </c>
      <c r="J136">
        <v>0</v>
      </c>
      <c r="K136">
        <v>0</v>
      </c>
      <c r="L136">
        <v>0</v>
      </c>
      <c r="M136">
        <v>0</v>
      </c>
      <c r="N136">
        <v>0</v>
      </c>
      <c r="O136">
        <v>0</v>
      </c>
      <c r="P136">
        <v>0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0</v>
      </c>
      <c r="Y136">
        <v>0</v>
      </c>
      <c r="Z136">
        <v>0</v>
      </c>
      <c r="AA136">
        <v>0</v>
      </c>
      <c r="AB136">
        <v>0</v>
      </c>
      <c r="AC136">
        <v>0</v>
      </c>
      <c r="AD136">
        <v>0</v>
      </c>
      <c r="AE136">
        <v>0</v>
      </c>
      <c r="AF136">
        <v>0</v>
      </c>
      <c r="AG136">
        <v>0</v>
      </c>
      <c r="AH136">
        <v>0</v>
      </c>
      <c r="AI136">
        <v>0</v>
      </c>
      <c r="AJ136">
        <v>0</v>
      </c>
      <c r="AK136">
        <v>0</v>
      </c>
      <c r="AL136">
        <v>0</v>
      </c>
      <c r="AM136">
        <v>0</v>
      </c>
      <c r="AN136">
        <v>0</v>
      </c>
      <c r="AO136">
        <v>0</v>
      </c>
      <c r="AP136">
        <v>0</v>
      </c>
      <c r="AQ136">
        <v>0</v>
      </c>
      <c r="AR136">
        <v>0</v>
      </c>
      <c r="AS136">
        <v>0</v>
      </c>
      <c r="AT136">
        <v>0</v>
      </c>
      <c r="AU136">
        <v>0</v>
      </c>
      <c r="AV136">
        <v>0</v>
      </c>
      <c r="AW136">
        <v>0</v>
      </c>
      <c r="AX136">
        <v>0</v>
      </c>
      <c r="AY136">
        <v>0</v>
      </c>
      <c r="AZ136">
        <v>0</v>
      </c>
      <c r="BA136">
        <v>0</v>
      </c>
      <c r="BB136">
        <v>0</v>
      </c>
      <c r="BC136">
        <v>0</v>
      </c>
      <c r="BD136">
        <v>0</v>
      </c>
      <c r="BE136">
        <v>0</v>
      </c>
      <c r="BF136">
        <v>0</v>
      </c>
      <c r="BG136">
        <v>0</v>
      </c>
      <c r="BH136">
        <v>0</v>
      </c>
      <c r="BI136">
        <v>0</v>
      </c>
      <c r="BJ136">
        <v>0</v>
      </c>
      <c r="BK136">
        <v>0</v>
      </c>
      <c r="BL136">
        <v>0</v>
      </c>
      <c r="BM136">
        <v>0</v>
      </c>
      <c r="BN136">
        <v>0</v>
      </c>
      <c r="BO136">
        <v>0</v>
      </c>
      <c r="BP136">
        <v>0</v>
      </c>
      <c r="BQ136">
        <v>0</v>
      </c>
      <c r="BR136">
        <v>0</v>
      </c>
      <c r="BS136">
        <v>0</v>
      </c>
      <c r="BT136">
        <v>0</v>
      </c>
      <c r="BU136">
        <v>0</v>
      </c>
      <c r="BV136">
        <v>0</v>
      </c>
      <c r="BW136">
        <v>0</v>
      </c>
      <c r="BX136">
        <v>0</v>
      </c>
      <c r="BY136">
        <v>0</v>
      </c>
      <c r="BZ136">
        <v>0</v>
      </c>
      <c r="CA136">
        <v>0</v>
      </c>
      <c r="CB136">
        <v>0</v>
      </c>
      <c r="CC136">
        <v>0</v>
      </c>
      <c r="CD136">
        <v>0</v>
      </c>
      <c r="CE136">
        <v>0</v>
      </c>
      <c r="CF136">
        <v>0</v>
      </c>
      <c r="CG136">
        <v>0</v>
      </c>
      <c r="CH136">
        <v>0</v>
      </c>
      <c r="CI136">
        <v>0</v>
      </c>
      <c r="CJ136">
        <v>0</v>
      </c>
      <c r="CK136">
        <v>0</v>
      </c>
      <c r="CL136">
        <v>0</v>
      </c>
      <c r="CM136">
        <v>0</v>
      </c>
      <c r="CN136">
        <v>0</v>
      </c>
      <c r="CO136">
        <v>0</v>
      </c>
      <c r="CP136">
        <v>0</v>
      </c>
      <c r="CQ136">
        <v>0</v>
      </c>
      <c r="CR136">
        <v>0</v>
      </c>
      <c r="CS136">
        <v>0</v>
      </c>
      <c r="CT136">
        <v>0</v>
      </c>
      <c r="CU136">
        <v>0</v>
      </c>
      <c r="CV136">
        <v>0</v>
      </c>
      <c r="CW136">
        <v>0</v>
      </c>
      <c r="CX136">
        <v>0</v>
      </c>
      <c r="CY136">
        <v>0</v>
      </c>
      <c r="CZ136">
        <v>0</v>
      </c>
      <c r="DA136">
        <v>0</v>
      </c>
      <c r="DB136">
        <v>0</v>
      </c>
      <c r="DC136">
        <v>0</v>
      </c>
      <c r="DD136">
        <v>0</v>
      </c>
      <c r="DE136">
        <v>0</v>
      </c>
      <c r="DF136">
        <v>0</v>
      </c>
      <c r="DG136">
        <v>0</v>
      </c>
      <c r="DH136">
        <v>0</v>
      </c>
      <c r="DI136">
        <v>0</v>
      </c>
      <c r="DJ136">
        <v>0</v>
      </c>
      <c r="DK136">
        <v>0</v>
      </c>
      <c r="DL136">
        <v>0</v>
      </c>
      <c r="DM136">
        <v>0</v>
      </c>
      <c r="DN136">
        <v>0</v>
      </c>
      <c r="DO136">
        <v>0</v>
      </c>
      <c r="DP136">
        <v>0</v>
      </c>
      <c r="DQ136">
        <v>0</v>
      </c>
      <c r="DR136">
        <v>0</v>
      </c>
      <c r="DS136">
        <v>0</v>
      </c>
      <c r="DT136">
        <v>0</v>
      </c>
      <c r="DU136">
        <v>0</v>
      </c>
      <c r="DV136">
        <v>0</v>
      </c>
      <c r="DW136">
        <v>0</v>
      </c>
      <c r="DX136">
        <v>0</v>
      </c>
      <c r="DY136">
        <v>0</v>
      </c>
      <c r="DZ136">
        <v>0</v>
      </c>
      <c r="EA136">
        <v>0</v>
      </c>
      <c r="EB136">
        <v>0</v>
      </c>
      <c r="EC136">
        <v>0</v>
      </c>
      <c r="ED136">
        <v>0</v>
      </c>
      <c r="EE136">
        <v>0</v>
      </c>
      <c r="EF136">
        <v>0</v>
      </c>
      <c r="EG136">
        <v>0</v>
      </c>
      <c r="EH136">
        <v>0</v>
      </c>
      <c r="EI136">
        <v>0</v>
      </c>
      <c r="EJ136">
        <v>0</v>
      </c>
      <c r="EK136">
        <v>0</v>
      </c>
      <c r="EL136">
        <v>0</v>
      </c>
      <c r="EM136">
        <v>0</v>
      </c>
      <c r="EN136">
        <v>0</v>
      </c>
      <c r="EO136">
        <v>0</v>
      </c>
      <c r="EP136">
        <v>0</v>
      </c>
      <c r="EQ136">
        <v>0</v>
      </c>
      <c r="ER136">
        <v>0</v>
      </c>
      <c r="ES136">
        <v>0</v>
      </c>
      <c r="ET136">
        <v>0</v>
      </c>
      <c r="EU136">
        <v>0</v>
      </c>
      <c r="EV136">
        <v>0</v>
      </c>
      <c r="EW136">
        <v>0</v>
      </c>
      <c r="EX136">
        <v>0</v>
      </c>
      <c r="EY136">
        <v>0</v>
      </c>
      <c r="EZ136">
        <v>0</v>
      </c>
      <c r="FA136">
        <v>0</v>
      </c>
      <c r="FB136">
        <v>0</v>
      </c>
      <c r="FC136">
        <v>0</v>
      </c>
      <c r="FD136">
        <v>0</v>
      </c>
      <c r="FE136">
        <v>0</v>
      </c>
      <c r="FF136">
        <v>0</v>
      </c>
      <c r="FG136">
        <v>0</v>
      </c>
      <c r="FH136">
        <v>0</v>
      </c>
      <c r="FI136">
        <v>0</v>
      </c>
      <c r="FJ136">
        <v>0</v>
      </c>
      <c r="FK136">
        <v>0</v>
      </c>
      <c r="FL136">
        <v>0</v>
      </c>
      <c r="FM136">
        <v>0</v>
      </c>
      <c r="FN136">
        <v>0</v>
      </c>
      <c r="FO136">
        <v>0</v>
      </c>
      <c r="FP136">
        <v>0</v>
      </c>
      <c r="FQ136">
        <v>0</v>
      </c>
      <c r="FR136">
        <v>0</v>
      </c>
      <c r="FS136">
        <v>0</v>
      </c>
      <c r="FT136" s="45"/>
    </row>
    <row r="137" spans="1:176" x14ac:dyDescent="0.2">
      <c r="A137" t="s">
        <v>195</v>
      </c>
      <c r="B137" t="s">
        <v>204</v>
      </c>
      <c r="C137" s="69">
        <v>41774</v>
      </c>
      <c r="D137">
        <v>0</v>
      </c>
      <c r="E137" s="78">
        <v>0</v>
      </c>
      <c r="F137">
        <v>0</v>
      </c>
      <c r="G137">
        <v>0</v>
      </c>
      <c r="H137">
        <v>0</v>
      </c>
      <c r="I137">
        <v>0</v>
      </c>
      <c r="J137">
        <v>0</v>
      </c>
      <c r="K137">
        <v>0</v>
      </c>
      <c r="L137">
        <v>0</v>
      </c>
      <c r="M137">
        <v>0</v>
      </c>
      <c r="N137">
        <v>0</v>
      </c>
      <c r="O137">
        <v>0</v>
      </c>
      <c r="P137">
        <v>0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0</v>
      </c>
      <c r="Z137">
        <v>0</v>
      </c>
      <c r="AA137">
        <v>0</v>
      </c>
      <c r="AB137">
        <v>0</v>
      </c>
      <c r="AC137">
        <v>0</v>
      </c>
      <c r="AD137">
        <v>0</v>
      </c>
      <c r="AE137">
        <v>0</v>
      </c>
      <c r="AF137">
        <v>0</v>
      </c>
      <c r="AG137">
        <v>0</v>
      </c>
      <c r="AH137">
        <v>0</v>
      </c>
      <c r="AI137">
        <v>0</v>
      </c>
      <c r="AJ137">
        <v>0</v>
      </c>
      <c r="AK137">
        <v>0</v>
      </c>
      <c r="AL137">
        <v>0</v>
      </c>
      <c r="AM137">
        <v>0</v>
      </c>
      <c r="AN137">
        <v>0</v>
      </c>
      <c r="AO137">
        <v>0</v>
      </c>
      <c r="AP137">
        <v>0</v>
      </c>
      <c r="AQ137">
        <v>0</v>
      </c>
      <c r="AR137">
        <v>0</v>
      </c>
      <c r="AS137">
        <v>0</v>
      </c>
      <c r="AT137">
        <v>0</v>
      </c>
      <c r="AU137">
        <v>0</v>
      </c>
      <c r="AV137">
        <v>0</v>
      </c>
      <c r="AW137">
        <v>0</v>
      </c>
      <c r="AX137">
        <v>0</v>
      </c>
      <c r="AY137">
        <v>0</v>
      </c>
      <c r="AZ137">
        <v>0</v>
      </c>
      <c r="BA137">
        <v>0</v>
      </c>
      <c r="BB137">
        <v>0</v>
      </c>
      <c r="BC137">
        <v>0</v>
      </c>
      <c r="BD137">
        <v>0</v>
      </c>
      <c r="BE137">
        <v>0</v>
      </c>
      <c r="BF137">
        <v>0</v>
      </c>
      <c r="BG137">
        <v>0</v>
      </c>
      <c r="BH137">
        <v>0</v>
      </c>
      <c r="BI137">
        <v>0</v>
      </c>
      <c r="BJ137">
        <v>0</v>
      </c>
      <c r="BK137">
        <v>0</v>
      </c>
      <c r="BL137">
        <v>0</v>
      </c>
      <c r="BM137">
        <v>0</v>
      </c>
      <c r="BN137">
        <v>0</v>
      </c>
      <c r="BO137">
        <v>0</v>
      </c>
      <c r="BP137">
        <v>0</v>
      </c>
      <c r="BQ137">
        <v>0</v>
      </c>
      <c r="BR137">
        <v>0</v>
      </c>
      <c r="BS137">
        <v>0</v>
      </c>
      <c r="BT137">
        <v>0</v>
      </c>
      <c r="BU137">
        <v>0</v>
      </c>
      <c r="BV137">
        <v>0</v>
      </c>
      <c r="BW137">
        <v>0</v>
      </c>
      <c r="BX137">
        <v>0</v>
      </c>
      <c r="BY137">
        <v>0</v>
      </c>
      <c r="BZ137">
        <v>0</v>
      </c>
      <c r="CA137">
        <v>0</v>
      </c>
      <c r="CB137">
        <v>0</v>
      </c>
      <c r="CC137">
        <v>0</v>
      </c>
      <c r="CD137">
        <v>0</v>
      </c>
      <c r="CE137">
        <v>0</v>
      </c>
      <c r="CF137">
        <v>0</v>
      </c>
      <c r="CG137">
        <v>0</v>
      </c>
      <c r="CH137">
        <v>0</v>
      </c>
      <c r="CI137">
        <v>0</v>
      </c>
      <c r="CJ137">
        <v>0</v>
      </c>
      <c r="CK137">
        <v>0</v>
      </c>
      <c r="CL137">
        <v>0</v>
      </c>
      <c r="CM137">
        <v>0</v>
      </c>
      <c r="CN137">
        <v>0</v>
      </c>
      <c r="CO137">
        <v>0</v>
      </c>
      <c r="CP137">
        <v>0</v>
      </c>
      <c r="CQ137">
        <v>0</v>
      </c>
      <c r="CR137">
        <v>0</v>
      </c>
      <c r="CS137">
        <v>0</v>
      </c>
      <c r="CT137">
        <v>0</v>
      </c>
      <c r="CU137">
        <v>0</v>
      </c>
      <c r="CV137">
        <v>0</v>
      </c>
      <c r="CW137">
        <v>0</v>
      </c>
      <c r="CX137">
        <v>0</v>
      </c>
      <c r="CY137">
        <v>0</v>
      </c>
      <c r="CZ137">
        <v>0</v>
      </c>
      <c r="DA137">
        <v>0</v>
      </c>
      <c r="DB137">
        <v>0</v>
      </c>
      <c r="DC137">
        <v>0</v>
      </c>
      <c r="DD137">
        <v>0</v>
      </c>
      <c r="DE137">
        <v>0</v>
      </c>
      <c r="DF137">
        <v>0</v>
      </c>
      <c r="DG137">
        <v>0</v>
      </c>
      <c r="DH137">
        <v>0</v>
      </c>
      <c r="DI137">
        <v>0</v>
      </c>
      <c r="DJ137">
        <v>0</v>
      </c>
      <c r="DK137">
        <v>0</v>
      </c>
      <c r="DL137">
        <v>0</v>
      </c>
      <c r="DM137">
        <v>0</v>
      </c>
      <c r="DN137">
        <v>0</v>
      </c>
      <c r="DO137">
        <v>0</v>
      </c>
      <c r="DP137">
        <v>0</v>
      </c>
      <c r="DQ137">
        <v>0</v>
      </c>
      <c r="DR137">
        <v>0</v>
      </c>
      <c r="DS137">
        <v>0</v>
      </c>
      <c r="DT137">
        <v>0</v>
      </c>
      <c r="DU137">
        <v>0</v>
      </c>
      <c r="DV137">
        <v>0</v>
      </c>
      <c r="DW137">
        <v>0</v>
      </c>
      <c r="DX137">
        <v>0</v>
      </c>
      <c r="DY137">
        <v>0</v>
      </c>
      <c r="DZ137">
        <v>0</v>
      </c>
      <c r="EA137">
        <v>0</v>
      </c>
      <c r="EB137">
        <v>0</v>
      </c>
      <c r="EC137">
        <v>0</v>
      </c>
      <c r="ED137">
        <v>0</v>
      </c>
      <c r="EE137">
        <v>0</v>
      </c>
      <c r="EF137">
        <v>0</v>
      </c>
      <c r="EG137">
        <v>0</v>
      </c>
      <c r="EH137">
        <v>0</v>
      </c>
      <c r="EI137">
        <v>0</v>
      </c>
      <c r="EJ137">
        <v>0</v>
      </c>
      <c r="EK137">
        <v>0</v>
      </c>
      <c r="EL137">
        <v>0</v>
      </c>
      <c r="EM137">
        <v>0</v>
      </c>
      <c r="EN137">
        <v>0</v>
      </c>
      <c r="EO137">
        <v>0</v>
      </c>
      <c r="EP137">
        <v>0</v>
      </c>
      <c r="EQ137">
        <v>0</v>
      </c>
      <c r="ER137">
        <v>0</v>
      </c>
      <c r="ES137">
        <v>0</v>
      </c>
      <c r="ET137">
        <v>0</v>
      </c>
      <c r="EU137">
        <v>0</v>
      </c>
      <c r="EV137">
        <v>0</v>
      </c>
      <c r="EW137">
        <v>0</v>
      </c>
      <c r="EX137">
        <v>0</v>
      </c>
      <c r="EY137">
        <v>0</v>
      </c>
      <c r="EZ137">
        <v>0</v>
      </c>
      <c r="FA137">
        <v>0</v>
      </c>
      <c r="FB137">
        <v>0</v>
      </c>
      <c r="FC137">
        <v>0</v>
      </c>
      <c r="FD137">
        <v>0</v>
      </c>
      <c r="FE137">
        <v>0</v>
      </c>
      <c r="FF137">
        <v>0</v>
      </c>
      <c r="FG137">
        <v>0</v>
      </c>
      <c r="FH137">
        <v>0</v>
      </c>
      <c r="FI137">
        <v>0</v>
      </c>
      <c r="FJ137">
        <v>0</v>
      </c>
      <c r="FK137">
        <v>0</v>
      </c>
      <c r="FL137">
        <v>0</v>
      </c>
      <c r="FM137">
        <v>0</v>
      </c>
      <c r="FN137">
        <v>0</v>
      </c>
      <c r="FO137">
        <v>0</v>
      </c>
      <c r="FP137">
        <v>0</v>
      </c>
      <c r="FQ137">
        <v>0</v>
      </c>
      <c r="FR137">
        <v>0</v>
      </c>
      <c r="FS137">
        <v>0</v>
      </c>
      <c r="FT137" s="45"/>
    </row>
    <row r="138" spans="1:176" x14ac:dyDescent="0.2">
      <c r="A138" t="s">
        <v>195</v>
      </c>
      <c r="B138" t="s">
        <v>204</v>
      </c>
      <c r="C138" s="69">
        <v>41893</v>
      </c>
      <c r="D138">
        <v>0</v>
      </c>
      <c r="E138" s="78">
        <v>0</v>
      </c>
      <c r="F138">
        <v>0</v>
      </c>
      <c r="G138">
        <v>0</v>
      </c>
      <c r="H138">
        <v>0</v>
      </c>
      <c r="I138">
        <v>0</v>
      </c>
      <c r="J138">
        <v>0</v>
      </c>
      <c r="K138">
        <v>0</v>
      </c>
      <c r="L138">
        <v>0</v>
      </c>
      <c r="M138">
        <v>0</v>
      </c>
      <c r="N138">
        <v>0</v>
      </c>
      <c r="O138">
        <v>0</v>
      </c>
      <c r="P138">
        <v>0</v>
      </c>
      <c r="Q138">
        <v>0</v>
      </c>
      <c r="R138">
        <v>0</v>
      </c>
      <c r="S138">
        <v>0</v>
      </c>
      <c r="T138">
        <v>0</v>
      </c>
      <c r="U138">
        <v>0</v>
      </c>
      <c r="V138">
        <v>0</v>
      </c>
      <c r="W138">
        <v>0</v>
      </c>
      <c r="X138">
        <v>0</v>
      </c>
      <c r="Y138">
        <v>0</v>
      </c>
      <c r="Z138">
        <v>0</v>
      </c>
      <c r="AA138">
        <v>0</v>
      </c>
      <c r="AB138">
        <v>0</v>
      </c>
      <c r="AC138">
        <v>0</v>
      </c>
      <c r="AD138">
        <v>0</v>
      </c>
      <c r="AE138">
        <v>0</v>
      </c>
      <c r="AF138">
        <v>0</v>
      </c>
      <c r="AG138">
        <v>0</v>
      </c>
      <c r="AH138">
        <v>0</v>
      </c>
      <c r="AI138">
        <v>0</v>
      </c>
      <c r="AJ138">
        <v>0</v>
      </c>
      <c r="AK138">
        <v>0</v>
      </c>
      <c r="AL138">
        <v>0</v>
      </c>
      <c r="AM138">
        <v>0</v>
      </c>
      <c r="AN138">
        <v>0</v>
      </c>
      <c r="AO138">
        <v>0</v>
      </c>
      <c r="AP138">
        <v>0</v>
      </c>
      <c r="AQ138">
        <v>0</v>
      </c>
      <c r="AR138">
        <v>0</v>
      </c>
      <c r="AS138">
        <v>0</v>
      </c>
      <c r="AT138">
        <v>0</v>
      </c>
      <c r="AU138">
        <v>0</v>
      </c>
      <c r="AV138">
        <v>0</v>
      </c>
      <c r="AW138">
        <v>0</v>
      </c>
      <c r="AX138">
        <v>0</v>
      </c>
      <c r="AY138">
        <v>0</v>
      </c>
      <c r="AZ138">
        <v>0</v>
      </c>
      <c r="BA138">
        <v>0</v>
      </c>
      <c r="BB138">
        <v>0</v>
      </c>
      <c r="BC138">
        <v>0</v>
      </c>
      <c r="BD138">
        <v>0</v>
      </c>
      <c r="BE138">
        <v>0</v>
      </c>
      <c r="BF138">
        <v>0</v>
      </c>
      <c r="BG138">
        <v>0</v>
      </c>
      <c r="BH138">
        <v>0</v>
      </c>
      <c r="BI138">
        <v>0</v>
      </c>
      <c r="BJ138">
        <v>0</v>
      </c>
      <c r="BK138">
        <v>0</v>
      </c>
      <c r="BL138">
        <v>0</v>
      </c>
      <c r="BM138">
        <v>0</v>
      </c>
      <c r="BN138">
        <v>0</v>
      </c>
      <c r="BO138">
        <v>0</v>
      </c>
      <c r="BP138">
        <v>0</v>
      </c>
      <c r="BQ138">
        <v>0</v>
      </c>
      <c r="BR138">
        <v>0</v>
      </c>
      <c r="BS138">
        <v>0</v>
      </c>
      <c r="BT138">
        <v>0</v>
      </c>
      <c r="BU138">
        <v>0</v>
      </c>
      <c r="BV138">
        <v>0</v>
      </c>
      <c r="BW138">
        <v>0</v>
      </c>
      <c r="BX138">
        <v>0</v>
      </c>
      <c r="BY138">
        <v>0</v>
      </c>
      <c r="BZ138">
        <v>0</v>
      </c>
      <c r="CA138">
        <v>0</v>
      </c>
      <c r="CB138">
        <v>0</v>
      </c>
      <c r="CC138">
        <v>0</v>
      </c>
      <c r="CD138">
        <v>0</v>
      </c>
      <c r="CE138">
        <v>0</v>
      </c>
      <c r="CF138">
        <v>0</v>
      </c>
      <c r="CG138">
        <v>0</v>
      </c>
      <c r="CH138">
        <v>0</v>
      </c>
      <c r="CI138">
        <v>0</v>
      </c>
      <c r="CJ138">
        <v>0</v>
      </c>
      <c r="CK138">
        <v>0</v>
      </c>
      <c r="CL138">
        <v>0</v>
      </c>
      <c r="CM138">
        <v>0</v>
      </c>
      <c r="CN138">
        <v>0</v>
      </c>
      <c r="CO138">
        <v>0</v>
      </c>
      <c r="CP138">
        <v>0</v>
      </c>
      <c r="CQ138">
        <v>0</v>
      </c>
      <c r="CR138">
        <v>0</v>
      </c>
      <c r="CS138">
        <v>0</v>
      </c>
      <c r="CT138">
        <v>0</v>
      </c>
      <c r="CU138">
        <v>0</v>
      </c>
      <c r="CV138">
        <v>0</v>
      </c>
      <c r="CW138">
        <v>0</v>
      </c>
      <c r="CX138">
        <v>0</v>
      </c>
      <c r="CY138">
        <v>0</v>
      </c>
      <c r="CZ138">
        <v>0</v>
      </c>
      <c r="DA138">
        <v>0</v>
      </c>
      <c r="DB138">
        <v>0</v>
      </c>
      <c r="DC138">
        <v>0</v>
      </c>
      <c r="DD138">
        <v>0</v>
      </c>
      <c r="DE138">
        <v>0</v>
      </c>
      <c r="DF138">
        <v>0</v>
      </c>
      <c r="DG138">
        <v>0</v>
      </c>
      <c r="DH138">
        <v>0</v>
      </c>
      <c r="DI138">
        <v>0</v>
      </c>
      <c r="DJ138">
        <v>0</v>
      </c>
      <c r="DK138">
        <v>0</v>
      </c>
      <c r="DL138">
        <v>0</v>
      </c>
      <c r="DM138">
        <v>0</v>
      </c>
      <c r="DN138">
        <v>0</v>
      </c>
      <c r="DO138">
        <v>0</v>
      </c>
      <c r="DP138">
        <v>0</v>
      </c>
      <c r="DQ138">
        <v>0</v>
      </c>
      <c r="DR138">
        <v>0</v>
      </c>
      <c r="DS138">
        <v>0</v>
      </c>
      <c r="DT138">
        <v>0</v>
      </c>
      <c r="DU138">
        <v>0</v>
      </c>
      <c r="DV138">
        <v>0</v>
      </c>
      <c r="DW138">
        <v>0</v>
      </c>
      <c r="DX138">
        <v>0</v>
      </c>
      <c r="DY138">
        <v>0</v>
      </c>
      <c r="DZ138">
        <v>0</v>
      </c>
      <c r="EA138">
        <v>0</v>
      </c>
      <c r="EB138">
        <v>0</v>
      </c>
      <c r="EC138">
        <v>0</v>
      </c>
      <c r="ED138">
        <v>0</v>
      </c>
      <c r="EE138">
        <v>0</v>
      </c>
      <c r="EF138">
        <v>0</v>
      </c>
      <c r="EG138">
        <v>0</v>
      </c>
      <c r="EH138">
        <v>0</v>
      </c>
      <c r="EI138">
        <v>0</v>
      </c>
      <c r="EJ138">
        <v>0</v>
      </c>
      <c r="EK138">
        <v>0</v>
      </c>
      <c r="EL138">
        <v>0</v>
      </c>
      <c r="EM138">
        <v>0</v>
      </c>
      <c r="EN138">
        <v>0</v>
      </c>
      <c r="EO138">
        <v>0</v>
      </c>
      <c r="EP138">
        <v>0</v>
      </c>
      <c r="EQ138">
        <v>0</v>
      </c>
      <c r="ER138">
        <v>0</v>
      </c>
      <c r="ES138">
        <v>0</v>
      </c>
      <c r="ET138">
        <v>0</v>
      </c>
      <c r="EU138">
        <v>0</v>
      </c>
      <c r="EV138">
        <v>0</v>
      </c>
      <c r="EW138">
        <v>0</v>
      </c>
      <c r="EX138">
        <v>0</v>
      </c>
      <c r="EY138">
        <v>0</v>
      </c>
      <c r="EZ138">
        <v>0</v>
      </c>
      <c r="FA138">
        <v>0</v>
      </c>
      <c r="FB138">
        <v>0</v>
      </c>
      <c r="FC138">
        <v>0</v>
      </c>
      <c r="FD138">
        <v>0</v>
      </c>
      <c r="FE138">
        <v>0</v>
      </c>
      <c r="FF138">
        <v>0</v>
      </c>
      <c r="FG138">
        <v>0</v>
      </c>
      <c r="FH138">
        <v>0</v>
      </c>
      <c r="FI138">
        <v>0</v>
      </c>
      <c r="FJ138">
        <v>0</v>
      </c>
      <c r="FK138">
        <v>0</v>
      </c>
      <c r="FL138">
        <v>0</v>
      </c>
      <c r="FM138">
        <v>0</v>
      </c>
      <c r="FN138">
        <v>0</v>
      </c>
      <c r="FO138">
        <v>0</v>
      </c>
      <c r="FP138">
        <v>0</v>
      </c>
      <c r="FQ138">
        <v>0</v>
      </c>
      <c r="FR138">
        <v>0</v>
      </c>
      <c r="FS138">
        <v>0</v>
      </c>
      <c r="FT138" s="45"/>
    </row>
    <row r="139" spans="1:176" x14ac:dyDescent="0.2">
      <c r="A139" t="s">
        <v>195</v>
      </c>
      <c r="B139" t="s">
        <v>204</v>
      </c>
      <c r="C139" s="69" t="s">
        <v>2</v>
      </c>
      <c r="D139">
        <v>0</v>
      </c>
      <c r="E139" s="78">
        <v>0</v>
      </c>
      <c r="F139">
        <v>0</v>
      </c>
      <c r="G139">
        <v>0</v>
      </c>
      <c r="H139">
        <v>0</v>
      </c>
      <c r="I139">
        <v>0</v>
      </c>
      <c r="J139">
        <v>0</v>
      </c>
      <c r="K139">
        <v>0</v>
      </c>
      <c r="L139">
        <v>0</v>
      </c>
      <c r="M139">
        <v>0</v>
      </c>
      <c r="N139">
        <v>0</v>
      </c>
      <c r="O139">
        <v>0</v>
      </c>
      <c r="P139">
        <v>0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0</v>
      </c>
      <c r="Z139">
        <v>0</v>
      </c>
      <c r="AA139">
        <v>0</v>
      </c>
      <c r="AB139">
        <v>0</v>
      </c>
      <c r="AC139">
        <v>0</v>
      </c>
      <c r="AD139">
        <v>0</v>
      </c>
      <c r="AE139">
        <v>0</v>
      </c>
      <c r="AF139">
        <v>0</v>
      </c>
      <c r="AG139">
        <v>0</v>
      </c>
      <c r="AH139">
        <v>0</v>
      </c>
      <c r="AI139">
        <v>0</v>
      </c>
      <c r="AJ139">
        <v>0</v>
      </c>
      <c r="AK139">
        <v>0</v>
      </c>
      <c r="AL139">
        <v>0</v>
      </c>
      <c r="AM139">
        <v>0</v>
      </c>
      <c r="AN139">
        <v>0</v>
      </c>
      <c r="AO139">
        <v>0</v>
      </c>
      <c r="AP139">
        <v>0</v>
      </c>
      <c r="AQ139">
        <v>0</v>
      </c>
      <c r="AR139">
        <v>0</v>
      </c>
      <c r="AS139">
        <v>0</v>
      </c>
      <c r="AT139">
        <v>0</v>
      </c>
      <c r="AU139">
        <v>0</v>
      </c>
      <c r="AV139">
        <v>0</v>
      </c>
      <c r="AW139">
        <v>0</v>
      </c>
      <c r="AX139">
        <v>0</v>
      </c>
      <c r="AY139">
        <v>0</v>
      </c>
      <c r="AZ139">
        <v>0</v>
      </c>
      <c r="BA139">
        <v>0</v>
      </c>
      <c r="BB139">
        <v>0</v>
      </c>
      <c r="BC139">
        <v>0</v>
      </c>
      <c r="BD139">
        <v>0</v>
      </c>
      <c r="BE139">
        <v>0</v>
      </c>
      <c r="BF139">
        <v>0</v>
      </c>
      <c r="BG139">
        <v>0</v>
      </c>
      <c r="BH139">
        <v>0</v>
      </c>
      <c r="BI139">
        <v>0</v>
      </c>
      <c r="BJ139">
        <v>0</v>
      </c>
      <c r="BK139">
        <v>0</v>
      </c>
      <c r="BL139">
        <v>0</v>
      </c>
      <c r="BM139">
        <v>0</v>
      </c>
      <c r="BN139">
        <v>0</v>
      </c>
      <c r="BO139">
        <v>0</v>
      </c>
      <c r="BP139">
        <v>0</v>
      </c>
      <c r="BQ139">
        <v>0</v>
      </c>
      <c r="BR139">
        <v>0</v>
      </c>
      <c r="BS139">
        <v>0</v>
      </c>
      <c r="BT139">
        <v>0</v>
      </c>
      <c r="BU139">
        <v>0</v>
      </c>
      <c r="BV139">
        <v>0</v>
      </c>
      <c r="BW139">
        <v>0</v>
      </c>
      <c r="BX139">
        <v>0</v>
      </c>
      <c r="BY139">
        <v>0</v>
      </c>
      <c r="BZ139">
        <v>0</v>
      </c>
      <c r="CA139">
        <v>0</v>
      </c>
      <c r="CB139">
        <v>0</v>
      </c>
      <c r="CC139">
        <v>0</v>
      </c>
      <c r="CD139">
        <v>0</v>
      </c>
      <c r="CE139">
        <v>0</v>
      </c>
      <c r="CF139">
        <v>0</v>
      </c>
      <c r="CG139">
        <v>0</v>
      </c>
      <c r="CH139">
        <v>0</v>
      </c>
      <c r="CI139">
        <v>0</v>
      </c>
      <c r="CJ139">
        <v>0</v>
      </c>
      <c r="CK139">
        <v>0</v>
      </c>
      <c r="CL139">
        <v>0</v>
      </c>
      <c r="CM139">
        <v>0</v>
      </c>
      <c r="CN139">
        <v>0</v>
      </c>
      <c r="CO139">
        <v>0</v>
      </c>
      <c r="CP139">
        <v>0</v>
      </c>
      <c r="CQ139">
        <v>0</v>
      </c>
      <c r="CR139">
        <v>0</v>
      </c>
      <c r="CS139">
        <v>0</v>
      </c>
      <c r="CT139">
        <v>0</v>
      </c>
      <c r="CU139">
        <v>0</v>
      </c>
      <c r="CV139">
        <v>0</v>
      </c>
      <c r="CW139">
        <v>0</v>
      </c>
      <c r="CX139">
        <v>0</v>
      </c>
      <c r="CY139">
        <v>0</v>
      </c>
      <c r="CZ139">
        <v>0</v>
      </c>
      <c r="DA139">
        <v>0</v>
      </c>
      <c r="DB139">
        <v>0</v>
      </c>
      <c r="DC139">
        <v>0</v>
      </c>
      <c r="DD139">
        <v>0</v>
      </c>
      <c r="DE139">
        <v>0</v>
      </c>
      <c r="DF139">
        <v>0</v>
      </c>
      <c r="DG139">
        <v>0</v>
      </c>
      <c r="DH139">
        <v>0</v>
      </c>
      <c r="DI139">
        <v>0</v>
      </c>
      <c r="DJ139">
        <v>0</v>
      </c>
      <c r="DK139">
        <v>0</v>
      </c>
      <c r="DL139">
        <v>0</v>
      </c>
      <c r="DM139">
        <v>0</v>
      </c>
      <c r="DN139">
        <v>0</v>
      </c>
      <c r="DO139">
        <v>0</v>
      </c>
      <c r="DP139">
        <v>0</v>
      </c>
      <c r="DQ139">
        <v>0</v>
      </c>
      <c r="DR139">
        <v>0</v>
      </c>
      <c r="DS139">
        <v>0</v>
      </c>
      <c r="DT139">
        <v>0</v>
      </c>
      <c r="DU139">
        <v>0</v>
      </c>
      <c r="DV139">
        <v>0</v>
      </c>
      <c r="DW139">
        <v>0</v>
      </c>
      <c r="DX139">
        <v>0</v>
      </c>
      <c r="DY139">
        <v>0</v>
      </c>
      <c r="DZ139">
        <v>0</v>
      </c>
      <c r="EA139">
        <v>0</v>
      </c>
      <c r="EB139">
        <v>0</v>
      </c>
      <c r="EC139">
        <v>0</v>
      </c>
      <c r="ED139">
        <v>0</v>
      </c>
      <c r="EE139">
        <v>0</v>
      </c>
      <c r="EF139">
        <v>0</v>
      </c>
      <c r="EG139">
        <v>0</v>
      </c>
      <c r="EH139">
        <v>0</v>
      </c>
      <c r="EI139">
        <v>0</v>
      </c>
      <c r="EJ139">
        <v>0</v>
      </c>
      <c r="EK139">
        <v>0</v>
      </c>
      <c r="EL139">
        <v>0</v>
      </c>
      <c r="EM139">
        <v>0</v>
      </c>
      <c r="EN139">
        <v>0</v>
      </c>
      <c r="EO139">
        <v>0</v>
      </c>
      <c r="EP139">
        <v>0</v>
      </c>
      <c r="EQ139">
        <v>0</v>
      </c>
      <c r="ER139">
        <v>0</v>
      </c>
      <c r="ES139">
        <v>0</v>
      </c>
      <c r="ET139">
        <v>0</v>
      </c>
      <c r="EU139">
        <v>0</v>
      </c>
      <c r="EV139">
        <v>0</v>
      </c>
      <c r="EW139">
        <v>0</v>
      </c>
      <c r="EX139">
        <v>0</v>
      </c>
      <c r="EY139">
        <v>0</v>
      </c>
      <c r="EZ139">
        <v>0</v>
      </c>
      <c r="FA139">
        <v>0</v>
      </c>
      <c r="FB139">
        <v>0</v>
      </c>
      <c r="FC139">
        <v>0</v>
      </c>
      <c r="FD139">
        <v>0</v>
      </c>
      <c r="FE139">
        <v>0</v>
      </c>
      <c r="FF139">
        <v>0</v>
      </c>
      <c r="FG139">
        <v>0</v>
      </c>
      <c r="FH139">
        <v>0</v>
      </c>
      <c r="FI139">
        <v>0</v>
      </c>
      <c r="FJ139">
        <v>0</v>
      </c>
      <c r="FK139">
        <v>0</v>
      </c>
      <c r="FL139">
        <v>0</v>
      </c>
      <c r="FM139">
        <v>0</v>
      </c>
      <c r="FN139">
        <v>0</v>
      </c>
      <c r="FO139">
        <v>0</v>
      </c>
      <c r="FP139">
        <v>0</v>
      </c>
      <c r="FQ139">
        <v>0</v>
      </c>
      <c r="FR139">
        <v>0</v>
      </c>
      <c r="FS139">
        <v>0</v>
      </c>
      <c r="FT139" s="45"/>
    </row>
    <row r="140" spans="1:176" x14ac:dyDescent="0.2">
      <c r="A140" t="s">
        <v>195</v>
      </c>
      <c r="B140" t="s">
        <v>1</v>
      </c>
      <c r="C140" s="69">
        <v>41774</v>
      </c>
      <c r="D140">
        <v>0</v>
      </c>
      <c r="E140" s="78">
        <v>0</v>
      </c>
      <c r="F140">
        <v>0</v>
      </c>
      <c r="G140">
        <v>0</v>
      </c>
      <c r="H140">
        <v>0</v>
      </c>
      <c r="I140">
        <v>0</v>
      </c>
      <c r="J140">
        <v>0</v>
      </c>
      <c r="K140">
        <v>0</v>
      </c>
      <c r="L140">
        <v>0</v>
      </c>
      <c r="M140">
        <v>0</v>
      </c>
      <c r="N140">
        <v>0</v>
      </c>
      <c r="O140">
        <v>0</v>
      </c>
      <c r="P140">
        <v>0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0</v>
      </c>
      <c r="Y140">
        <v>0</v>
      </c>
      <c r="Z140">
        <v>0</v>
      </c>
      <c r="AA140">
        <v>0</v>
      </c>
      <c r="AB140">
        <v>0</v>
      </c>
      <c r="AC140">
        <v>0</v>
      </c>
      <c r="AD140">
        <v>0</v>
      </c>
      <c r="AE140">
        <v>0</v>
      </c>
      <c r="AF140">
        <v>0</v>
      </c>
      <c r="AG140">
        <v>0</v>
      </c>
      <c r="AH140">
        <v>0</v>
      </c>
      <c r="AI140">
        <v>0</v>
      </c>
      <c r="AJ140">
        <v>0</v>
      </c>
      <c r="AK140">
        <v>0</v>
      </c>
      <c r="AL140">
        <v>0</v>
      </c>
      <c r="AM140">
        <v>0</v>
      </c>
      <c r="AN140">
        <v>0</v>
      </c>
      <c r="AO140">
        <v>0</v>
      </c>
      <c r="AP140">
        <v>0</v>
      </c>
      <c r="AQ140">
        <v>0</v>
      </c>
      <c r="AR140">
        <v>0</v>
      </c>
      <c r="AS140">
        <v>0</v>
      </c>
      <c r="AT140">
        <v>0</v>
      </c>
      <c r="AU140">
        <v>0</v>
      </c>
      <c r="AV140">
        <v>0</v>
      </c>
      <c r="AW140">
        <v>0</v>
      </c>
      <c r="AX140">
        <v>0</v>
      </c>
      <c r="AY140">
        <v>0</v>
      </c>
      <c r="AZ140">
        <v>0</v>
      </c>
      <c r="BA140">
        <v>0</v>
      </c>
      <c r="BB140">
        <v>0</v>
      </c>
      <c r="BC140">
        <v>0</v>
      </c>
      <c r="BD140">
        <v>0</v>
      </c>
      <c r="BE140">
        <v>0</v>
      </c>
      <c r="BF140">
        <v>0</v>
      </c>
      <c r="BG140">
        <v>0</v>
      </c>
      <c r="BH140">
        <v>0</v>
      </c>
      <c r="BI140">
        <v>0</v>
      </c>
      <c r="BJ140">
        <v>0</v>
      </c>
      <c r="BK140">
        <v>0</v>
      </c>
      <c r="BL140">
        <v>0</v>
      </c>
      <c r="BM140">
        <v>0</v>
      </c>
      <c r="BN140">
        <v>0</v>
      </c>
      <c r="BO140">
        <v>0</v>
      </c>
      <c r="BP140">
        <v>0</v>
      </c>
      <c r="BQ140">
        <v>0</v>
      </c>
      <c r="BR140">
        <v>0</v>
      </c>
      <c r="BS140">
        <v>0</v>
      </c>
      <c r="BT140">
        <v>0</v>
      </c>
      <c r="BU140">
        <v>0</v>
      </c>
      <c r="BV140">
        <v>0</v>
      </c>
      <c r="BW140">
        <v>0</v>
      </c>
      <c r="BX140">
        <v>0</v>
      </c>
      <c r="BY140">
        <v>0</v>
      </c>
      <c r="BZ140">
        <v>0</v>
      </c>
      <c r="CA140">
        <v>0</v>
      </c>
      <c r="CB140">
        <v>0</v>
      </c>
      <c r="CC140">
        <v>0</v>
      </c>
      <c r="CD140">
        <v>0</v>
      </c>
      <c r="CE140">
        <v>0</v>
      </c>
      <c r="CF140">
        <v>0</v>
      </c>
      <c r="CG140">
        <v>0</v>
      </c>
      <c r="CH140">
        <v>0</v>
      </c>
      <c r="CI140">
        <v>0</v>
      </c>
      <c r="CJ140">
        <v>0</v>
      </c>
      <c r="CK140">
        <v>0</v>
      </c>
      <c r="CL140">
        <v>0</v>
      </c>
      <c r="CM140">
        <v>0</v>
      </c>
      <c r="CN140">
        <v>0</v>
      </c>
      <c r="CO140">
        <v>0</v>
      </c>
      <c r="CP140">
        <v>0</v>
      </c>
      <c r="CQ140">
        <v>0</v>
      </c>
      <c r="CR140">
        <v>0</v>
      </c>
      <c r="CS140">
        <v>0</v>
      </c>
      <c r="CT140">
        <v>0</v>
      </c>
      <c r="CU140">
        <v>0</v>
      </c>
      <c r="CV140">
        <v>0</v>
      </c>
      <c r="CW140">
        <v>0</v>
      </c>
      <c r="CX140">
        <v>0</v>
      </c>
      <c r="CY140">
        <v>0</v>
      </c>
      <c r="CZ140">
        <v>0</v>
      </c>
      <c r="DA140">
        <v>0</v>
      </c>
      <c r="DB140">
        <v>0</v>
      </c>
      <c r="DC140">
        <v>0</v>
      </c>
      <c r="DD140">
        <v>0</v>
      </c>
      <c r="DE140">
        <v>0</v>
      </c>
      <c r="DF140">
        <v>0</v>
      </c>
      <c r="DG140">
        <v>0</v>
      </c>
      <c r="DH140">
        <v>0</v>
      </c>
      <c r="DI140">
        <v>0</v>
      </c>
      <c r="DJ140">
        <v>0</v>
      </c>
      <c r="DK140">
        <v>0</v>
      </c>
      <c r="DL140">
        <v>0</v>
      </c>
      <c r="DM140">
        <v>0</v>
      </c>
      <c r="DN140">
        <v>0</v>
      </c>
      <c r="DO140">
        <v>0</v>
      </c>
      <c r="DP140">
        <v>0</v>
      </c>
      <c r="DQ140">
        <v>0</v>
      </c>
      <c r="DR140">
        <v>0</v>
      </c>
      <c r="DS140">
        <v>0</v>
      </c>
      <c r="DT140">
        <v>0</v>
      </c>
      <c r="DU140">
        <v>0</v>
      </c>
      <c r="DV140">
        <v>0</v>
      </c>
      <c r="DW140">
        <v>0</v>
      </c>
      <c r="DX140">
        <v>0</v>
      </c>
      <c r="DY140">
        <v>0</v>
      </c>
      <c r="DZ140">
        <v>0</v>
      </c>
      <c r="EA140">
        <v>0</v>
      </c>
      <c r="EB140">
        <v>0</v>
      </c>
      <c r="EC140">
        <v>0</v>
      </c>
      <c r="ED140">
        <v>0</v>
      </c>
      <c r="EE140">
        <v>0</v>
      </c>
      <c r="EF140">
        <v>0</v>
      </c>
      <c r="EG140">
        <v>0</v>
      </c>
      <c r="EH140">
        <v>0</v>
      </c>
      <c r="EI140">
        <v>0</v>
      </c>
      <c r="EJ140">
        <v>0</v>
      </c>
      <c r="EK140">
        <v>0</v>
      </c>
      <c r="EL140">
        <v>0</v>
      </c>
      <c r="EM140">
        <v>0</v>
      </c>
      <c r="EN140">
        <v>0</v>
      </c>
      <c r="EO140">
        <v>0</v>
      </c>
      <c r="EP140">
        <v>0</v>
      </c>
      <c r="EQ140">
        <v>0</v>
      </c>
      <c r="ER140">
        <v>0</v>
      </c>
      <c r="ES140">
        <v>0</v>
      </c>
      <c r="ET140">
        <v>0</v>
      </c>
      <c r="EU140">
        <v>0</v>
      </c>
      <c r="EV140">
        <v>0</v>
      </c>
      <c r="EW140">
        <v>0</v>
      </c>
      <c r="EX140">
        <v>0</v>
      </c>
      <c r="EY140">
        <v>0</v>
      </c>
      <c r="EZ140">
        <v>0</v>
      </c>
      <c r="FA140">
        <v>0</v>
      </c>
      <c r="FB140">
        <v>0</v>
      </c>
      <c r="FC140">
        <v>0</v>
      </c>
      <c r="FD140">
        <v>0</v>
      </c>
      <c r="FE140">
        <v>0</v>
      </c>
      <c r="FF140">
        <v>0</v>
      </c>
      <c r="FG140">
        <v>0</v>
      </c>
      <c r="FH140">
        <v>0</v>
      </c>
      <c r="FI140">
        <v>0</v>
      </c>
      <c r="FJ140">
        <v>0</v>
      </c>
      <c r="FK140">
        <v>0</v>
      </c>
      <c r="FL140">
        <v>0</v>
      </c>
      <c r="FM140">
        <v>0</v>
      </c>
      <c r="FN140">
        <v>0</v>
      </c>
      <c r="FO140">
        <v>0</v>
      </c>
      <c r="FP140">
        <v>0</v>
      </c>
      <c r="FQ140">
        <v>0</v>
      </c>
      <c r="FR140">
        <v>0</v>
      </c>
      <c r="FS140">
        <v>0</v>
      </c>
      <c r="FT140" s="45"/>
    </row>
    <row r="141" spans="1:176" x14ac:dyDescent="0.2">
      <c r="A141" t="s">
        <v>195</v>
      </c>
      <c r="B141" t="s">
        <v>1</v>
      </c>
      <c r="C141" s="69">
        <v>41893</v>
      </c>
      <c r="D141">
        <v>0</v>
      </c>
      <c r="E141" s="78">
        <v>0</v>
      </c>
      <c r="F141">
        <v>0</v>
      </c>
      <c r="G141">
        <v>0</v>
      </c>
      <c r="H141">
        <v>0</v>
      </c>
      <c r="I141">
        <v>0</v>
      </c>
      <c r="J141">
        <v>0</v>
      </c>
      <c r="K141">
        <v>0</v>
      </c>
      <c r="L141">
        <v>0</v>
      </c>
      <c r="M141">
        <v>0</v>
      </c>
      <c r="N141">
        <v>0</v>
      </c>
      <c r="O141">
        <v>0</v>
      </c>
      <c r="P141">
        <v>0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0</v>
      </c>
      <c r="W141">
        <v>0</v>
      </c>
      <c r="X141">
        <v>0</v>
      </c>
      <c r="Y141">
        <v>0</v>
      </c>
      <c r="Z141">
        <v>0</v>
      </c>
      <c r="AA141">
        <v>0</v>
      </c>
      <c r="AB141">
        <v>0</v>
      </c>
      <c r="AC141">
        <v>0</v>
      </c>
      <c r="AD141">
        <v>0</v>
      </c>
      <c r="AE141">
        <v>0</v>
      </c>
      <c r="AF141">
        <v>0</v>
      </c>
      <c r="AG141">
        <v>0</v>
      </c>
      <c r="AH141">
        <v>0</v>
      </c>
      <c r="AI141">
        <v>0</v>
      </c>
      <c r="AJ141">
        <v>0</v>
      </c>
      <c r="AK141">
        <v>0</v>
      </c>
      <c r="AL141">
        <v>0</v>
      </c>
      <c r="AM141">
        <v>0</v>
      </c>
      <c r="AN141">
        <v>0</v>
      </c>
      <c r="AO141">
        <v>0</v>
      </c>
      <c r="AP141">
        <v>0</v>
      </c>
      <c r="AQ141">
        <v>0</v>
      </c>
      <c r="AR141">
        <v>0</v>
      </c>
      <c r="AS141">
        <v>0</v>
      </c>
      <c r="AT141">
        <v>0</v>
      </c>
      <c r="AU141">
        <v>0</v>
      </c>
      <c r="AV141">
        <v>0</v>
      </c>
      <c r="AW141">
        <v>0</v>
      </c>
      <c r="AX141">
        <v>0</v>
      </c>
      <c r="AY141">
        <v>0</v>
      </c>
      <c r="AZ141">
        <v>0</v>
      </c>
      <c r="BA141">
        <v>0</v>
      </c>
      <c r="BB141">
        <v>0</v>
      </c>
      <c r="BC141">
        <v>0</v>
      </c>
      <c r="BD141">
        <v>0</v>
      </c>
      <c r="BE141">
        <v>0</v>
      </c>
      <c r="BF141">
        <v>0</v>
      </c>
      <c r="BG141">
        <v>0</v>
      </c>
      <c r="BH141">
        <v>0</v>
      </c>
      <c r="BI141">
        <v>0</v>
      </c>
      <c r="BJ141">
        <v>0</v>
      </c>
      <c r="BK141">
        <v>0</v>
      </c>
      <c r="BL141">
        <v>0</v>
      </c>
      <c r="BM141">
        <v>0</v>
      </c>
      <c r="BN141">
        <v>0</v>
      </c>
      <c r="BO141">
        <v>0</v>
      </c>
      <c r="BP141">
        <v>0</v>
      </c>
      <c r="BQ141">
        <v>0</v>
      </c>
      <c r="BR141">
        <v>0</v>
      </c>
      <c r="BS141">
        <v>0</v>
      </c>
      <c r="BT141">
        <v>0</v>
      </c>
      <c r="BU141">
        <v>0</v>
      </c>
      <c r="BV141">
        <v>0</v>
      </c>
      <c r="BW141">
        <v>0</v>
      </c>
      <c r="BX141">
        <v>0</v>
      </c>
      <c r="BY141">
        <v>0</v>
      </c>
      <c r="BZ141">
        <v>0</v>
      </c>
      <c r="CA141">
        <v>0</v>
      </c>
      <c r="CB141">
        <v>0</v>
      </c>
      <c r="CC141">
        <v>0</v>
      </c>
      <c r="CD141">
        <v>0</v>
      </c>
      <c r="CE141">
        <v>0</v>
      </c>
      <c r="CF141">
        <v>0</v>
      </c>
      <c r="CG141">
        <v>0</v>
      </c>
      <c r="CH141">
        <v>0</v>
      </c>
      <c r="CI141">
        <v>0</v>
      </c>
      <c r="CJ141">
        <v>0</v>
      </c>
      <c r="CK141">
        <v>0</v>
      </c>
      <c r="CL141">
        <v>0</v>
      </c>
      <c r="CM141">
        <v>0</v>
      </c>
      <c r="CN141">
        <v>0</v>
      </c>
      <c r="CO141">
        <v>0</v>
      </c>
      <c r="CP141">
        <v>0</v>
      </c>
      <c r="CQ141">
        <v>0</v>
      </c>
      <c r="CR141">
        <v>0</v>
      </c>
      <c r="CS141">
        <v>0</v>
      </c>
      <c r="CT141">
        <v>0</v>
      </c>
      <c r="CU141">
        <v>0</v>
      </c>
      <c r="CV141">
        <v>0</v>
      </c>
      <c r="CW141">
        <v>0</v>
      </c>
      <c r="CX141">
        <v>0</v>
      </c>
      <c r="CY141">
        <v>0</v>
      </c>
      <c r="CZ141">
        <v>0</v>
      </c>
      <c r="DA141">
        <v>0</v>
      </c>
      <c r="DB141">
        <v>0</v>
      </c>
      <c r="DC141">
        <v>0</v>
      </c>
      <c r="DD141">
        <v>0</v>
      </c>
      <c r="DE141">
        <v>0</v>
      </c>
      <c r="DF141">
        <v>0</v>
      </c>
      <c r="DG141">
        <v>0</v>
      </c>
      <c r="DH141">
        <v>0</v>
      </c>
      <c r="DI141">
        <v>0</v>
      </c>
      <c r="DJ141">
        <v>0</v>
      </c>
      <c r="DK141">
        <v>0</v>
      </c>
      <c r="DL141">
        <v>0</v>
      </c>
      <c r="DM141">
        <v>0</v>
      </c>
      <c r="DN141">
        <v>0</v>
      </c>
      <c r="DO141">
        <v>0</v>
      </c>
      <c r="DP141">
        <v>0</v>
      </c>
      <c r="DQ141">
        <v>0</v>
      </c>
      <c r="DR141">
        <v>0</v>
      </c>
      <c r="DS141">
        <v>0</v>
      </c>
      <c r="DT141">
        <v>0</v>
      </c>
      <c r="DU141">
        <v>0</v>
      </c>
      <c r="DV141">
        <v>0</v>
      </c>
      <c r="DW141">
        <v>0</v>
      </c>
      <c r="DX141">
        <v>0</v>
      </c>
      <c r="DY141">
        <v>0</v>
      </c>
      <c r="DZ141">
        <v>0</v>
      </c>
      <c r="EA141">
        <v>0</v>
      </c>
      <c r="EB141">
        <v>0</v>
      </c>
      <c r="EC141">
        <v>0</v>
      </c>
      <c r="ED141">
        <v>0</v>
      </c>
      <c r="EE141">
        <v>0</v>
      </c>
      <c r="EF141">
        <v>0</v>
      </c>
      <c r="EG141">
        <v>0</v>
      </c>
      <c r="EH141">
        <v>0</v>
      </c>
      <c r="EI141">
        <v>0</v>
      </c>
      <c r="EJ141">
        <v>0</v>
      </c>
      <c r="EK141">
        <v>0</v>
      </c>
      <c r="EL141">
        <v>0</v>
      </c>
      <c r="EM141">
        <v>0</v>
      </c>
      <c r="EN141">
        <v>0</v>
      </c>
      <c r="EO141">
        <v>0</v>
      </c>
      <c r="EP141">
        <v>0</v>
      </c>
      <c r="EQ141">
        <v>0</v>
      </c>
      <c r="ER141">
        <v>0</v>
      </c>
      <c r="ES141">
        <v>0</v>
      </c>
      <c r="ET141">
        <v>0</v>
      </c>
      <c r="EU141">
        <v>0</v>
      </c>
      <c r="EV141">
        <v>0</v>
      </c>
      <c r="EW141">
        <v>0</v>
      </c>
      <c r="EX141">
        <v>0</v>
      </c>
      <c r="EY141">
        <v>0</v>
      </c>
      <c r="EZ141">
        <v>0</v>
      </c>
      <c r="FA141">
        <v>0</v>
      </c>
      <c r="FB141">
        <v>0</v>
      </c>
      <c r="FC141">
        <v>0</v>
      </c>
      <c r="FD141">
        <v>0</v>
      </c>
      <c r="FE141">
        <v>0</v>
      </c>
      <c r="FF141">
        <v>0</v>
      </c>
      <c r="FG141">
        <v>0</v>
      </c>
      <c r="FH141">
        <v>0</v>
      </c>
      <c r="FI141">
        <v>0</v>
      </c>
      <c r="FJ141">
        <v>0</v>
      </c>
      <c r="FK141">
        <v>0</v>
      </c>
      <c r="FL141">
        <v>0</v>
      </c>
      <c r="FM141">
        <v>0</v>
      </c>
      <c r="FN141">
        <v>0</v>
      </c>
      <c r="FO141">
        <v>0</v>
      </c>
      <c r="FP141">
        <v>0</v>
      </c>
      <c r="FQ141">
        <v>0</v>
      </c>
      <c r="FR141">
        <v>0</v>
      </c>
      <c r="FS141">
        <v>0</v>
      </c>
      <c r="FT141" s="45"/>
    </row>
    <row r="142" spans="1:176" x14ac:dyDescent="0.2">
      <c r="A142" t="s">
        <v>195</v>
      </c>
      <c r="B142" t="s">
        <v>1</v>
      </c>
      <c r="C142" s="69" t="s">
        <v>2</v>
      </c>
      <c r="D142">
        <v>0</v>
      </c>
      <c r="E142" s="78">
        <v>0</v>
      </c>
      <c r="F142">
        <v>0</v>
      </c>
      <c r="G142">
        <v>0</v>
      </c>
      <c r="H142">
        <v>0</v>
      </c>
      <c r="I142">
        <v>0</v>
      </c>
      <c r="J142">
        <v>0</v>
      </c>
      <c r="K142">
        <v>0</v>
      </c>
      <c r="L142">
        <v>0</v>
      </c>
      <c r="M142">
        <v>0</v>
      </c>
      <c r="N142">
        <v>0</v>
      </c>
      <c r="O142">
        <v>0</v>
      </c>
      <c r="P142">
        <v>0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0</v>
      </c>
      <c r="X142">
        <v>0</v>
      </c>
      <c r="Y142">
        <v>0</v>
      </c>
      <c r="Z142">
        <v>0</v>
      </c>
      <c r="AA142">
        <v>0</v>
      </c>
      <c r="AB142">
        <v>0</v>
      </c>
      <c r="AC142">
        <v>0</v>
      </c>
      <c r="AD142">
        <v>0</v>
      </c>
      <c r="AE142">
        <v>0</v>
      </c>
      <c r="AF142">
        <v>0</v>
      </c>
      <c r="AG142">
        <v>0</v>
      </c>
      <c r="AH142">
        <v>0</v>
      </c>
      <c r="AI142">
        <v>0</v>
      </c>
      <c r="AJ142">
        <v>0</v>
      </c>
      <c r="AK142">
        <v>0</v>
      </c>
      <c r="AL142">
        <v>0</v>
      </c>
      <c r="AM142">
        <v>0</v>
      </c>
      <c r="AN142">
        <v>0</v>
      </c>
      <c r="AO142">
        <v>0</v>
      </c>
      <c r="AP142">
        <v>0</v>
      </c>
      <c r="AQ142">
        <v>0</v>
      </c>
      <c r="AR142">
        <v>0</v>
      </c>
      <c r="AS142">
        <v>0</v>
      </c>
      <c r="AT142">
        <v>0</v>
      </c>
      <c r="AU142">
        <v>0</v>
      </c>
      <c r="AV142">
        <v>0</v>
      </c>
      <c r="AW142">
        <v>0</v>
      </c>
      <c r="AX142">
        <v>0</v>
      </c>
      <c r="AY142">
        <v>0</v>
      </c>
      <c r="AZ142">
        <v>0</v>
      </c>
      <c r="BA142">
        <v>0</v>
      </c>
      <c r="BB142">
        <v>0</v>
      </c>
      <c r="BC142">
        <v>0</v>
      </c>
      <c r="BD142">
        <v>0</v>
      </c>
      <c r="BE142">
        <v>0</v>
      </c>
      <c r="BF142">
        <v>0</v>
      </c>
      <c r="BG142">
        <v>0</v>
      </c>
      <c r="BH142">
        <v>0</v>
      </c>
      <c r="BI142">
        <v>0</v>
      </c>
      <c r="BJ142">
        <v>0</v>
      </c>
      <c r="BK142">
        <v>0</v>
      </c>
      <c r="BL142">
        <v>0</v>
      </c>
      <c r="BM142">
        <v>0</v>
      </c>
      <c r="BN142">
        <v>0</v>
      </c>
      <c r="BO142">
        <v>0</v>
      </c>
      <c r="BP142">
        <v>0</v>
      </c>
      <c r="BQ142">
        <v>0</v>
      </c>
      <c r="BR142">
        <v>0</v>
      </c>
      <c r="BS142">
        <v>0</v>
      </c>
      <c r="BT142">
        <v>0</v>
      </c>
      <c r="BU142">
        <v>0</v>
      </c>
      <c r="BV142">
        <v>0</v>
      </c>
      <c r="BW142">
        <v>0</v>
      </c>
      <c r="BX142">
        <v>0</v>
      </c>
      <c r="BY142">
        <v>0</v>
      </c>
      <c r="BZ142">
        <v>0</v>
      </c>
      <c r="CA142">
        <v>0</v>
      </c>
      <c r="CB142">
        <v>0</v>
      </c>
      <c r="CC142">
        <v>0</v>
      </c>
      <c r="CD142">
        <v>0</v>
      </c>
      <c r="CE142">
        <v>0</v>
      </c>
      <c r="CF142">
        <v>0</v>
      </c>
      <c r="CG142">
        <v>0</v>
      </c>
      <c r="CH142">
        <v>0</v>
      </c>
      <c r="CI142">
        <v>0</v>
      </c>
      <c r="CJ142">
        <v>0</v>
      </c>
      <c r="CK142">
        <v>0</v>
      </c>
      <c r="CL142">
        <v>0</v>
      </c>
      <c r="CM142">
        <v>0</v>
      </c>
      <c r="CN142">
        <v>0</v>
      </c>
      <c r="CO142">
        <v>0</v>
      </c>
      <c r="CP142">
        <v>0</v>
      </c>
      <c r="CQ142">
        <v>0</v>
      </c>
      <c r="CR142">
        <v>0</v>
      </c>
      <c r="CS142">
        <v>0</v>
      </c>
      <c r="CT142">
        <v>0</v>
      </c>
      <c r="CU142">
        <v>0</v>
      </c>
      <c r="CV142">
        <v>0</v>
      </c>
      <c r="CW142">
        <v>0</v>
      </c>
      <c r="CX142">
        <v>0</v>
      </c>
      <c r="CY142">
        <v>0</v>
      </c>
      <c r="CZ142">
        <v>0</v>
      </c>
      <c r="DA142">
        <v>0</v>
      </c>
      <c r="DB142">
        <v>0</v>
      </c>
      <c r="DC142">
        <v>0</v>
      </c>
      <c r="DD142">
        <v>0</v>
      </c>
      <c r="DE142">
        <v>0</v>
      </c>
      <c r="DF142">
        <v>0</v>
      </c>
      <c r="DG142">
        <v>0</v>
      </c>
      <c r="DH142">
        <v>0</v>
      </c>
      <c r="DI142">
        <v>0</v>
      </c>
      <c r="DJ142">
        <v>0</v>
      </c>
      <c r="DK142">
        <v>0</v>
      </c>
      <c r="DL142">
        <v>0</v>
      </c>
      <c r="DM142">
        <v>0</v>
      </c>
      <c r="DN142">
        <v>0</v>
      </c>
      <c r="DO142">
        <v>0</v>
      </c>
      <c r="DP142">
        <v>0</v>
      </c>
      <c r="DQ142">
        <v>0</v>
      </c>
      <c r="DR142">
        <v>0</v>
      </c>
      <c r="DS142">
        <v>0</v>
      </c>
      <c r="DT142">
        <v>0</v>
      </c>
      <c r="DU142">
        <v>0</v>
      </c>
      <c r="DV142">
        <v>0</v>
      </c>
      <c r="DW142">
        <v>0</v>
      </c>
      <c r="DX142">
        <v>0</v>
      </c>
      <c r="DY142">
        <v>0</v>
      </c>
      <c r="DZ142">
        <v>0</v>
      </c>
      <c r="EA142">
        <v>0</v>
      </c>
      <c r="EB142">
        <v>0</v>
      </c>
      <c r="EC142">
        <v>0</v>
      </c>
      <c r="ED142">
        <v>0</v>
      </c>
      <c r="EE142">
        <v>0</v>
      </c>
      <c r="EF142">
        <v>0</v>
      </c>
      <c r="EG142">
        <v>0</v>
      </c>
      <c r="EH142">
        <v>0</v>
      </c>
      <c r="EI142">
        <v>0</v>
      </c>
      <c r="EJ142">
        <v>0</v>
      </c>
      <c r="EK142">
        <v>0</v>
      </c>
      <c r="EL142">
        <v>0</v>
      </c>
      <c r="EM142">
        <v>0</v>
      </c>
      <c r="EN142">
        <v>0</v>
      </c>
      <c r="EO142">
        <v>0</v>
      </c>
      <c r="EP142">
        <v>0</v>
      </c>
      <c r="EQ142">
        <v>0</v>
      </c>
      <c r="ER142">
        <v>0</v>
      </c>
      <c r="ES142">
        <v>0</v>
      </c>
      <c r="ET142">
        <v>0</v>
      </c>
      <c r="EU142">
        <v>0</v>
      </c>
      <c r="EV142">
        <v>0</v>
      </c>
      <c r="EW142">
        <v>0</v>
      </c>
      <c r="EX142">
        <v>0</v>
      </c>
      <c r="EY142">
        <v>0</v>
      </c>
      <c r="EZ142">
        <v>0</v>
      </c>
      <c r="FA142">
        <v>0</v>
      </c>
      <c r="FB142">
        <v>0</v>
      </c>
      <c r="FC142">
        <v>0</v>
      </c>
      <c r="FD142">
        <v>0</v>
      </c>
      <c r="FE142">
        <v>0</v>
      </c>
      <c r="FF142">
        <v>0</v>
      </c>
      <c r="FG142">
        <v>0</v>
      </c>
      <c r="FH142">
        <v>0</v>
      </c>
      <c r="FI142">
        <v>0</v>
      </c>
      <c r="FJ142">
        <v>0</v>
      </c>
      <c r="FK142">
        <v>0</v>
      </c>
      <c r="FL142">
        <v>0</v>
      </c>
      <c r="FM142">
        <v>0</v>
      </c>
      <c r="FN142">
        <v>0</v>
      </c>
      <c r="FO142">
        <v>0</v>
      </c>
      <c r="FP142">
        <v>0</v>
      </c>
      <c r="FQ142">
        <v>0</v>
      </c>
      <c r="FR142">
        <v>0</v>
      </c>
      <c r="FS142">
        <v>0</v>
      </c>
      <c r="FT142" s="45"/>
    </row>
    <row r="143" spans="1:176" x14ac:dyDescent="0.2">
      <c r="A143" t="s">
        <v>195</v>
      </c>
      <c r="B143" t="s">
        <v>203</v>
      </c>
      <c r="C143" s="69">
        <v>41774</v>
      </c>
      <c r="D143">
        <v>0</v>
      </c>
      <c r="E143" s="78">
        <v>0</v>
      </c>
      <c r="F143">
        <v>0</v>
      </c>
      <c r="G143">
        <v>0</v>
      </c>
      <c r="H143">
        <v>0</v>
      </c>
      <c r="I143">
        <v>0</v>
      </c>
      <c r="J143">
        <v>0</v>
      </c>
      <c r="K143">
        <v>0</v>
      </c>
      <c r="L143">
        <v>0</v>
      </c>
      <c r="M143">
        <v>0</v>
      </c>
      <c r="N143">
        <v>0</v>
      </c>
      <c r="O143">
        <v>0</v>
      </c>
      <c r="P143">
        <v>0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0</v>
      </c>
      <c r="X143">
        <v>0</v>
      </c>
      <c r="Y143">
        <v>0</v>
      </c>
      <c r="Z143">
        <v>0</v>
      </c>
      <c r="AA143">
        <v>0</v>
      </c>
      <c r="AB143">
        <v>0</v>
      </c>
      <c r="AC143">
        <v>0</v>
      </c>
      <c r="AD143">
        <v>0</v>
      </c>
      <c r="AE143">
        <v>0</v>
      </c>
      <c r="AF143">
        <v>0</v>
      </c>
      <c r="AG143">
        <v>0</v>
      </c>
      <c r="AH143">
        <v>0</v>
      </c>
      <c r="AI143">
        <v>0</v>
      </c>
      <c r="AJ143">
        <v>0</v>
      </c>
      <c r="AK143">
        <v>0</v>
      </c>
      <c r="AL143">
        <v>0</v>
      </c>
      <c r="AM143">
        <v>0</v>
      </c>
      <c r="AN143">
        <v>0</v>
      </c>
      <c r="AO143">
        <v>0</v>
      </c>
      <c r="AP143">
        <v>0</v>
      </c>
      <c r="AQ143">
        <v>0</v>
      </c>
      <c r="AR143">
        <v>0</v>
      </c>
      <c r="AS143">
        <v>0</v>
      </c>
      <c r="AT143">
        <v>0</v>
      </c>
      <c r="AU143">
        <v>0</v>
      </c>
      <c r="AV143">
        <v>0</v>
      </c>
      <c r="AW143">
        <v>0</v>
      </c>
      <c r="AX143">
        <v>0</v>
      </c>
      <c r="AY143">
        <v>0</v>
      </c>
      <c r="AZ143">
        <v>0</v>
      </c>
      <c r="BA143">
        <v>0</v>
      </c>
      <c r="BB143">
        <v>0</v>
      </c>
      <c r="BC143">
        <v>0</v>
      </c>
      <c r="BD143">
        <v>0</v>
      </c>
      <c r="BE143">
        <v>0</v>
      </c>
      <c r="BF143">
        <v>0</v>
      </c>
      <c r="BG143">
        <v>0</v>
      </c>
      <c r="BH143">
        <v>0</v>
      </c>
      <c r="BI143">
        <v>0</v>
      </c>
      <c r="BJ143">
        <v>0</v>
      </c>
      <c r="BK143">
        <v>0</v>
      </c>
      <c r="BL143">
        <v>0</v>
      </c>
      <c r="BM143">
        <v>0</v>
      </c>
      <c r="BN143">
        <v>0</v>
      </c>
      <c r="BO143">
        <v>0</v>
      </c>
      <c r="BP143">
        <v>0</v>
      </c>
      <c r="BQ143">
        <v>0</v>
      </c>
      <c r="BR143">
        <v>0</v>
      </c>
      <c r="BS143">
        <v>0</v>
      </c>
      <c r="BT143">
        <v>0</v>
      </c>
      <c r="BU143">
        <v>0</v>
      </c>
      <c r="BV143">
        <v>0</v>
      </c>
      <c r="BW143">
        <v>0</v>
      </c>
      <c r="BX143">
        <v>0</v>
      </c>
      <c r="BY143">
        <v>0</v>
      </c>
      <c r="BZ143">
        <v>0</v>
      </c>
      <c r="CA143">
        <v>0</v>
      </c>
      <c r="CB143">
        <v>0</v>
      </c>
      <c r="CC143">
        <v>0</v>
      </c>
      <c r="CD143">
        <v>0</v>
      </c>
      <c r="CE143">
        <v>0</v>
      </c>
      <c r="CF143">
        <v>0</v>
      </c>
      <c r="CG143">
        <v>0</v>
      </c>
      <c r="CH143">
        <v>0</v>
      </c>
      <c r="CI143">
        <v>0</v>
      </c>
      <c r="CJ143">
        <v>0</v>
      </c>
      <c r="CK143">
        <v>0</v>
      </c>
      <c r="CL143">
        <v>0</v>
      </c>
      <c r="CM143">
        <v>0</v>
      </c>
      <c r="CN143">
        <v>0</v>
      </c>
      <c r="CO143">
        <v>0</v>
      </c>
      <c r="CP143">
        <v>0</v>
      </c>
      <c r="CQ143">
        <v>0</v>
      </c>
      <c r="CR143">
        <v>0</v>
      </c>
      <c r="CS143">
        <v>0</v>
      </c>
      <c r="CT143">
        <v>0</v>
      </c>
      <c r="CU143">
        <v>0</v>
      </c>
      <c r="CV143">
        <v>0</v>
      </c>
      <c r="CW143">
        <v>0</v>
      </c>
      <c r="CX143">
        <v>0</v>
      </c>
      <c r="CY143">
        <v>0</v>
      </c>
      <c r="CZ143">
        <v>0</v>
      </c>
      <c r="DA143">
        <v>0</v>
      </c>
      <c r="DB143">
        <v>0</v>
      </c>
      <c r="DC143">
        <v>0</v>
      </c>
      <c r="DD143">
        <v>0</v>
      </c>
      <c r="DE143">
        <v>0</v>
      </c>
      <c r="DF143">
        <v>0</v>
      </c>
      <c r="DG143">
        <v>0</v>
      </c>
      <c r="DH143">
        <v>0</v>
      </c>
      <c r="DI143">
        <v>0</v>
      </c>
      <c r="DJ143">
        <v>0</v>
      </c>
      <c r="DK143">
        <v>0</v>
      </c>
      <c r="DL143">
        <v>0</v>
      </c>
      <c r="DM143">
        <v>0</v>
      </c>
      <c r="DN143">
        <v>0</v>
      </c>
      <c r="DO143">
        <v>0</v>
      </c>
      <c r="DP143">
        <v>0</v>
      </c>
      <c r="DQ143">
        <v>0</v>
      </c>
      <c r="DR143">
        <v>0</v>
      </c>
      <c r="DS143">
        <v>0</v>
      </c>
      <c r="DT143">
        <v>0</v>
      </c>
      <c r="DU143">
        <v>0</v>
      </c>
      <c r="DV143">
        <v>0</v>
      </c>
      <c r="DW143">
        <v>0</v>
      </c>
      <c r="DX143">
        <v>0</v>
      </c>
      <c r="DY143">
        <v>0</v>
      </c>
      <c r="DZ143">
        <v>0</v>
      </c>
      <c r="EA143">
        <v>0</v>
      </c>
      <c r="EB143">
        <v>0</v>
      </c>
      <c r="EC143">
        <v>0</v>
      </c>
      <c r="ED143">
        <v>0</v>
      </c>
      <c r="EE143">
        <v>0</v>
      </c>
      <c r="EF143">
        <v>0</v>
      </c>
      <c r="EG143">
        <v>0</v>
      </c>
      <c r="EH143">
        <v>0</v>
      </c>
      <c r="EI143">
        <v>0</v>
      </c>
      <c r="EJ143">
        <v>0</v>
      </c>
      <c r="EK143">
        <v>0</v>
      </c>
      <c r="EL143">
        <v>0</v>
      </c>
      <c r="EM143">
        <v>0</v>
      </c>
      <c r="EN143">
        <v>0</v>
      </c>
      <c r="EO143">
        <v>0</v>
      </c>
      <c r="EP143">
        <v>0</v>
      </c>
      <c r="EQ143">
        <v>0</v>
      </c>
      <c r="ER143">
        <v>0</v>
      </c>
      <c r="ES143">
        <v>0</v>
      </c>
      <c r="ET143">
        <v>0</v>
      </c>
      <c r="EU143">
        <v>0</v>
      </c>
      <c r="EV143">
        <v>0</v>
      </c>
      <c r="EW143">
        <v>0</v>
      </c>
      <c r="EX143">
        <v>0</v>
      </c>
      <c r="EY143">
        <v>0</v>
      </c>
      <c r="EZ143">
        <v>0</v>
      </c>
      <c r="FA143">
        <v>0</v>
      </c>
      <c r="FB143">
        <v>0</v>
      </c>
      <c r="FC143">
        <v>0</v>
      </c>
      <c r="FD143">
        <v>0</v>
      </c>
      <c r="FE143">
        <v>0</v>
      </c>
      <c r="FF143">
        <v>0</v>
      </c>
      <c r="FG143">
        <v>0</v>
      </c>
      <c r="FH143">
        <v>0</v>
      </c>
      <c r="FI143">
        <v>0</v>
      </c>
      <c r="FJ143">
        <v>0</v>
      </c>
      <c r="FK143">
        <v>0</v>
      </c>
      <c r="FL143">
        <v>0</v>
      </c>
      <c r="FM143">
        <v>0</v>
      </c>
      <c r="FN143">
        <v>0</v>
      </c>
      <c r="FO143">
        <v>0</v>
      </c>
      <c r="FP143">
        <v>0</v>
      </c>
      <c r="FQ143">
        <v>0</v>
      </c>
      <c r="FR143">
        <v>0</v>
      </c>
      <c r="FS143">
        <v>0</v>
      </c>
      <c r="FT143" s="45"/>
    </row>
    <row r="144" spans="1:176" x14ac:dyDescent="0.2">
      <c r="A144" t="s">
        <v>195</v>
      </c>
      <c r="B144" t="s">
        <v>203</v>
      </c>
      <c r="C144" s="69">
        <v>41893</v>
      </c>
      <c r="D144">
        <v>0</v>
      </c>
      <c r="E144" s="78">
        <v>0</v>
      </c>
      <c r="F144">
        <v>0</v>
      </c>
      <c r="G144">
        <v>0</v>
      </c>
      <c r="H144">
        <v>0</v>
      </c>
      <c r="I144">
        <v>0</v>
      </c>
      <c r="J144">
        <v>0</v>
      </c>
      <c r="K144">
        <v>0</v>
      </c>
      <c r="L144">
        <v>0</v>
      </c>
      <c r="M144">
        <v>0</v>
      </c>
      <c r="N144">
        <v>0</v>
      </c>
      <c r="O144">
        <v>0</v>
      </c>
      <c r="P144">
        <v>0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0</v>
      </c>
      <c r="Y144">
        <v>0</v>
      </c>
      <c r="Z144">
        <v>0</v>
      </c>
      <c r="AA144">
        <v>0</v>
      </c>
      <c r="AB144">
        <v>0</v>
      </c>
      <c r="AC144">
        <v>0</v>
      </c>
      <c r="AD144">
        <v>0</v>
      </c>
      <c r="AE144">
        <v>0</v>
      </c>
      <c r="AF144">
        <v>0</v>
      </c>
      <c r="AG144">
        <v>0</v>
      </c>
      <c r="AH144">
        <v>0</v>
      </c>
      <c r="AI144">
        <v>0</v>
      </c>
      <c r="AJ144">
        <v>0</v>
      </c>
      <c r="AK144">
        <v>0</v>
      </c>
      <c r="AL144">
        <v>0</v>
      </c>
      <c r="AM144">
        <v>0</v>
      </c>
      <c r="AN144">
        <v>0</v>
      </c>
      <c r="AO144">
        <v>0</v>
      </c>
      <c r="AP144">
        <v>0</v>
      </c>
      <c r="AQ144">
        <v>0</v>
      </c>
      <c r="AR144">
        <v>0</v>
      </c>
      <c r="AS144">
        <v>0</v>
      </c>
      <c r="AT144">
        <v>0</v>
      </c>
      <c r="AU144">
        <v>0</v>
      </c>
      <c r="AV144">
        <v>0</v>
      </c>
      <c r="AW144">
        <v>0</v>
      </c>
      <c r="AX144">
        <v>0</v>
      </c>
      <c r="AY144">
        <v>0</v>
      </c>
      <c r="AZ144">
        <v>0</v>
      </c>
      <c r="BA144">
        <v>0</v>
      </c>
      <c r="BB144">
        <v>0</v>
      </c>
      <c r="BC144">
        <v>0</v>
      </c>
      <c r="BD144">
        <v>0</v>
      </c>
      <c r="BE144">
        <v>0</v>
      </c>
      <c r="BF144">
        <v>0</v>
      </c>
      <c r="BG144">
        <v>0</v>
      </c>
      <c r="BH144">
        <v>0</v>
      </c>
      <c r="BI144">
        <v>0</v>
      </c>
      <c r="BJ144">
        <v>0</v>
      </c>
      <c r="BK144">
        <v>0</v>
      </c>
      <c r="BL144">
        <v>0</v>
      </c>
      <c r="BM144">
        <v>0</v>
      </c>
      <c r="BN144">
        <v>0</v>
      </c>
      <c r="BO144">
        <v>0</v>
      </c>
      <c r="BP144">
        <v>0</v>
      </c>
      <c r="BQ144">
        <v>0</v>
      </c>
      <c r="BR144">
        <v>0</v>
      </c>
      <c r="BS144">
        <v>0</v>
      </c>
      <c r="BT144">
        <v>0</v>
      </c>
      <c r="BU144">
        <v>0</v>
      </c>
      <c r="BV144">
        <v>0</v>
      </c>
      <c r="BW144">
        <v>0</v>
      </c>
      <c r="BX144">
        <v>0</v>
      </c>
      <c r="BY144">
        <v>0</v>
      </c>
      <c r="BZ144">
        <v>0</v>
      </c>
      <c r="CA144">
        <v>0</v>
      </c>
      <c r="CB144">
        <v>0</v>
      </c>
      <c r="CC144">
        <v>0</v>
      </c>
      <c r="CD144">
        <v>0</v>
      </c>
      <c r="CE144">
        <v>0</v>
      </c>
      <c r="CF144">
        <v>0</v>
      </c>
      <c r="CG144">
        <v>0</v>
      </c>
      <c r="CH144">
        <v>0</v>
      </c>
      <c r="CI144">
        <v>0</v>
      </c>
      <c r="CJ144">
        <v>0</v>
      </c>
      <c r="CK144">
        <v>0</v>
      </c>
      <c r="CL144">
        <v>0</v>
      </c>
      <c r="CM144">
        <v>0</v>
      </c>
      <c r="CN144">
        <v>0</v>
      </c>
      <c r="CO144">
        <v>0</v>
      </c>
      <c r="CP144">
        <v>0</v>
      </c>
      <c r="CQ144">
        <v>0</v>
      </c>
      <c r="CR144">
        <v>0</v>
      </c>
      <c r="CS144">
        <v>0</v>
      </c>
      <c r="CT144">
        <v>0</v>
      </c>
      <c r="CU144">
        <v>0</v>
      </c>
      <c r="CV144">
        <v>0</v>
      </c>
      <c r="CW144">
        <v>0</v>
      </c>
      <c r="CX144">
        <v>0</v>
      </c>
      <c r="CY144">
        <v>0</v>
      </c>
      <c r="CZ144">
        <v>0</v>
      </c>
      <c r="DA144">
        <v>0</v>
      </c>
      <c r="DB144">
        <v>0</v>
      </c>
      <c r="DC144">
        <v>0</v>
      </c>
      <c r="DD144">
        <v>0</v>
      </c>
      <c r="DE144">
        <v>0</v>
      </c>
      <c r="DF144">
        <v>0</v>
      </c>
      <c r="DG144">
        <v>0</v>
      </c>
      <c r="DH144">
        <v>0</v>
      </c>
      <c r="DI144">
        <v>0</v>
      </c>
      <c r="DJ144">
        <v>0</v>
      </c>
      <c r="DK144">
        <v>0</v>
      </c>
      <c r="DL144">
        <v>0</v>
      </c>
      <c r="DM144">
        <v>0</v>
      </c>
      <c r="DN144">
        <v>0</v>
      </c>
      <c r="DO144">
        <v>0</v>
      </c>
      <c r="DP144">
        <v>0</v>
      </c>
      <c r="DQ144">
        <v>0</v>
      </c>
      <c r="DR144">
        <v>0</v>
      </c>
      <c r="DS144">
        <v>0</v>
      </c>
      <c r="DT144">
        <v>0</v>
      </c>
      <c r="DU144">
        <v>0</v>
      </c>
      <c r="DV144">
        <v>0</v>
      </c>
      <c r="DW144">
        <v>0</v>
      </c>
      <c r="DX144">
        <v>0</v>
      </c>
      <c r="DY144">
        <v>0</v>
      </c>
      <c r="DZ144">
        <v>0</v>
      </c>
      <c r="EA144">
        <v>0</v>
      </c>
      <c r="EB144">
        <v>0</v>
      </c>
      <c r="EC144">
        <v>0</v>
      </c>
      <c r="ED144">
        <v>0</v>
      </c>
      <c r="EE144">
        <v>0</v>
      </c>
      <c r="EF144">
        <v>0</v>
      </c>
      <c r="EG144">
        <v>0</v>
      </c>
      <c r="EH144">
        <v>0</v>
      </c>
      <c r="EI144">
        <v>0</v>
      </c>
      <c r="EJ144">
        <v>0</v>
      </c>
      <c r="EK144">
        <v>0</v>
      </c>
      <c r="EL144">
        <v>0</v>
      </c>
      <c r="EM144">
        <v>0</v>
      </c>
      <c r="EN144">
        <v>0</v>
      </c>
      <c r="EO144">
        <v>0</v>
      </c>
      <c r="EP144">
        <v>0</v>
      </c>
      <c r="EQ144">
        <v>0</v>
      </c>
      <c r="ER144">
        <v>0</v>
      </c>
      <c r="ES144">
        <v>0</v>
      </c>
      <c r="ET144">
        <v>0</v>
      </c>
      <c r="EU144">
        <v>0</v>
      </c>
      <c r="EV144">
        <v>0</v>
      </c>
      <c r="EW144">
        <v>0</v>
      </c>
      <c r="EX144">
        <v>0</v>
      </c>
      <c r="EY144">
        <v>0</v>
      </c>
      <c r="EZ144">
        <v>0</v>
      </c>
      <c r="FA144">
        <v>0</v>
      </c>
      <c r="FB144">
        <v>0</v>
      </c>
      <c r="FC144">
        <v>0</v>
      </c>
      <c r="FD144">
        <v>0</v>
      </c>
      <c r="FE144">
        <v>0</v>
      </c>
      <c r="FF144">
        <v>0</v>
      </c>
      <c r="FG144">
        <v>0</v>
      </c>
      <c r="FH144">
        <v>0</v>
      </c>
      <c r="FI144">
        <v>0</v>
      </c>
      <c r="FJ144">
        <v>0</v>
      </c>
      <c r="FK144">
        <v>0</v>
      </c>
      <c r="FL144">
        <v>0</v>
      </c>
      <c r="FM144">
        <v>0</v>
      </c>
      <c r="FN144">
        <v>0</v>
      </c>
      <c r="FO144">
        <v>0</v>
      </c>
      <c r="FP144">
        <v>0</v>
      </c>
      <c r="FQ144">
        <v>0</v>
      </c>
      <c r="FR144">
        <v>0</v>
      </c>
      <c r="FS144">
        <v>0</v>
      </c>
      <c r="FT144" s="45"/>
    </row>
    <row r="145" spans="1:176" x14ac:dyDescent="0.2">
      <c r="A145" t="s">
        <v>195</v>
      </c>
      <c r="B145" t="s">
        <v>203</v>
      </c>
      <c r="C145" s="69" t="s">
        <v>2</v>
      </c>
      <c r="D145">
        <v>0</v>
      </c>
      <c r="E145" s="78">
        <v>0</v>
      </c>
      <c r="F145">
        <v>0</v>
      </c>
      <c r="G145">
        <v>0</v>
      </c>
      <c r="H145">
        <v>0</v>
      </c>
      <c r="I145">
        <v>0</v>
      </c>
      <c r="J145">
        <v>0</v>
      </c>
      <c r="K145">
        <v>0</v>
      </c>
      <c r="L145">
        <v>0</v>
      </c>
      <c r="M145">
        <v>0</v>
      </c>
      <c r="N145">
        <v>0</v>
      </c>
      <c r="O145">
        <v>0</v>
      </c>
      <c r="P145">
        <v>0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0</v>
      </c>
      <c r="Z145">
        <v>0</v>
      </c>
      <c r="AA145">
        <v>0</v>
      </c>
      <c r="AB145">
        <v>0</v>
      </c>
      <c r="AC145">
        <v>0</v>
      </c>
      <c r="AD145">
        <v>0</v>
      </c>
      <c r="AE145">
        <v>0</v>
      </c>
      <c r="AF145">
        <v>0</v>
      </c>
      <c r="AG145">
        <v>0</v>
      </c>
      <c r="AH145">
        <v>0</v>
      </c>
      <c r="AI145">
        <v>0</v>
      </c>
      <c r="AJ145">
        <v>0</v>
      </c>
      <c r="AK145">
        <v>0</v>
      </c>
      <c r="AL145">
        <v>0</v>
      </c>
      <c r="AM145">
        <v>0</v>
      </c>
      <c r="AN145">
        <v>0</v>
      </c>
      <c r="AO145">
        <v>0</v>
      </c>
      <c r="AP145">
        <v>0</v>
      </c>
      <c r="AQ145">
        <v>0</v>
      </c>
      <c r="AR145">
        <v>0</v>
      </c>
      <c r="AS145">
        <v>0</v>
      </c>
      <c r="AT145">
        <v>0</v>
      </c>
      <c r="AU145">
        <v>0</v>
      </c>
      <c r="AV145">
        <v>0</v>
      </c>
      <c r="AW145">
        <v>0</v>
      </c>
      <c r="AX145">
        <v>0</v>
      </c>
      <c r="AY145">
        <v>0</v>
      </c>
      <c r="AZ145">
        <v>0</v>
      </c>
      <c r="BA145">
        <v>0</v>
      </c>
      <c r="BB145">
        <v>0</v>
      </c>
      <c r="BC145">
        <v>0</v>
      </c>
      <c r="BD145">
        <v>0</v>
      </c>
      <c r="BE145">
        <v>0</v>
      </c>
      <c r="BF145">
        <v>0</v>
      </c>
      <c r="BG145">
        <v>0</v>
      </c>
      <c r="BH145">
        <v>0</v>
      </c>
      <c r="BI145">
        <v>0</v>
      </c>
      <c r="BJ145">
        <v>0</v>
      </c>
      <c r="BK145">
        <v>0</v>
      </c>
      <c r="BL145">
        <v>0</v>
      </c>
      <c r="BM145">
        <v>0</v>
      </c>
      <c r="BN145">
        <v>0</v>
      </c>
      <c r="BO145">
        <v>0</v>
      </c>
      <c r="BP145">
        <v>0</v>
      </c>
      <c r="BQ145">
        <v>0</v>
      </c>
      <c r="BR145">
        <v>0</v>
      </c>
      <c r="BS145">
        <v>0</v>
      </c>
      <c r="BT145">
        <v>0</v>
      </c>
      <c r="BU145">
        <v>0</v>
      </c>
      <c r="BV145">
        <v>0</v>
      </c>
      <c r="BW145">
        <v>0</v>
      </c>
      <c r="BX145">
        <v>0</v>
      </c>
      <c r="BY145">
        <v>0</v>
      </c>
      <c r="BZ145">
        <v>0</v>
      </c>
      <c r="CA145">
        <v>0</v>
      </c>
      <c r="CB145">
        <v>0</v>
      </c>
      <c r="CC145">
        <v>0</v>
      </c>
      <c r="CD145">
        <v>0</v>
      </c>
      <c r="CE145">
        <v>0</v>
      </c>
      <c r="CF145">
        <v>0</v>
      </c>
      <c r="CG145">
        <v>0</v>
      </c>
      <c r="CH145">
        <v>0</v>
      </c>
      <c r="CI145">
        <v>0</v>
      </c>
      <c r="CJ145">
        <v>0</v>
      </c>
      <c r="CK145">
        <v>0</v>
      </c>
      <c r="CL145">
        <v>0</v>
      </c>
      <c r="CM145">
        <v>0</v>
      </c>
      <c r="CN145">
        <v>0</v>
      </c>
      <c r="CO145">
        <v>0</v>
      </c>
      <c r="CP145">
        <v>0</v>
      </c>
      <c r="CQ145">
        <v>0</v>
      </c>
      <c r="CR145">
        <v>0</v>
      </c>
      <c r="CS145">
        <v>0</v>
      </c>
      <c r="CT145">
        <v>0</v>
      </c>
      <c r="CU145">
        <v>0</v>
      </c>
      <c r="CV145">
        <v>0</v>
      </c>
      <c r="CW145">
        <v>0</v>
      </c>
      <c r="CX145">
        <v>0</v>
      </c>
      <c r="CY145">
        <v>0</v>
      </c>
      <c r="CZ145">
        <v>0</v>
      </c>
      <c r="DA145">
        <v>0</v>
      </c>
      <c r="DB145">
        <v>0</v>
      </c>
      <c r="DC145">
        <v>0</v>
      </c>
      <c r="DD145">
        <v>0</v>
      </c>
      <c r="DE145">
        <v>0</v>
      </c>
      <c r="DF145">
        <v>0</v>
      </c>
      <c r="DG145">
        <v>0</v>
      </c>
      <c r="DH145">
        <v>0</v>
      </c>
      <c r="DI145">
        <v>0</v>
      </c>
      <c r="DJ145">
        <v>0</v>
      </c>
      <c r="DK145">
        <v>0</v>
      </c>
      <c r="DL145">
        <v>0</v>
      </c>
      <c r="DM145">
        <v>0</v>
      </c>
      <c r="DN145">
        <v>0</v>
      </c>
      <c r="DO145">
        <v>0</v>
      </c>
      <c r="DP145">
        <v>0</v>
      </c>
      <c r="DQ145">
        <v>0</v>
      </c>
      <c r="DR145">
        <v>0</v>
      </c>
      <c r="DS145">
        <v>0</v>
      </c>
      <c r="DT145">
        <v>0</v>
      </c>
      <c r="DU145">
        <v>0</v>
      </c>
      <c r="DV145">
        <v>0</v>
      </c>
      <c r="DW145">
        <v>0</v>
      </c>
      <c r="DX145">
        <v>0</v>
      </c>
      <c r="DY145">
        <v>0</v>
      </c>
      <c r="DZ145">
        <v>0</v>
      </c>
      <c r="EA145">
        <v>0</v>
      </c>
      <c r="EB145">
        <v>0</v>
      </c>
      <c r="EC145">
        <v>0</v>
      </c>
      <c r="ED145">
        <v>0</v>
      </c>
      <c r="EE145">
        <v>0</v>
      </c>
      <c r="EF145">
        <v>0</v>
      </c>
      <c r="EG145">
        <v>0</v>
      </c>
      <c r="EH145">
        <v>0</v>
      </c>
      <c r="EI145">
        <v>0</v>
      </c>
      <c r="EJ145">
        <v>0</v>
      </c>
      <c r="EK145">
        <v>0</v>
      </c>
      <c r="EL145">
        <v>0</v>
      </c>
      <c r="EM145">
        <v>0</v>
      </c>
      <c r="EN145">
        <v>0</v>
      </c>
      <c r="EO145">
        <v>0</v>
      </c>
      <c r="EP145">
        <v>0</v>
      </c>
      <c r="EQ145">
        <v>0</v>
      </c>
      <c r="ER145">
        <v>0</v>
      </c>
      <c r="ES145">
        <v>0</v>
      </c>
      <c r="ET145">
        <v>0</v>
      </c>
      <c r="EU145">
        <v>0</v>
      </c>
      <c r="EV145">
        <v>0</v>
      </c>
      <c r="EW145">
        <v>0</v>
      </c>
      <c r="EX145">
        <v>0</v>
      </c>
      <c r="EY145">
        <v>0</v>
      </c>
      <c r="EZ145">
        <v>0</v>
      </c>
      <c r="FA145">
        <v>0</v>
      </c>
      <c r="FB145">
        <v>0</v>
      </c>
      <c r="FC145">
        <v>0</v>
      </c>
      <c r="FD145">
        <v>0</v>
      </c>
      <c r="FE145">
        <v>0</v>
      </c>
      <c r="FF145">
        <v>0</v>
      </c>
      <c r="FG145">
        <v>0</v>
      </c>
      <c r="FH145">
        <v>0</v>
      </c>
      <c r="FI145">
        <v>0</v>
      </c>
      <c r="FJ145">
        <v>0</v>
      </c>
      <c r="FK145">
        <v>0</v>
      </c>
      <c r="FL145">
        <v>0</v>
      </c>
      <c r="FM145">
        <v>0</v>
      </c>
      <c r="FN145">
        <v>0</v>
      </c>
      <c r="FO145">
        <v>0</v>
      </c>
      <c r="FP145">
        <v>0</v>
      </c>
      <c r="FQ145">
        <v>0</v>
      </c>
      <c r="FR145">
        <v>0</v>
      </c>
      <c r="FS145">
        <v>0</v>
      </c>
      <c r="FT145" s="45"/>
    </row>
    <row r="146" spans="1:176" x14ac:dyDescent="0.2">
      <c r="A146" t="s">
        <v>196</v>
      </c>
      <c r="B146" t="s">
        <v>202</v>
      </c>
      <c r="C146" s="69">
        <v>41774</v>
      </c>
      <c r="D146">
        <v>0</v>
      </c>
      <c r="E146" s="78">
        <v>0</v>
      </c>
      <c r="F146">
        <v>0</v>
      </c>
      <c r="G146">
        <v>0</v>
      </c>
      <c r="H146">
        <v>0</v>
      </c>
      <c r="I146">
        <v>0</v>
      </c>
      <c r="J146">
        <v>0</v>
      </c>
      <c r="K146">
        <v>0</v>
      </c>
      <c r="L146">
        <v>0</v>
      </c>
      <c r="M146">
        <v>0</v>
      </c>
      <c r="N146">
        <v>0</v>
      </c>
      <c r="O146">
        <v>0</v>
      </c>
      <c r="P146">
        <v>0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0</v>
      </c>
      <c r="X146">
        <v>0</v>
      </c>
      <c r="Y146">
        <v>0</v>
      </c>
      <c r="Z146">
        <v>0</v>
      </c>
      <c r="AA146">
        <v>0</v>
      </c>
      <c r="AB146">
        <v>0</v>
      </c>
      <c r="AC146">
        <v>0</v>
      </c>
      <c r="AD146">
        <v>0</v>
      </c>
      <c r="AE146">
        <v>0</v>
      </c>
      <c r="AF146">
        <v>0</v>
      </c>
      <c r="AG146">
        <v>0</v>
      </c>
      <c r="AH146">
        <v>0</v>
      </c>
      <c r="AI146">
        <v>0</v>
      </c>
      <c r="AJ146">
        <v>0</v>
      </c>
      <c r="AK146">
        <v>0</v>
      </c>
      <c r="AL146">
        <v>0</v>
      </c>
      <c r="AM146">
        <v>0</v>
      </c>
      <c r="AN146">
        <v>0</v>
      </c>
      <c r="AO146">
        <v>0</v>
      </c>
      <c r="AP146">
        <v>0</v>
      </c>
      <c r="AQ146">
        <v>0</v>
      </c>
      <c r="AR146">
        <v>0</v>
      </c>
      <c r="AS146">
        <v>0</v>
      </c>
      <c r="AT146">
        <v>0</v>
      </c>
      <c r="AU146">
        <v>0</v>
      </c>
      <c r="AV146">
        <v>0</v>
      </c>
      <c r="AW146">
        <v>0</v>
      </c>
      <c r="AX146">
        <v>0</v>
      </c>
      <c r="AY146">
        <v>0</v>
      </c>
      <c r="AZ146">
        <v>0</v>
      </c>
      <c r="BA146">
        <v>0</v>
      </c>
      <c r="BB146">
        <v>0</v>
      </c>
      <c r="BC146">
        <v>0</v>
      </c>
      <c r="BD146">
        <v>0</v>
      </c>
      <c r="BE146">
        <v>0</v>
      </c>
      <c r="BF146">
        <v>0</v>
      </c>
      <c r="BG146">
        <v>0</v>
      </c>
      <c r="BH146">
        <v>0</v>
      </c>
      <c r="BI146">
        <v>0</v>
      </c>
      <c r="BJ146">
        <v>0</v>
      </c>
      <c r="BK146">
        <v>0</v>
      </c>
      <c r="BL146">
        <v>0</v>
      </c>
      <c r="BM146">
        <v>0</v>
      </c>
      <c r="BN146">
        <v>0</v>
      </c>
      <c r="BO146">
        <v>0</v>
      </c>
      <c r="BP146">
        <v>0</v>
      </c>
      <c r="BQ146">
        <v>0</v>
      </c>
      <c r="BR146">
        <v>0</v>
      </c>
      <c r="BS146">
        <v>0</v>
      </c>
      <c r="BT146">
        <v>0</v>
      </c>
      <c r="BU146">
        <v>0</v>
      </c>
      <c r="BV146">
        <v>0</v>
      </c>
      <c r="BW146">
        <v>0</v>
      </c>
      <c r="BX146">
        <v>0</v>
      </c>
      <c r="BY146">
        <v>0</v>
      </c>
      <c r="BZ146">
        <v>0</v>
      </c>
      <c r="CA146">
        <v>0</v>
      </c>
      <c r="CB146">
        <v>0</v>
      </c>
      <c r="CC146">
        <v>0</v>
      </c>
      <c r="CD146">
        <v>0</v>
      </c>
      <c r="CE146">
        <v>0</v>
      </c>
      <c r="CF146">
        <v>0</v>
      </c>
      <c r="CG146">
        <v>0</v>
      </c>
      <c r="CH146">
        <v>0</v>
      </c>
      <c r="CI146">
        <v>0</v>
      </c>
      <c r="CJ146">
        <v>0</v>
      </c>
      <c r="CK146">
        <v>0</v>
      </c>
      <c r="CL146">
        <v>0</v>
      </c>
      <c r="CM146">
        <v>0</v>
      </c>
      <c r="CN146">
        <v>0</v>
      </c>
      <c r="CO146">
        <v>0</v>
      </c>
      <c r="CP146">
        <v>0</v>
      </c>
      <c r="CQ146">
        <v>0</v>
      </c>
      <c r="CR146">
        <v>0</v>
      </c>
      <c r="CS146">
        <v>0</v>
      </c>
      <c r="CT146">
        <v>0</v>
      </c>
      <c r="CU146">
        <v>0</v>
      </c>
      <c r="CV146">
        <v>0</v>
      </c>
      <c r="CW146">
        <v>0</v>
      </c>
      <c r="CX146">
        <v>0</v>
      </c>
      <c r="CY146">
        <v>0</v>
      </c>
      <c r="CZ146">
        <v>0</v>
      </c>
      <c r="DA146">
        <v>0</v>
      </c>
      <c r="DB146">
        <v>0</v>
      </c>
      <c r="DC146">
        <v>0</v>
      </c>
      <c r="DD146">
        <v>0</v>
      </c>
      <c r="DE146">
        <v>0</v>
      </c>
      <c r="DF146">
        <v>0</v>
      </c>
      <c r="DG146">
        <v>0</v>
      </c>
      <c r="DH146">
        <v>0</v>
      </c>
      <c r="DI146">
        <v>0</v>
      </c>
      <c r="DJ146">
        <v>0</v>
      </c>
      <c r="DK146">
        <v>0</v>
      </c>
      <c r="DL146">
        <v>0</v>
      </c>
      <c r="DM146">
        <v>0</v>
      </c>
      <c r="DN146">
        <v>0</v>
      </c>
      <c r="DO146">
        <v>0</v>
      </c>
      <c r="DP146">
        <v>0</v>
      </c>
      <c r="DQ146">
        <v>0</v>
      </c>
      <c r="DR146">
        <v>0</v>
      </c>
      <c r="DS146">
        <v>0</v>
      </c>
      <c r="DT146">
        <v>0</v>
      </c>
      <c r="DU146">
        <v>0</v>
      </c>
      <c r="DV146">
        <v>0</v>
      </c>
      <c r="DW146">
        <v>0</v>
      </c>
      <c r="DX146">
        <v>0</v>
      </c>
      <c r="DY146">
        <v>0</v>
      </c>
      <c r="DZ146">
        <v>0</v>
      </c>
      <c r="EA146">
        <v>0</v>
      </c>
      <c r="EB146">
        <v>0</v>
      </c>
      <c r="EC146">
        <v>0</v>
      </c>
      <c r="ED146">
        <v>0</v>
      </c>
      <c r="EE146">
        <v>0</v>
      </c>
      <c r="EF146">
        <v>0</v>
      </c>
      <c r="EG146">
        <v>0</v>
      </c>
      <c r="EH146">
        <v>0</v>
      </c>
      <c r="EI146">
        <v>0</v>
      </c>
      <c r="EJ146">
        <v>0</v>
      </c>
      <c r="EK146">
        <v>0</v>
      </c>
      <c r="EL146">
        <v>0</v>
      </c>
      <c r="EM146">
        <v>0</v>
      </c>
      <c r="EN146">
        <v>0</v>
      </c>
      <c r="EO146">
        <v>0</v>
      </c>
      <c r="EP146">
        <v>0</v>
      </c>
      <c r="EQ146">
        <v>0</v>
      </c>
      <c r="ER146">
        <v>0</v>
      </c>
      <c r="ES146">
        <v>0</v>
      </c>
      <c r="ET146">
        <v>0</v>
      </c>
      <c r="EU146">
        <v>0</v>
      </c>
      <c r="EV146">
        <v>0</v>
      </c>
      <c r="EW146">
        <v>0</v>
      </c>
      <c r="EX146">
        <v>0</v>
      </c>
      <c r="EY146">
        <v>0</v>
      </c>
      <c r="EZ146">
        <v>0</v>
      </c>
      <c r="FA146">
        <v>0</v>
      </c>
      <c r="FB146">
        <v>0</v>
      </c>
      <c r="FC146">
        <v>0</v>
      </c>
      <c r="FD146">
        <v>0</v>
      </c>
      <c r="FE146">
        <v>0</v>
      </c>
      <c r="FF146">
        <v>0</v>
      </c>
      <c r="FG146">
        <v>0</v>
      </c>
      <c r="FH146">
        <v>0</v>
      </c>
      <c r="FI146">
        <v>0</v>
      </c>
      <c r="FJ146">
        <v>0</v>
      </c>
      <c r="FK146">
        <v>0</v>
      </c>
      <c r="FL146">
        <v>0</v>
      </c>
      <c r="FM146">
        <v>0</v>
      </c>
      <c r="FN146">
        <v>0</v>
      </c>
      <c r="FO146">
        <v>0</v>
      </c>
      <c r="FP146">
        <v>0</v>
      </c>
      <c r="FQ146">
        <v>0</v>
      </c>
      <c r="FR146">
        <v>0</v>
      </c>
      <c r="FS146">
        <v>0</v>
      </c>
      <c r="FT146" s="45"/>
    </row>
    <row r="147" spans="1:176" x14ac:dyDescent="0.2">
      <c r="A147" t="s">
        <v>196</v>
      </c>
      <c r="B147" t="s">
        <v>202</v>
      </c>
      <c r="C147" s="69">
        <v>41893</v>
      </c>
      <c r="D147">
        <v>0</v>
      </c>
      <c r="E147" s="78">
        <v>0</v>
      </c>
      <c r="F147">
        <v>0</v>
      </c>
      <c r="G147">
        <v>0</v>
      </c>
      <c r="H147">
        <v>0</v>
      </c>
      <c r="I147">
        <v>0</v>
      </c>
      <c r="J147">
        <v>0</v>
      </c>
      <c r="K147">
        <v>0</v>
      </c>
      <c r="L147">
        <v>0</v>
      </c>
      <c r="M147">
        <v>0</v>
      </c>
      <c r="N147">
        <v>0</v>
      </c>
      <c r="O147">
        <v>0</v>
      </c>
      <c r="P147">
        <v>0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0</v>
      </c>
      <c r="Z147">
        <v>0</v>
      </c>
      <c r="AA147">
        <v>0</v>
      </c>
      <c r="AB147">
        <v>0</v>
      </c>
      <c r="AC147">
        <v>0</v>
      </c>
      <c r="AD147">
        <v>0</v>
      </c>
      <c r="AE147">
        <v>0</v>
      </c>
      <c r="AF147">
        <v>0</v>
      </c>
      <c r="AG147">
        <v>0</v>
      </c>
      <c r="AH147">
        <v>0</v>
      </c>
      <c r="AI147">
        <v>0</v>
      </c>
      <c r="AJ147">
        <v>0</v>
      </c>
      <c r="AK147">
        <v>0</v>
      </c>
      <c r="AL147">
        <v>0</v>
      </c>
      <c r="AM147">
        <v>0</v>
      </c>
      <c r="AN147">
        <v>0</v>
      </c>
      <c r="AO147">
        <v>0</v>
      </c>
      <c r="AP147">
        <v>0</v>
      </c>
      <c r="AQ147">
        <v>0</v>
      </c>
      <c r="AR147">
        <v>0</v>
      </c>
      <c r="AS147">
        <v>0</v>
      </c>
      <c r="AT147">
        <v>0</v>
      </c>
      <c r="AU147">
        <v>0</v>
      </c>
      <c r="AV147">
        <v>0</v>
      </c>
      <c r="AW147">
        <v>0</v>
      </c>
      <c r="AX147">
        <v>0</v>
      </c>
      <c r="AY147">
        <v>0</v>
      </c>
      <c r="AZ147">
        <v>0</v>
      </c>
      <c r="BA147">
        <v>0</v>
      </c>
      <c r="BB147">
        <v>0</v>
      </c>
      <c r="BC147">
        <v>0</v>
      </c>
      <c r="BD147">
        <v>0</v>
      </c>
      <c r="BE147">
        <v>0</v>
      </c>
      <c r="BF147">
        <v>0</v>
      </c>
      <c r="BG147">
        <v>0</v>
      </c>
      <c r="BH147">
        <v>0</v>
      </c>
      <c r="BI147">
        <v>0</v>
      </c>
      <c r="BJ147">
        <v>0</v>
      </c>
      <c r="BK147">
        <v>0</v>
      </c>
      <c r="BL147">
        <v>0</v>
      </c>
      <c r="BM147">
        <v>0</v>
      </c>
      <c r="BN147">
        <v>0</v>
      </c>
      <c r="BO147">
        <v>0</v>
      </c>
      <c r="BP147">
        <v>0</v>
      </c>
      <c r="BQ147">
        <v>0</v>
      </c>
      <c r="BR147">
        <v>0</v>
      </c>
      <c r="BS147">
        <v>0</v>
      </c>
      <c r="BT147">
        <v>0</v>
      </c>
      <c r="BU147">
        <v>0</v>
      </c>
      <c r="BV147">
        <v>0</v>
      </c>
      <c r="BW147">
        <v>0</v>
      </c>
      <c r="BX147">
        <v>0</v>
      </c>
      <c r="BY147">
        <v>0</v>
      </c>
      <c r="BZ147">
        <v>0</v>
      </c>
      <c r="CA147">
        <v>0</v>
      </c>
      <c r="CB147">
        <v>0</v>
      </c>
      <c r="CC147">
        <v>0</v>
      </c>
      <c r="CD147">
        <v>0</v>
      </c>
      <c r="CE147">
        <v>0</v>
      </c>
      <c r="CF147">
        <v>0</v>
      </c>
      <c r="CG147">
        <v>0</v>
      </c>
      <c r="CH147">
        <v>0</v>
      </c>
      <c r="CI147">
        <v>0</v>
      </c>
      <c r="CJ147">
        <v>0</v>
      </c>
      <c r="CK147">
        <v>0</v>
      </c>
      <c r="CL147">
        <v>0</v>
      </c>
      <c r="CM147">
        <v>0</v>
      </c>
      <c r="CN147">
        <v>0</v>
      </c>
      <c r="CO147">
        <v>0</v>
      </c>
      <c r="CP147">
        <v>0</v>
      </c>
      <c r="CQ147">
        <v>0</v>
      </c>
      <c r="CR147">
        <v>0</v>
      </c>
      <c r="CS147">
        <v>0</v>
      </c>
      <c r="CT147">
        <v>0</v>
      </c>
      <c r="CU147">
        <v>0</v>
      </c>
      <c r="CV147">
        <v>0</v>
      </c>
      <c r="CW147">
        <v>0</v>
      </c>
      <c r="CX147">
        <v>0</v>
      </c>
      <c r="CY147">
        <v>0</v>
      </c>
      <c r="CZ147">
        <v>0</v>
      </c>
      <c r="DA147">
        <v>0</v>
      </c>
      <c r="DB147">
        <v>0</v>
      </c>
      <c r="DC147">
        <v>0</v>
      </c>
      <c r="DD147">
        <v>0</v>
      </c>
      <c r="DE147">
        <v>0</v>
      </c>
      <c r="DF147">
        <v>0</v>
      </c>
      <c r="DG147">
        <v>0</v>
      </c>
      <c r="DH147">
        <v>0</v>
      </c>
      <c r="DI147">
        <v>0</v>
      </c>
      <c r="DJ147">
        <v>0</v>
      </c>
      <c r="DK147">
        <v>0</v>
      </c>
      <c r="DL147">
        <v>0</v>
      </c>
      <c r="DM147">
        <v>0</v>
      </c>
      <c r="DN147">
        <v>0</v>
      </c>
      <c r="DO147">
        <v>0</v>
      </c>
      <c r="DP147">
        <v>0</v>
      </c>
      <c r="DQ147">
        <v>0</v>
      </c>
      <c r="DR147">
        <v>0</v>
      </c>
      <c r="DS147">
        <v>0</v>
      </c>
      <c r="DT147">
        <v>0</v>
      </c>
      <c r="DU147">
        <v>0</v>
      </c>
      <c r="DV147">
        <v>0</v>
      </c>
      <c r="DW147">
        <v>0</v>
      </c>
      <c r="DX147">
        <v>0</v>
      </c>
      <c r="DY147">
        <v>0</v>
      </c>
      <c r="DZ147">
        <v>0</v>
      </c>
      <c r="EA147">
        <v>0</v>
      </c>
      <c r="EB147">
        <v>0</v>
      </c>
      <c r="EC147">
        <v>0</v>
      </c>
      <c r="ED147">
        <v>0</v>
      </c>
      <c r="EE147">
        <v>0</v>
      </c>
      <c r="EF147">
        <v>0</v>
      </c>
      <c r="EG147">
        <v>0</v>
      </c>
      <c r="EH147">
        <v>0</v>
      </c>
      <c r="EI147">
        <v>0</v>
      </c>
      <c r="EJ147">
        <v>0</v>
      </c>
      <c r="EK147">
        <v>0</v>
      </c>
      <c r="EL147">
        <v>0</v>
      </c>
      <c r="EM147">
        <v>0</v>
      </c>
      <c r="EN147">
        <v>0</v>
      </c>
      <c r="EO147">
        <v>0</v>
      </c>
      <c r="EP147">
        <v>0</v>
      </c>
      <c r="EQ147">
        <v>0</v>
      </c>
      <c r="ER147">
        <v>0</v>
      </c>
      <c r="ES147">
        <v>0</v>
      </c>
      <c r="ET147">
        <v>0</v>
      </c>
      <c r="EU147">
        <v>0</v>
      </c>
      <c r="EV147">
        <v>0</v>
      </c>
      <c r="EW147">
        <v>0</v>
      </c>
      <c r="EX147">
        <v>0</v>
      </c>
      <c r="EY147">
        <v>0</v>
      </c>
      <c r="EZ147">
        <v>0</v>
      </c>
      <c r="FA147">
        <v>0</v>
      </c>
      <c r="FB147">
        <v>0</v>
      </c>
      <c r="FC147">
        <v>0</v>
      </c>
      <c r="FD147">
        <v>0</v>
      </c>
      <c r="FE147">
        <v>0</v>
      </c>
      <c r="FF147">
        <v>0</v>
      </c>
      <c r="FG147">
        <v>0</v>
      </c>
      <c r="FH147">
        <v>0</v>
      </c>
      <c r="FI147">
        <v>0</v>
      </c>
      <c r="FJ147">
        <v>0</v>
      </c>
      <c r="FK147">
        <v>0</v>
      </c>
      <c r="FL147">
        <v>0</v>
      </c>
      <c r="FM147">
        <v>0</v>
      </c>
      <c r="FN147">
        <v>0</v>
      </c>
      <c r="FO147">
        <v>0</v>
      </c>
      <c r="FP147">
        <v>0</v>
      </c>
      <c r="FQ147">
        <v>0</v>
      </c>
      <c r="FR147">
        <v>0</v>
      </c>
      <c r="FS147">
        <v>0</v>
      </c>
      <c r="FT147" s="45"/>
    </row>
    <row r="148" spans="1:176" x14ac:dyDescent="0.2">
      <c r="A148" t="s">
        <v>196</v>
      </c>
      <c r="B148" t="s">
        <v>202</v>
      </c>
      <c r="C148" s="69" t="s">
        <v>2</v>
      </c>
      <c r="D148">
        <v>0</v>
      </c>
      <c r="E148" s="78">
        <v>0</v>
      </c>
      <c r="F148">
        <v>0</v>
      </c>
      <c r="G148">
        <v>0</v>
      </c>
      <c r="H148">
        <v>0</v>
      </c>
      <c r="I148">
        <v>0</v>
      </c>
      <c r="J148">
        <v>0</v>
      </c>
      <c r="K148">
        <v>0</v>
      </c>
      <c r="L148">
        <v>0</v>
      </c>
      <c r="M148">
        <v>0</v>
      </c>
      <c r="N148">
        <v>0</v>
      </c>
      <c r="O148">
        <v>0</v>
      </c>
      <c r="P148">
        <v>0</v>
      </c>
      <c r="Q148">
        <v>0</v>
      </c>
      <c r="R148">
        <v>0</v>
      </c>
      <c r="S148">
        <v>0</v>
      </c>
      <c r="T148">
        <v>0</v>
      </c>
      <c r="U148">
        <v>0</v>
      </c>
      <c r="V148">
        <v>0</v>
      </c>
      <c r="W148">
        <v>0</v>
      </c>
      <c r="X148">
        <v>0</v>
      </c>
      <c r="Y148">
        <v>0</v>
      </c>
      <c r="Z148">
        <v>0</v>
      </c>
      <c r="AA148">
        <v>0</v>
      </c>
      <c r="AB148">
        <v>0</v>
      </c>
      <c r="AC148">
        <v>0</v>
      </c>
      <c r="AD148">
        <v>0</v>
      </c>
      <c r="AE148">
        <v>0</v>
      </c>
      <c r="AF148">
        <v>0</v>
      </c>
      <c r="AG148">
        <v>0</v>
      </c>
      <c r="AH148">
        <v>0</v>
      </c>
      <c r="AI148">
        <v>0</v>
      </c>
      <c r="AJ148">
        <v>0</v>
      </c>
      <c r="AK148">
        <v>0</v>
      </c>
      <c r="AL148">
        <v>0</v>
      </c>
      <c r="AM148">
        <v>0</v>
      </c>
      <c r="AN148">
        <v>0</v>
      </c>
      <c r="AO148">
        <v>0</v>
      </c>
      <c r="AP148">
        <v>0</v>
      </c>
      <c r="AQ148">
        <v>0</v>
      </c>
      <c r="AR148">
        <v>0</v>
      </c>
      <c r="AS148">
        <v>0</v>
      </c>
      <c r="AT148">
        <v>0</v>
      </c>
      <c r="AU148">
        <v>0</v>
      </c>
      <c r="AV148">
        <v>0</v>
      </c>
      <c r="AW148">
        <v>0</v>
      </c>
      <c r="AX148">
        <v>0</v>
      </c>
      <c r="AY148">
        <v>0</v>
      </c>
      <c r="AZ148">
        <v>0</v>
      </c>
      <c r="BA148">
        <v>0</v>
      </c>
      <c r="BB148">
        <v>0</v>
      </c>
      <c r="BC148">
        <v>0</v>
      </c>
      <c r="BD148">
        <v>0</v>
      </c>
      <c r="BE148">
        <v>0</v>
      </c>
      <c r="BF148">
        <v>0</v>
      </c>
      <c r="BG148">
        <v>0</v>
      </c>
      <c r="BH148">
        <v>0</v>
      </c>
      <c r="BI148">
        <v>0</v>
      </c>
      <c r="BJ148">
        <v>0</v>
      </c>
      <c r="BK148">
        <v>0</v>
      </c>
      <c r="BL148">
        <v>0</v>
      </c>
      <c r="BM148">
        <v>0</v>
      </c>
      <c r="BN148">
        <v>0</v>
      </c>
      <c r="BO148">
        <v>0</v>
      </c>
      <c r="BP148">
        <v>0</v>
      </c>
      <c r="BQ148">
        <v>0</v>
      </c>
      <c r="BR148">
        <v>0</v>
      </c>
      <c r="BS148">
        <v>0</v>
      </c>
      <c r="BT148">
        <v>0</v>
      </c>
      <c r="BU148">
        <v>0</v>
      </c>
      <c r="BV148">
        <v>0</v>
      </c>
      <c r="BW148">
        <v>0</v>
      </c>
      <c r="BX148">
        <v>0</v>
      </c>
      <c r="BY148">
        <v>0</v>
      </c>
      <c r="BZ148">
        <v>0</v>
      </c>
      <c r="CA148">
        <v>0</v>
      </c>
      <c r="CB148">
        <v>0</v>
      </c>
      <c r="CC148">
        <v>0</v>
      </c>
      <c r="CD148">
        <v>0</v>
      </c>
      <c r="CE148">
        <v>0</v>
      </c>
      <c r="CF148">
        <v>0</v>
      </c>
      <c r="CG148">
        <v>0</v>
      </c>
      <c r="CH148">
        <v>0</v>
      </c>
      <c r="CI148">
        <v>0</v>
      </c>
      <c r="CJ148">
        <v>0</v>
      </c>
      <c r="CK148">
        <v>0</v>
      </c>
      <c r="CL148">
        <v>0</v>
      </c>
      <c r="CM148">
        <v>0</v>
      </c>
      <c r="CN148">
        <v>0</v>
      </c>
      <c r="CO148">
        <v>0</v>
      </c>
      <c r="CP148">
        <v>0</v>
      </c>
      <c r="CQ148">
        <v>0</v>
      </c>
      <c r="CR148">
        <v>0</v>
      </c>
      <c r="CS148">
        <v>0</v>
      </c>
      <c r="CT148">
        <v>0</v>
      </c>
      <c r="CU148">
        <v>0</v>
      </c>
      <c r="CV148">
        <v>0</v>
      </c>
      <c r="CW148">
        <v>0</v>
      </c>
      <c r="CX148">
        <v>0</v>
      </c>
      <c r="CY148">
        <v>0</v>
      </c>
      <c r="CZ148">
        <v>0</v>
      </c>
      <c r="DA148">
        <v>0</v>
      </c>
      <c r="DB148">
        <v>0</v>
      </c>
      <c r="DC148">
        <v>0</v>
      </c>
      <c r="DD148">
        <v>0</v>
      </c>
      <c r="DE148">
        <v>0</v>
      </c>
      <c r="DF148">
        <v>0</v>
      </c>
      <c r="DG148">
        <v>0</v>
      </c>
      <c r="DH148">
        <v>0</v>
      </c>
      <c r="DI148">
        <v>0</v>
      </c>
      <c r="DJ148">
        <v>0</v>
      </c>
      <c r="DK148">
        <v>0</v>
      </c>
      <c r="DL148">
        <v>0</v>
      </c>
      <c r="DM148">
        <v>0</v>
      </c>
      <c r="DN148">
        <v>0</v>
      </c>
      <c r="DO148">
        <v>0</v>
      </c>
      <c r="DP148">
        <v>0</v>
      </c>
      <c r="DQ148">
        <v>0</v>
      </c>
      <c r="DR148">
        <v>0</v>
      </c>
      <c r="DS148">
        <v>0</v>
      </c>
      <c r="DT148">
        <v>0</v>
      </c>
      <c r="DU148">
        <v>0</v>
      </c>
      <c r="DV148">
        <v>0</v>
      </c>
      <c r="DW148">
        <v>0</v>
      </c>
      <c r="DX148">
        <v>0</v>
      </c>
      <c r="DY148">
        <v>0</v>
      </c>
      <c r="DZ148">
        <v>0</v>
      </c>
      <c r="EA148">
        <v>0</v>
      </c>
      <c r="EB148">
        <v>0</v>
      </c>
      <c r="EC148">
        <v>0</v>
      </c>
      <c r="ED148">
        <v>0</v>
      </c>
      <c r="EE148">
        <v>0</v>
      </c>
      <c r="EF148">
        <v>0</v>
      </c>
      <c r="EG148">
        <v>0</v>
      </c>
      <c r="EH148">
        <v>0</v>
      </c>
      <c r="EI148">
        <v>0</v>
      </c>
      <c r="EJ148">
        <v>0</v>
      </c>
      <c r="EK148">
        <v>0</v>
      </c>
      <c r="EL148">
        <v>0</v>
      </c>
      <c r="EM148">
        <v>0</v>
      </c>
      <c r="EN148">
        <v>0</v>
      </c>
      <c r="EO148">
        <v>0</v>
      </c>
      <c r="EP148">
        <v>0</v>
      </c>
      <c r="EQ148">
        <v>0</v>
      </c>
      <c r="ER148">
        <v>0</v>
      </c>
      <c r="ES148">
        <v>0</v>
      </c>
      <c r="ET148">
        <v>0</v>
      </c>
      <c r="EU148">
        <v>0</v>
      </c>
      <c r="EV148">
        <v>0</v>
      </c>
      <c r="EW148">
        <v>0</v>
      </c>
      <c r="EX148">
        <v>0</v>
      </c>
      <c r="EY148">
        <v>0</v>
      </c>
      <c r="EZ148">
        <v>0</v>
      </c>
      <c r="FA148">
        <v>0</v>
      </c>
      <c r="FB148">
        <v>0</v>
      </c>
      <c r="FC148">
        <v>0</v>
      </c>
      <c r="FD148">
        <v>0</v>
      </c>
      <c r="FE148">
        <v>0</v>
      </c>
      <c r="FF148">
        <v>0</v>
      </c>
      <c r="FG148">
        <v>0</v>
      </c>
      <c r="FH148">
        <v>0</v>
      </c>
      <c r="FI148">
        <v>0</v>
      </c>
      <c r="FJ148">
        <v>0</v>
      </c>
      <c r="FK148">
        <v>0</v>
      </c>
      <c r="FL148">
        <v>0</v>
      </c>
      <c r="FM148">
        <v>0</v>
      </c>
      <c r="FN148">
        <v>0</v>
      </c>
      <c r="FO148">
        <v>0</v>
      </c>
      <c r="FP148">
        <v>0</v>
      </c>
      <c r="FQ148">
        <v>0</v>
      </c>
      <c r="FR148">
        <v>0</v>
      </c>
      <c r="FS148">
        <v>0</v>
      </c>
      <c r="FT148" s="45"/>
    </row>
    <row r="149" spans="1:176" x14ac:dyDescent="0.2">
      <c r="A149" t="s">
        <v>196</v>
      </c>
      <c r="B149" t="s">
        <v>204</v>
      </c>
      <c r="C149" s="69">
        <v>41774</v>
      </c>
      <c r="D149">
        <v>0</v>
      </c>
      <c r="E149" s="78">
        <v>0</v>
      </c>
      <c r="F149">
        <v>0</v>
      </c>
      <c r="G149">
        <v>0</v>
      </c>
      <c r="H149">
        <v>0</v>
      </c>
      <c r="I149">
        <v>0</v>
      </c>
      <c r="J149">
        <v>0</v>
      </c>
      <c r="K149">
        <v>0</v>
      </c>
      <c r="L149">
        <v>0</v>
      </c>
      <c r="M149">
        <v>0</v>
      </c>
      <c r="N149">
        <v>0</v>
      </c>
      <c r="O149">
        <v>0</v>
      </c>
      <c r="P149">
        <v>0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0</v>
      </c>
      <c r="X149">
        <v>0</v>
      </c>
      <c r="Y149">
        <v>0</v>
      </c>
      <c r="Z149">
        <v>0</v>
      </c>
      <c r="AA149">
        <v>0</v>
      </c>
      <c r="AB149">
        <v>0</v>
      </c>
      <c r="AC149">
        <v>0</v>
      </c>
      <c r="AD149">
        <v>0</v>
      </c>
      <c r="AE149">
        <v>0</v>
      </c>
      <c r="AF149">
        <v>0</v>
      </c>
      <c r="AG149">
        <v>0</v>
      </c>
      <c r="AH149">
        <v>0</v>
      </c>
      <c r="AI149">
        <v>0</v>
      </c>
      <c r="AJ149">
        <v>0</v>
      </c>
      <c r="AK149">
        <v>0</v>
      </c>
      <c r="AL149">
        <v>0</v>
      </c>
      <c r="AM149">
        <v>0</v>
      </c>
      <c r="AN149">
        <v>0</v>
      </c>
      <c r="AO149">
        <v>0</v>
      </c>
      <c r="AP149">
        <v>0</v>
      </c>
      <c r="AQ149">
        <v>0</v>
      </c>
      <c r="AR149">
        <v>0</v>
      </c>
      <c r="AS149">
        <v>0</v>
      </c>
      <c r="AT149">
        <v>0</v>
      </c>
      <c r="AU149">
        <v>0</v>
      </c>
      <c r="AV149">
        <v>0</v>
      </c>
      <c r="AW149">
        <v>0</v>
      </c>
      <c r="AX149">
        <v>0</v>
      </c>
      <c r="AY149">
        <v>0</v>
      </c>
      <c r="AZ149">
        <v>0</v>
      </c>
      <c r="BA149">
        <v>0</v>
      </c>
      <c r="BB149">
        <v>0</v>
      </c>
      <c r="BC149">
        <v>0</v>
      </c>
      <c r="BD149">
        <v>0</v>
      </c>
      <c r="BE149">
        <v>0</v>
      </c>
      <c r="BF149">
        <v>0</v>
      </c>
      <c r="BG149">
        <v>0</v>
      </c>
      <c r="BH149">
        <v>0</v>
      </c>
      <c r="BI149">
        <v>0</v>
      </c>
      <c r="BJ149">
        <v>0</v>
      </c>
      <c r="BK149">
        <v>0</v>
      </c>
      <c r="BL149">
        <v>0</v>
      </c>
      <c r="BM149">
        <v>0</v>
      </c>
      <c r="BN149">
        <v>0</v>
      </c>
      <c r="BO149">
        <v>0</v>
      </c>
      <c r="BP149">
        <v>0</v>
      </c>
      <c r="BQ149">
        <v>0</v>
      </c>
      <c r="BR149">
        <v>0</v>
      </c>
      <c r="BS149">
        <v>0</v>
      </c>
      <c r="BT149">
        <v>0</v>
      </c>
      <c r="BU149">
        <v>0</v>
      </c>
      <c r="BV149">
        <v>0</v>
      </c>
      <c r="BW149">
        <v>0</v>
      </c>
      <c r="BX149">
        <v>0</v>
      </c>
      <c r="BY149">
        <v>0</v>
      </c>
      <c r="BZ149">
        <v>0</v>
      </c>
      <c r="CA149">
        <v>0</v>
      </c>
      <c r="CB149">
        <v>0</v>
      </c>
      <c r="CC149">
        <v>0</v>
      </c>
      <c r="CD149">
        <v>0</v>
      </c>
      <c r="CE149">
        <v>0</v>
      </c>
      <c r="CF149">
        <v>0</v>
      </c>
      <c r="CG149">
        <v>0</v>
      </c>
      <c r="CH149">
        <v>0</v>
      </c>
      <c r="CI149">
        <v>0</v>
      </c>
      <c r="CJ149">
        <v>0</v>
      </c>
      <c r="CK149">
        <v>0</v>
      </c>
      <c r="CL149">
        <v>0</v>
      </c>
      <c r="CM149">
        <v>0</v>
      </c>
      <c r="CN149">
        <v>0</v>
      </c>
      <c r="CO149">
        <v>0</v>
      </c>
      <c r="CP149">
        <v>0</v>
      </c>
      <c r="CQ149">
        <v>0</v>
      </c>
      <c r="CR149">
        <v>0</v>
      </c>
      <c r="CS149">
        <v>0</v>
      </c>
      <c r="CT149">
        <v>0</v>
      </c>
      <c r="CU149">
        <v>0</v>
      </c>
      <c r="CV149">
        <v>0</v>
      </c>
      <c r="CW149">
        <v>0</v>
      </c>
      <c r="CX149">
        <v>0</v>
      </c>
      <c r="CY149">
        <v>0</v>
      </c>
      <c r="CZ149">
        <v>0</v>
      </c>
      <c r="DA149">
        <v>0</v>
      </c>
      <c r="DB149">
        <v>0</v>
      </c>
      <c r="DC149">
        <v>0</v>
      </c>
      <c r="DD149">
        <v>0</v>
      </c>
      <c r="DE149">
        <v>0</v>
      </c>
      <c r="DF149">
        <v>0</v>
      </c>
      <c r="DG149">
        <v>0</v>
      </c>
      <c r="DH149">
        <v>0</v>
      </c>
      <c r="DI149">
        <v>0</v>
      </c>
      <c r="DJ149">
        <v>0</v>
      </c>
      <c r="DK149">
        <v>0</v>
      </c>
      <c r="DL149">
        <v>0</v>
      </c>
      <c r="DM149">
        <v>0</v>
      </c>
      <c r="DN149">
        <v>0</v>
      </c>
      <c r="DO149">
        <v>0</v>
      </c>
      <c r="DP149">
        <v>0</v>
      </c>
      <c r="DQ149">
        <v>0</v>
      </c>
      <c r="DR149">
        <v>0</v>
      </c>
      <c r="DS149">
        <v>0</v>
      </c>
      <c r="DT149">
        <v>0</v>
      </c>
      <c r="DU149">
        <v>0</v>
      </c>
      <c r="DV149">
        <v>0</v>
      </c>
      <c r="DW149">
        <v>0</v>
      </c>
      <c r="DX149">
        <v>0</v>
      </c>
      <c r="DY149">
        <v>0</v>
      </c>
      <c r="DZ149">
        <v>0</v>
      </c>
      <c r="EA149">
        <v>0</v>
      </c>
      <c r="EB149">
        <v>0</v>
      </c>
      <c r="EC149">
        <v>0</v>
      </c>
      <c r="ED149">
        <v>0</v>
      </c>
      <c r="EE149">
        <v>0</v>
      </c>
      <c r="EF149">
        <v>0</v>
      </c>
      <c r="EG149">
        <v>0</v>
      </c>
      <c r="EH149">
        <v>0</v>
      </c>
      <c r="EI149">
        <v>0</v>
      </c>
      <c r="EJ149">
        <v>0</v>
      </c>
      <c r="EK149">
        <v>0</v>
      </c>
      <c r="EL149">
        <v>0</v>
      </c>
      <c r="EM149">
        <v>0</v>
      </c>
      <c r="EN149">
        <v>0</v>
      </c>
      <c r="EO149">
        <v>0</v>
      </c>
      <c r="EP149">
        <v>0</v>
      </c>
      <c r="EQ149">
        <v>0</v>
      </c>
      <c r="ER149">
        <v>0</v>
      </c>
      <c r="ES149">
        <v>0</v>
      </c>
      <c r="ET149">
        <v>0</v>
      </c>
      <c r="EU149">
        <v>0</v>
      </c>
      <c r="EV149">
        <v>0</v>
      </c>
      <c r="EW149">
        <v>0</v>
      </c>
      <c r="EX149">
        <v>0</v>
      </c>
      <c r="EY149">
        <v>0</v>
      </c>
      <c r="EZ149">
        <v>0</v>
      </c>
      <c r="FA149">
        <v>0</v>
      </c>
      <c r="FB149">
        <v>0</v>
      </c>
      <c r="FC149">
        <v>0</v>
      </c>
      <c r="FD149">
        <v>0</v>
      </c>
      <c r="FE149">
        <v>0</v>
      </c>
      <c r="FF149">
        <v>0</v>
      </c>
      <c r="FG149">
        <v>0</v>
      </c>
      <c r="FH149">
        <v>0</v>
      </c>
      <c r="FI149">
        <v>0</v>
      </c>
      <c r="FJ149">
        <v>0</v>
      </c>
      <c r="FK149">
        <v>0</v>
      </c>
      <c r="FL149">
        <v>0</v>
      </c>
      <c r="FM149">
        <v>0</v>
      </c>
      <c r="FN149">
        <v>0</v>
      </c>
      <c r="FO149">
        <v>0</v>
      </c>
      <c r="FP149">
        <v>0</v>
      </c>
      <c r="FQ149">
        <v>0</v>
      </c>
      <c r="FR149">
        <v>0</v>
      </c>
      <c r="FS149">
        <v>0</v>
      </c>
      <c r="FT149" s="45"/>
    </row>
    <row r="150" spans="1:176" x14ac:dyDescent="0.2">
      <c r="A150" t="s">
        <v>196</v>
      </c>
      <c r="B150" t="s">
        <v>204</v>
      </c>
      <c r="C150" s="69">
        <v>41893</v>
      </c>
      <c r="D150">
        <v>0</v>
      </c>
      <c r="E150" s="78">
        <v>0</v>
      </c>
      <c r="F150">
        <v>0</v>
      </c>
      <c r="G150">
        <v>0</v>
      </c>
      <c r="H150">
        <v>0</v>
      </c>
      <c r="I150">
        <v>0</v>
      </c>
      <c r="J150">
        <v>0</v>
      </c>
      <c r="K150">
        <v>0</v>
      </c>
      <c r="L150">
        <v>0</v>
      </c>
      <c r="M150">
        <v>0</v>
      </c>
      <c r="N150">
        <v>0</v>
      </c>
      <c r="O150">
        <v>0</v>
      </c>
      <c r="P150">
        <v>0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0</v>
      </c>
      <c r="Y150">
        <v>0</v>
      </c>
      <c r="Z150">
        <v>0</v>
      </c>
      <c r="AA150">
        <v>0</v>
      </c>
      <c r="AB150">
        <v>0</v>
      </c>
      <c r="AC150">
        <v>0</v>
      </c>
      <c r="AD150">
        <v>0</v>
      </c>
      <c r="AE150">
        <v>0</v>
      </c>
      <c r="AF150">
        <v>0</v>
      </c>
      <c r="AG150">
        <v>0</v>
      </c>
      <c r="AH150">
        <v>0</v>
      </c>
      <c r="AI150">
        <v>0</v>
      </c>
      <c r="AJ150">
        <v>0</v>
      </c>
      <c r="AK150">
        <v>0</v>
      </c>
      <c r="AL150">
        <v>0</v>
      </c>
      <c r="AM150">
        <v>0</v>
      </c>
      <c r="AN150">
        <v>0</v>
      </c>
      <c r="AO150">
        <v>0</v>
      </c>
      <c r="AP150">
        <v>0</v>
      </c>
      <c r="AQ150">
        <v>0</v>
      </c>
      <c r="AR150">
        <v>0</v>
      </c>
      <c r="AS150">
        <v>0</v>
      </c>
      <c r="AT150">
        <v>0</v>
      </c>
      <c r="AU150">
        <v>0</v>
      </c>
      <c r="AV150">
        <v>0</v>
      </c>
      <c r="AW150">
        <v>0</v>
      </c>
      <c r="AX150">
        <v>0</v>
      </c>
      <c r="AY150">
        <v>0</v>
      </c>
      <c r="AZ150">
        <v>0</v>
      </c>
      <c r="BA150">
        <v>0</v>
      </c>
      <c r="BB150">
        <v>0</v>
      </c>
      <c r="BC150">
        <v>0</v>
      </c>
      <c r="BD150">
        <v>0</v>
      </c>
      <c r="BE150">
        <v>0</v>
      </c>
      <c r="BF150">
        <v>0</v>
      </c>
      <c r="BG150">
        <v>0</v>
      </c>
      <c r="BH150">
        <v>0</v>
      </c>
      <c r="BI150">
        <v>0</v>
      </c>
      <c r="BJ150">
        <v>0</v>
      </c>
      <c r="BK150">
        <v>0</v>
      </c>
      <c r="BL150">
        <v>0</v>
      </c>
      <c r="BM150">
        <v>0</v>
      </c>
      <c r="BN150">
        <v>0</v>
      </c>
      <c r="BO150">
        <v>0</v>
      </c>
      <c r="BP150">
        <v>0</v>
      </c>
      <c r="BQ150">
        <v>0</v>
      </c>
      <c r="BR150">
        <v>0</v>
      </c>
      <c r="BS150">
        <v>0</v>
      </c>
      <c r="BT150">
        <v>0</v>
      </c>
      <c r="BU150">
        <v>0</v>
      </c>
      <c r="BV150">
        <v>0</v>
      </c>
      <c r="BW150">
        <v>0</v>
      </c>
      <c r="BX150">
        <v>0</v>
      </c>
      <c r="BY150">
        <v>0</v>
      </c>
      <c r="BZ150">
        <v>0</v>
      </c>
      <c r="CA150">
        <v>0</v>
      </c>
      <c r="CB150">
        <v>0</v>
      </c>
      <c r="CC150">
        <v>0</v>
      </c>
      <c r="CD150">
        <v>0</v>
      </c>
      <c r="CE150">
        <v>0</v>
      </c>
      <c r="CF150">
        <v>0</v>
      </c>
      <c r="CG150">
        <v>0</v>
      </c>
      <c r="CH150">
        <v>0</v>
      </c>
      <c r="CI150">
        <v>0</v>
      </c>
      <c r="CJ150">
        <v>0</v>
      </c>
      <c r="CK150">
        <v>0</v>
      </c>
      <c r="CL150">
        <v>0</v>
      </c>
      <c r="CM150">
        <v>0</v>
      </c>
      <c r="CN150">
        <v>0</v>
      </c>
      <c r="CO150">
        <v>0</v>
      </c>
      <c r="CP150">
        <v>0</v>
      </c>
      <c r="CQ150">
        <v>0</v>
      </c>
      <c r="CR150">
        <v>0</v>
      </c>
      <c r="CS150">
        <v>0</v>
      </c>
      <c r="CT150">
        <v>0</v>
      </c>
      <c r="CU150">
        <v>0</v>
      </c>
      <c r="CV150">
        <v>0</v>
      </c>
      <c r="CW150">
        <v>0</v>
      </c>
      <c r="CX150">
        <v>0</v>
      </c>
      <c r="CY150">
        <v>0</v>
      </c>
      <c r="CZ150">
        <v>0</v>
      </c>
      <c r="DA150">
        <v>0</v>
      </c>
      <c r="DB150">
        <v>0</v>
      </c>
      <c r="DC150">
        <v>0</v>
      </c>
      <c r="DD150">
        <v>0</v>
      </c>
      <c r="DE150">
        <v>0</v>
      </c>
      <c r="DF150">
        <v>0</v>
      </c>
      <c r="DG150">
        <v>0</v>
      </c>
      <c r="DH150">
        <v>0</v>
      </c>
      <c r="DI150">
        <v>0</v>
      </c>
      <c r="DJ150">
        <v>0</v>
      </c>
      <c r="DK150">
        <v>0</v>
      </c>
      <c r="DL150">
        <v>0</v>
      </c>
      <c r="DM150">
        <v>0</v>
      </c>
      <c r="DN150">
        <v>0</v>
      </c>
      <c r="DO150">
        <v>0</v>
      </c>
      <c r="DP150">
        <v>0</v>
      </c>
      <c r="DQ150">
        <v>0</v>
      </c>
      <c r="DR150">
        <v>0</v>
      </c>
      <c r="DS150">
        <v>0</v>
      </c>
      <c r="DT150">
        <v>0</v>
      </c>
      <c r="DU150">
        <v>0</v>
      </c>
      <c r="DV150">
        <v>0</v>
      </c>
      <c r="DW150">
        <v>0</v>
      </c>
      <c r="DX150">
        <v>0</v>
      </c>
      <c r="DY150">
        <v>0</v>
      </c>
      <c r="DZ150">
        <v>0</v>
      </c>
      <c r="EA150">
        <v>0</v>
      </c>
      <c r="EB150">
        <v>0</v>
      </c>
      <c r="EC150">
        <v>0</v>
      </c>
      <c r="ED150">
        <v>0</v>
      </c>
      <c r="EE150">
        <v>0</v>
      </c>
      <c r="EF150">
        <v>0</v>
      </c>
      <c r="EG150">
        <v>0</v>
      </c>
      <c r="EH150">
        <v>0</v>
      </c>
      <c r="EI150">
        <v>0</v>
      </c>
      <c r="EJ150">
        <v>0</v>
      </c>
      <c r="EK150">
        <v>0</v>
      </c>
      <c r="EL150">
        <v>0</v>
      </c>
      <c r="EM150">
        <v>0</v>
      </c>
      <c r="EN150">
        <v>0</v>
      </c>
      <c r="EO150">
        <v>0</v>
      </c>
      <c r="EP150">
        <v>0</v>
      </c>
      <c r="EQ150">
        <v>0</v>
      </c>
      <c r="ER150">
        <v>0</v>
      </c>
      <c r="ES150">
        <v>0</v>
      </c>
      <c r="ET150">
        <v>0</v>
      </c>
      <c r="EU150">
        <v>0</v>
      </c>
      <c r="EV150">
        <v>0</v>
      </c>
      <c r="EW150">
        <v>0</v>
      </c>
      <c r="EX150">
        <v>0</v>
      </c>
      <c r="EY150">
        <v>0</v>
      </c>
      <c r="EZ150">
        <v>0</v>
      </c>
      <c r="FA150">
        <v>0</v>
      </c>
      <c r="FB150">
        <v>0</v>
      </c>
      <c r="FC150">
        <v>0</v>
      </c>
      <c r="FD150">
        <v>0</v>
      </c>
      <c r="FE150">
        <v>0</v>
      </c>
      <c r="FF150">
        <v>0</v>
      </c>
      <c r="FG150">
        <v>0</v>
      </c>
      <c r="FH150">
        <v>0</v>
      </c>
      <c r="FI150">
        <v>0</v>
      </c>
      <c r="FJ150">
        <v>0</v>
      </c>
      <c r="FK150">
        <v>0</v>
      </c>
      <c r="FL150">
        <v>0</v>
      </c>
      <c r="FM150">
        <v>0</v>
      </c>
      <c r="FN150">
        <v>0</v>
      </c>
      <c r="FO150">
        <v>0</v>
      </c>
      <c r="FP150">
        <v>0</v>
      </c>
      <c r="FQ150">
        <v>0</v>
      </c>
      <c r="FR150">
        <v>0</v>
      </c>
      <c r="FS150">
        <v>0</v>
      </c>
      <c r="FT150" s="45"/>
    </row>
    <row r="151" spans="1:176" x14ac:dyDescent="0.2">
      <c r="A151" t="s">
        <v>196</v>
      </c>
      <c r="B151" t="s">
        <v>204</v>
      </c>
      <c r="C151" s="69" t="s">
        <v>2</v>
      </c>
      <c r="D151">
        <v>0</v>
      </c>
      <c r="E151" s="78">
        <v>0</v>
      </c>
      <c r="F151">
        <v>0</v>
      </c>
      <c r="G151">
        <v>0</v>
      </c>
      <c r="H151">
        <v>0</v>
      </c>
      <c r="I151">
        <v>0</v>
      </c>
      <c r="J151">
        <v>0</v>
      </c>
      <c r="K151">
        <v>0</v>
      </c>
      <c r="L151">
        <v>0</v>
      </c>
      <c r="M151">
        <v>0</v>
      </c>
      <c r="N151">
        <v>0</v>
      </c>
      <c r="O151">
        <v>0</v>
      </c>
      <c r="P151">
        <v>0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0</v>
      </c>
      <c r="X151">
        <v>0</v>
      </c>
      <c r="Y151">
        <v>0</v>
      </c>
      <c r="Z151">
        <v>0</v>
      </c>
      <c r="AA151">
        <v>0</v>
      </c>
      <c r="AB151">
        <v>0</v>
      </c>
      <c r="AC151">
        <v>0</v>
      </c>
      <c r="AD151">
        <v>0</v>
      </c>
      <c r="AE151">
        <v>0</v>
      </c>
      <c r="AF151">
        <v>0</v>
      </c>
      <c r="AG151">
        <v>0</v>
      </c>
      <c r="AH151">
        <v>0</v>
      </c>
      <c r="AI151">
        <v>0</v>
      </c>
      <c r="AJ151">
        <v>0</v>
      </c>
      <c r="AK151">
        <v>0</v>
      </c>
      <c r="AL151">
        <v>0</v>
      </c>
      <c r="AM151">
        <v>0</v>
      </c>
      <c r="AN151">
        <v>0</v>
      </c>
      <c r="AO151">
        <v>0</v>
      </c>
      <c r="AP151">
        <v>0</v>
      </c>
      <c r="AQ151">
        <v>0</v>
      </c>
      <c r="AR151">
        <v>0</v>
      </c>
      <c r="AS151">
        <v>0</v>
      </c>
      <c r="AT151">
        <v>0</v>
      </c>
      <c r="AU151">
        <v>0</v>
      </c>
      <c r="AV151">
        <v>0</v>
      </c>
      <c r="AW151">
        <v>0</v>
      </c>
      <c r="AX151">
        <v>0</v>
      </c>
      <c r="AY151">
        <v>0</v>
      </c>
      <c r="AZ151">
        <v>0</v>
      </c>
      <c r="BA151">
        <v>0</v>
      </c>
      <c r="BB151">
        <v>0</v>
      </c>
      <c r="BC151">
        <v>0</v>
      </c>
      <c r="BD151">
        <v>0</v>
      </c>
      <c r="BE151">
        <v>0</v>
      </c>
      <c r="BF151">
        <v>0</v>
      </c>
      <c r="BG151">
        <v>0</v>
      </c>
      <c r="BH151">
        <v>0</v>
      </c>
      <c r="BI151">
        <v>0</v>
      </c>
      <c r="BJ151">
        <v>0</v>
      </c>
      <c r="BK151">
        <v>0</v>
      </c>
      <c r="BL151">
        <v>0</v>
      </c>
      <c r="BM151">
        <v>0</v>
      </c>
      <c r="BN151">
        <v>0</v>
      </c>
      <c r="BO151">
        <v>0</v>
      </c>
      <c r="BP151">
        <v>0</v>
      </c>
      <c r="BQ151">
        <v>0</v>
      </c>
      <c r="BR151">
        <v>0</v>
      </c>
      <c r="BS151">
        <v>0</v>
      </c>
      <c r="BT151">
        <v>0</v>
      </c>
      <c r="BU151">
        <v>0</v>
      </c>
      <c r="BV151">
        <v>0</v>
      </c>
      <c r="BW151">
        <v>0</v>
      </c>
      <c r="BX151">
        <v>0</v>
      </c>
      <c r="BY151">
        <v>0</v>
      </c>
      <c r="BZ151">
        <v>0</v>
      </c>
      <c r="CA151">
        <v>0</v>
      </c>
      <c r="CB151">
        <v>0</v>
      </c>
      <c r="CC151">
        <v>0</v>
      </c>
      <c r="CD151">
        <v>0</v>
      </c>
      <c r="CE151">
        <v>0</v>
      </c>
      <c r="CF151">
        <v>0</v>
      </c>
      <c r="CG151">
        <v>0</v>
      </c>
      <c r="CH151">
        <v>0</v>
      </c>
      <c r="CI151">
        <v>0</v>
      </c>
      <c r="CJ151">
        <v>0</v>
      </c>
      <c r="CK151">
        <v>0</v>
      </c>
      <c r="CL151">
        <v>0</v>
      </c>
      <c r="CM151">
        <v>0</v>
      </c>
      <c r="CN151">
        <v>0</v>
      </c>
      <c r="CO151">
        <v>0</v>
      </c>
      <c r="CP151">
        <v>0</v>
      </c>
      <c r="CQ151">
        <v>0</v>
      </c>
      <c r="CR151">
        <v>0</v>
      </c>
      <c r="CS151">
        <v>0</v>
      </c>
      <c r="CT151">
        <v>0</v>
      </c>
      <c r="CU151">
        <v>0</v>
      </c>
      <c r="CV151">
        <v>0</v>
      </c>
      <c r="CW151">
        <v>0</v>
      </c>
      <c r="CX151">
        <v>0</v>
      </c>
      <c r="CY151">
        <v>0</v>
      </c>
      <c r="CZ151">
        <v>0</v>
      </c>
      <c r="DA151">
        <v>0</v>
      </c>
      <c r="DB151">
        <v>0</v>
      </c>
      <c r="DC151">
        <v>0</v>
      </c>
      <c r="DD151">
        <v>0</v>
      </c>
      <c r="DE151">
        <v>0</v>
      </c>
      <c r="DF151">
        <v>0</v>
      </c>
      <c r="DG151">
        <v>0</v>
      </c>
      <c r="DH151">
        <v>0</v>
      </c>
      <c r="DI151">
        <v>0</v>
      </c>
      <c r="DJ151">
        <v>0</v>
      </c>
      <c r="DK151">
        <v>0</v>
      </c>
      <c r="DL151">
        <v>0</v>
      </c>
      <c r="DM151">
        <v>0</v>
      </c>
      <c r="DN151">
        <v>0</v>
      </c>
      <c r="DO151">
        <v>0</v>
      </c>
      <c r="DP151">
        <v>0</v>
      </c>
      <c r="DQ151">
        <v>0</v>
      </c>
      <c r="DR151">
        <v>0</v>
      </c>
      <c r="DS151">
        <v>0</v>
      </c>
      <c r="DT151">
        <v>0</v>
      </c>
      <c r="DU151">
        <v>0</v>
      </c>
      <c r="DV151">
        <v>0</v>
      </c>
      <c r="DW151">
        <v>0</v>
      </c>
      <c r="DX151">
        <v>0</v>
      </c>
      <c r="DY151">
        <v>0</v>
      </c>
      <c r="DZ151">
        <v>0</v>
      </c>
      <c r="EA151">
        <v>0</v>
      </c>
      <c r="EB151">
        <v>0</v>
      </c>
      <c r="EC151">
        <v>0</v>
      </c>
      <c r="ED151">
        <v>0</v>
      </c>
      <c r="EE151">
        <v>0</v>
      </c>
      <c r="EF151">
        <v>0</v>
      </c>
      <c r="EG151">
        <v>0</v>
      </c>
      <c r="EH151">
        <v>0</v>
      </c>
      <c r="EI151">
        <v>0</v>
      </c>
      <c r="EJ151">
        <v>0</v>
      </c>
      <c r="EK151">
        <v>0</v>
      </c>
      <c r="EL151">
        <v>0</v>
      </c>
      <c r="EM151">
        <v>0</v>
      </c>
      <c r="EN151">
        <v>0</v>
      </c>
      <c r="EO151">
        <v>0</v>
      </c>
      <c r="EP151">
        <v>0</v>
      </c>
      <c r="EQ151">
        <v>0</v>
      </c>
      <c r="ER151">
        <v>0</v>
      </c>
      <c r="ES151">
        <v>0</v>
      </c>
      <c r="ET151">
        <v>0</v>
      </c>
      <c r="EU151">
        <v>0</v>
      </c>
      <c r="EV151">
        <v>0</v>
      </c>
      <c r="EW151">
        <v>0</v>
      </c>
      <c r="EX151">
        <v>0</v>
      </c>
      <c r="EY151">
        <v>0</v>
      </c>
      <c r="EZ151">
        <v>0</v>
      </c>
      <c r="FA151">
        <v>0</v>
      </c>
      <c r="FB151">
        <v>0</v>
      </c>
      <c r="FC151">
        <v>0</v>
      </c>
      <c r="FD151">
        <v>0</v>
      </c>
      <c r="FE151">
        <v>0</v>
      </c>
      <c r="FF151">
        <v>0</v>
      </c>
      <c r="FG151">
        <v>0</v>
      </c>
      <c r="FH151">
        <v>0</v>
      </c>
      <c r="FI151">
        <v>0</v>
      </c>
      <c r="FJ151">
        <v>0</v>
      </c>
      <c r="FK151">
        <v>0</v>
      </c>
      <c r="FL151">
        <v>0</v>
      </c>
      <c r="FM151">
        <v>0</v>
      </c>
      <c r="FN151">
        <v>0</v>
      </c>
      <c r="FO151">
        <v>0</v>
      </c>
      <c r="FP151">
        <v>0</v>
      </c>
      <c r="FQ151">
        <v>0</v>
      </c>
      <c r="FR151">
        <v>0</v>
      </c>
      <c r="FS151">
        <v>0</v>
      </c>
      <c r="FT151" s="45"/>
    </row>
    <row r="152" spans="1:176" x14ac:dyDescent="0.2">
      <c r="A152" t="s">
        <v>196</v>
      </c>
      <c r="B152" t="s">
        <v>1</v>
      </c>
      <c r="C152" s="69">
        <v>41774</v>
      </c>
      <c r="D152">
        <v>0</v>
      </c>
      <c r="E152" s="78">
        <v>0</v>
      </c>
      <c r="F152">
        <v>0</v>
      </c>
      <c r="G152">
        <v>0</v>
      </c>
      <c r="H152">
        <v>0</v>
      </c>
      <c r="I152">
        <v>0</v>
      </c>
      <c r="J152">
        <v>0</v>
      </c>
      <c r="K152">
        <v>0</v>
      </c>
      <c r="L152">
        <v>0</v>
      </c>
      <c r="M152">
        <v>0</v>
      </c>
      <c r="N152">
        <v>0</v>
      </c>
      <c r="O152">
        <v>0</v>
      </c>
      <c r="P152">
        <v>0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0</v>
      </c>
      <c r="X152">
        <v>0</v>
      </c>
      <c r="Y152">
        <v>0</v>
      </c>
      <c r="Z152">
        <v>0</v>
      </c>
      <c r="AA152">
        <v>0</v>
      </c>
      <c r="AB152">
        <v>0</v>
      </c>
      <c r="AC152">
        <v>0</v>
      </c>
      <c r="AD152">
        <v>0</v>
      </c>
      <c r="AE152">
        <v>0</v>
      </c>
      <c r="AF152">
        <v>0</v>
      </c>
      <c r="AG152">
        <v>0</v>
      </c>
      <c r="AH152">
        <v>0</v>
      </c>
      <c r="AI152">
        <v>0</v>
      </c>
      <c r="AJ152">
        <v>0</v>
      </c>
      <c r="AK152">
        <v>0</v>
      </c>
      <c r="AL152">
        <v>0</v>
      </c>
      <c r="AM152">
        <v>0</v>
      </c>
      <c r="AN152">
        <v>0</v>
      </c>
      <c r="AO152">
        <v>0</v>
      </c>
      <c r="AP152">
        <v>0</v>
      </c>
      <c r="AQ152">
        <v>0</v>
      </c>
      <c r="AR152">
        <v>0</v>
      </c>
      <c r="AS152">
        <v>0</v>
      </c>
      <c r="AT152">
        <v>0</v>
      </c>
      <c r="AU152">
        <v>0</v>
      </c>
      <c r="AV152">
        <v>0</v>
      </c>
      <c r="AW152">
        <v>0</v>
      </c>
      <c r="AX152">
        <v>0</v>
      </c>
      <c r="AY152">
        <v>0</v>
      </c>
      <c r="AZ152">
        <v>0</v>
      </c>
      <c r="BA152">
        <v>0</v>
      </c>
      <c r="BB152">
        <v>0</v>
      </c>
      <c r="BC152">
        <v>0</v>
      </c>
      <c r="BD152">
        <v>0</v>
      </c>
      <c r="BE152">
        <v>0</v>
      </c>
      <c r="BF152">
        <v>0</v>
      </c>
      <c r="BG152">
        <v>0</v>
      </c>
      <c r="BH152">
        <v>0</v>
      </c>
      <c r="BI152">
        <v>0</v>
      </c>
      <c r="BJ152">
        <v>0</v>
      </c>
      <c r="BK152">
        <v>0</v>
      </c>
      <c r="BL152">
        <v>0</v>
      </c>
      <c r="BM152">
        <v>0</v>
      </c>
      <c r="BN152">
        <v>0</v>
      </c>
      <c r="BO152">
        <v>0</v>
      </c>
      <c r="BP152">
        <v>0</v>
      </c>
      <c r="BQ152">
        <v>0</v>
      </c>
      <c r="BR152">
        <v>0</v>
      </c>
      <c r="BS152">
        <v>0</v>
      </c>
      <c r="BT152">
        <v>0</v>
      </c>
      <c r="BU152">
        <v>0</v>
      </c>
      <c r="BV152">
        <v>0</v>
      </c>
      <c r="BW152">
        <v>0</v>
      </c>
      <c r="BX152">
        <v>0</v>
      </c>
      <c r="BY152">
        <v>0</v>
      </c>
      <c r="BZ152">
        <v>0</v>
      </c>
      <c r="CA152">
        <v>0</v>
      </c>
      <c r="CB152">
        <v>0</v>
      </c>
      <c r="CC152">
        <v>0</v>
      </c>
      <c r="CD152">
        <v>0</v>
      </c>
      <c r="CE152">
        <v>0</v>
      </c>
      <c r="CF152">
        <v>0</v>
      </c>
      <c r="CG152">
        <v>0</v>
      </c>
      <c r="CH152">
        <v>0</v>
      </c>
      <c r="CI152">
        <v>0</v>
      </c>
      <c r="CJ152">
        <v>0</v>
      </c>
      <c r="CK152">
        <v>0</v>
      </c>
      <c r="CL152">
        <v>0</v>
      </c>
      <c r="CM152">
        <v>0</v>
      </c>
      <c r="CN152">
        <v>0</v>
      </c>
      <c r="CO152">
        <v>0</v>
      </c>
      <c r="CP152">
        <v>0</v>
      </c>
      <c r="CQ152">
        <v>0</v>
      </c>
      <c r="CR152">
        <v>0</v>
      </c>
      <c r="CS152">
        <v>0</v>
      </c>
      <c r="CT152">
        <v>0</v>
      </c>
      <c r="CU152">
        <v>0</v>
      </c>
      <c r="CV152">
        <v>0</v>
      </c>
      <c r="CW152">
        <v>0</v>
      </c>
      <c r="CX152">
        <v>0</v>
      </c>
      <c r="CY152">
        <v>0</v>
      </c>
      <c r="CZ152">
        <v>0</v>
      </c>
      <c r="DA152">
        <v>0</v>
      </c>
      <c r="DB152">
        <v>0</v>
      </c>
      <c r="DC152">
        <v>0</v>
      </c>
      <c r="DD152">
        <v>0</v>
      </c>
      <c r="DE152">
        <v>0</v>
      </c>
      <c r="DF152">
        <v>0</v>
      </c>
      <c r="DG152">
        <v>0</v>
      </c>
      <c r="DH152">
        <v>0</v>
      </c>
      <c r="DI152">
        <v>0</v>
      </c>
      <c r="DJ152">
        <v>0</v>
      </c>
      <c r="DK152">
        <v>0</v>
      </c>
      <c r="DL152">
        <v>0</v>
      </c>
      <c r="DM152">
        <v>0</v>
      </c>
      <c r="DN152">
        <v>0</v>
      </c>
      <c r="DO152">
        <v>0</v>
      </c>
      <c r="DP152">
        <v>0</v>
      </c>
      <c r="DQ152">
        <v>0</v>
      </c>
      <c r="DR152">
        <v>0</v>
      </c>
      <c r="DS152">
        <v>0</v>
      </c>
      <c r="DT152">
        <v>0</v>
      </c>
      <c r="DU152">
        <v>0</v>
      </c>
      <c r="DV152">
        <v>0</v>
      </c>
      <c r="DW152">
        <v>0</v>
      </c>
      <c r="DX152">
        <v>0</v>
      </c>
      <c r="DY152">
        <v>0</v>
      </c>
      <c r="DZ152">
        <v>0</v>
      </c>
      <c r="EA152">
        <v>0</v>
      </c>
      <c r="EB152">
        <v>0</v>
      </c>
      <c r="EC152">
        <v>0</v>
      </c>
      <c r="ED152">
        <v>0</v>
      </c>
      <c r="EE152">
        <v>0</v>
      </c>
      <c r="EF152">
        <v>0</v>
      </c>
      <c r="EG152">
        <v>0</v>
      </c>
      <c r="EH152">
        <v>0</v>
      </c>
      <c r="EI152">
        <v>0</v>
      </c>
      <c r="EJ152">
        <v>0</v>
      </c>
      <c r="EK152">
        <v>0</v>
      </c>
      <c r="EL152">
        <v>0</v>
      </c>
      <c r="EM152">
        <v>0</v>
      </c>
      <c r="EN152">
        <v>0</v>
      </c>
      <c r="EO152">
        <v>0</v>
      </c>
      <c r="EP152">
        <v>0</v>
      </c>
      <c r="EQ152">
        <v>0</v>
      </c>
      <c r="ER152">
        <v>0</v>
      </c>
      <c r="ES152">
        <v>0</v>
      </c>
      <c r="ET152">
        <v>0</v>
      </c>
      <c r="EU152">
        <v>0</v>
      </c>
      <c r="EV152">
        <v>0</v>
      </c>
      <c r="EW152">
        <v>0</v>
      </c>
      <c r="EX152">
        <v>0</v>
      </c>
      <c r="EY152">
        <v>0</v>
      </c>
      <c r="EZ152">
        <v>0</v>
      </c>
      <c r="FA152">
        <v>0</v>
      </c>
      <c r="FB152">
        <v>0</v>
      </c>
      <c r="FC152">
        <v>0</v>
      </c>
      <c r="FD152">
        <v>0</v>
      </c>
      <c r="FE152">
        <v>0</v>
      </c>
      <c r="FF152">
        <v>0</v>
      </c>
      <c r="FG152">
        <v>0</v>
      </c>
      <c r="FH152">
        <v>0</v>
      </c>
      <c r="FI152">
        <v>0</v>
      </c>
      <c r="FJ152">
        <v>0</v>
      </c>
      <c r="FK152">
        <v>0</v>
      </c>
      <c r="FL152">
        <v>0</v>
      </c>
      <c r="FM152">
        <v>0</v>
      </c>
      <c r="FN152">
        <v>0</v>
      </c>
      <c r="FO152">
        <v>0</v>
      </c>
      <c r="FP152">
        <v>0</v>
      </c>
      <c r="FQ152">
        <v>0</v>
      </c>
      <c r="FR152">
        <v>0</v>
      </c>
      <c r="FS152">
        <v>0</v>
      </c>
      <c r="FT152" s="45"/>
    </row>
    <row r="153" spans="1:176" x14ac:dyDescent="0.2">
      <c r="A153" t="s">
        <v>196</v>
      </c>
      <c r="B153" t="s">
        <v>1</v>
      </c>
      <c r="C153" s="69">
        <v>41893</v>
      </c>
      <c r="D153">
        <v>95</v>
      </c>
      <c r="E153" s="78">
        <v>95</v>
      </c>
      <c r="F153">
        <v>36.956000000000003</v>
      </c>
      <c r="G153">
        <v>195.78100000000001</v>
      </c>
      <c r="H153">
        <v>189.9151</v>
      </c>
      <c r="I153">
        <v>188.8725</v>
      </c>
      <c r="J153">
        <v>196.5907</v>
      </c>
      <c r="K153">
        <v>204.3382</v>
      </c>
      <c r="L153">
        <v>214.50749999999999</v>
      </c>
      <c r="M153">
        <v>226.93049999999999</v>
      </c>
      <c r="N153">
        <v>229.55099999999999</v>
      </c>
      <c r="O153">
        <v>227.6095</v>
      </c>
      <c r="P153">
        <v>227.04900000000001</v>
      </c>
      <c r="Q153">
        <v>224.7123</v>
      </c>
      <c r="R153">
        <v>221.00530000000001</v>
      </c>
      <c r="S153">
        <v>210.6454</v>
      </c>
      <c r="T153">
        <v>206.79810000000001</v>
      </c>
      <c r="U153">
        <v>201.72620000000001</v>
      </c>
      <c r="V153">
        <v>196.0719</v>
      </c>
      <c r="W153">
        <v>196.64349999999999</v>
      </c>
      <c r="X153">
        <v>194.29849999999999</v>
      </c>
      <c r="Y153">
        <v>200.83959999999999</v>
      </c>
      <c r="Z153">
        <v>204.57220000000001</v>
      </c>
      <c r="AA153">
        <v>203.93049999999999</v>
      </c>
      <c r="AB153">
        <v>206.29900000000001</v>
      </c>
      <c r="AC153">
        <v>204.16040000000001</v>
      </c>
      <c r="AD153">
        <v>200.65469999999999</v>
      </c>
      <c r="AE153">
        <v>3.6189119999999999</v>
      </c>
      <c r="AF153">
        <v>-3.3364250000000002</v>
      </c>
      <c r="AG153">
        <v>-6.6890020000000003</v>
      </c>
      <c r="AH153">
        <v>-2.328106</v>
      </c>
      <c r="AI153">
        <v>-2.8656069999999998</v>
      </c>
      <c r="AJ153">
        <v>-4.5884130000000001</v>
      </c>
      <c r="AK153">
        <v>0.3713803</v>
      </c>
      <c r="AL153">
        <v>-0.23486180000000001</v>
      </c>
      <c r="AM153">
        <v>-3.014866</v>
      </c>
      <c r="AN153">
        <v>-2.1064820000000002</v>
      </c>
      <c r="AO153">
        <v>-1.4155150000000001</v>
      </c>
      <c r="AP153">
        <v>-7.5566339999999999</v>
      </c>
      <c r="AQ153">
        <v>-6.1006520000000002</v>
      </c>
      <c r="AR153">
        <v>38.789909999999999</v>
      </c>
      <c r="AS153">
        <v>165.08959999999999</v>
      </c>
      <c r="AT153">
        <v>161.72819999999999</v>
      </c>
      <c r="AU153">
        <v>84.116810000000001</v>
      </c>
      <c r="AV153">
        <v>46.745559999999998</v>
      </c>
      <c r="AW153">
        <v>36.090429999999998</v>
      </c>
      <c r="AX153">
        <v>30.408110000000001</v>
      </c>
      <c r="AY153">
        <v>28.2376</v>
      </c>
      <c r="AZ153">
        <v>32.29889</v>
      </c>
      <c r="BA153">
        <v>29.683599999999998</v>
      </c>
      <c r="BB153">
        <v>19.646429999999999</v>
      </c>
      <c r="BC153">
        <v>4.5401259999999999</v>
      </c>
      <c r="BD153">
        <v>-2.4647329999999998</v>
      </c>
      <c r="BE153">
        <v>-5.9334899999999999</v>
      </c>
      <c r="BF153">
        <v>-1.7581249999999999</v>
      </c>
      <c r="BG153">
        <v>-2.3409879999999998</v>
      </c>
      <c r="BH153">
        <v>-4.0205820000000001</v>
      </c>
      <c r="BI153">
        <v>0.9764929</v>
      </c>
      <c r="BJ153">
        <v>0.41417569999999998</v>
      </c>
      <c r="BK153">
        <v>-2.2187250000000001</v>
      </c>
      <c r="BL153">
        <v>-1.2897989999999999</v>
      </c>
      <c r="BM153">
        <v>-0.50073780000000001</v>
      </c>
      <c r="BN153">
        <v>-6.5766289999999996</v>
      </c>
      <c r="BO153">
        <v>-5.1022129999999999</v>
      </c>
      <c r="BP153">
        <v>39.904980000000002</v>
      </c>
      <c r="BQ153">
        <v>166.209</v>
      </c>
      <c r="BR153">
        <v>162.852</v>
      </c>
      <c r="BS153">
        <v>85.230689999999996</v>
      </c>
      <c r="BT153">
        <v>47.909280000000003</v>
      </c>
      <c r="BU153">
        <v>37.328890000000001</v>
      </c>
      <c r="BV153">
        <v>31.769200000000001</v>
      </c>
      <c r="BW153">
        <v>29.704090000000001</v>
      </c>
      <c r="BX153">
        <v>33.72025</v>
      </c>
      <c r="BY153">
        <v>31.06672</v>
      </c>
      <c r="BZ153">
        <v>21.0152</v>
      </c>
      <c r="CA153">
        <v>5.1781569999999997</v>
      </c>
      <c r="CB153">
        <v>-1.8610009999999999</v>
      </c>
      <c r="CC153">
        <v>-5.4102249999999996</v>
      </c>
      <c r="CD153">
        <v>-1.3633580000000001</v>
      </c>
      <c r="CE153">
        <v>-1.9776389999999999</v>
      </c>
      <c r="CF153">
        <v>-3.6273040000000001</v>
      </c>
      <c r="CG153">
        <v>1.3955919999999999</v>
      </c>
      <c r="CH153">
        <v>0.8636971</v>
      </c>
      <c r="CI153">
        <v>-1.6673210000000001</v>
      </c>
      <c r="CJ153">
        <v>-0.72416709999999995</v>
      </c>
      <c r="CK153">
        <v>0.1328339</v>
      </c>
      <c r="CL153">
        <v>-5.8978799999999998</v>
      </c>
      <c r="CM153">
        <v>-4.4106969999999999</v>
      </c>
      <c r="CN153">
        <v>40.67727</v>
      </c>
      <c r="CO153">
        <v>166.98439999999999</v>
      </c>
      <c r="CP153">
        <v>163.63030000000001</v>
      </c>
      <c r="CQ153">
        <v>86.002160000000003</v>
      </c>
      <c r="CR153">
        <v>48.715260000000001</v>
      </c>
      <c r="CS153">
        <v>38.18665</v>
      </c>
      <c r="CT153">
        <v>32.711880000000001</v>
      </c>
      <c r="CU153">
        <v>30.71978</v>
      </c>
      <c r="CV153">
        <v>34.704680000000003</v>
      </c>
      <c r="CW153">
        <v>32.024659999999997</v>
      </c>
      <c r="CX153">
        <v>21.96321</v>
      </c>
      <c r="CY153">
        <v>5.8161870000000002</v>
      </c>
      <c r="CZ153">
        <v>-1.2572700000000001</v>
      </c>
      <c r="DA153">
        <v>-4.8869600000000002</v>
      </c>
      <c r="DB153">
        <v>-0.96859079999999997</v>
      </c>
      <c r="DC153">
        <v>-1.61429</v>
      </c>
      <c r="DD153">
        <v>-3.2340260000000001</v>
      </c>
      <c r="DE153">
        <v>1.8146910000000001</v>
      </c>
      <c r="DF153">
        <v>1.313218</v>
      </c>
      <c r="DG153">
        <v>-1.1159159999999999</v>
      </c>
      <c r="DH153">
        <v>-0.15853490000000001</v>
      </c>
      <c r="DI153">
        <v>0.76640560000000002</v>
      </c>
      <c r="DJ153">
        <v>-5.219131</v>
      </c>
      <c r="DK153">
        <v>-3.7191800000000002</v>
      </c>
      <c r="DL153">
        <v>41.449570000000001</v>
      </c>
      <c r="DM153">
        <v>167.75970000000001</v>
      </c>
      <c r="DN153">
        <v>164.40860000000001</v>
      </c>
      <c r="DO153">
        <v>86.773629999999997</v>
      </c>
      <c r="DP153">
        <v>49.521239999999999</v>
      </c>
      <c r="DQ153">
        <v>39.044400000000003</v>
      </c>
      <c r="DR153">
        <v>33.65457</v>
      </c>
      <c r="DS153">
        <v>31.735469999999999</v>
      </c>
      <c r="DT153">
        <v>35.689109999999999</v>
      </c>
      <c r="DU153">
        <v>32.982599999999998</v>
      </c>
      <c r="DV153">
        <v>22.911210000000001</v>
      </c>
      <c r="DW153">
        <v>6.7374020000000003</v>
      </c>
      <c r="DX153">
        <v>-0.38557740000000001</v>
      </c>
      <c r="DY153">
        <v>-4.1314479999999998</v>
      </c>
      <c r="DZ153">
        <v>-0.39860990000000002</v>
      </c>
      <c r="EA153">
        <v>-1.0896710000000001</v>
      </c>
      <c r="EB153">
        <v>-2.6661950000000001</v>
      </c>
      <c r="EC153">
        <v>2.4198040000000001</v>
      </c>
      <c r="ED153">
        <v>1.962256</v>
      </c>
      <c r="EE153">
        <v>-0.31977610000000001</v>
      </c>
      <c r="EF153">
        <v>0.65814810000000001</v>
      </c>
      <c r="EG153">
        <v>1.6811830000000001</v>
      </c>
      <c r="EH153">
        <v>-4.2391259999999997</v>
      </c>
      <c r="EI153">
        <v>-2.7207409999999999</v>
      </c>
      <c r="EJ153">
        <v>42.564639999999997</v>
      </c>
      <c r="EK153">
        <v>168.8792</v>
      </c>
      <c r="EL153">
        <v>165.53229999999999</v>
      </c>
      <c r="EM153">
        <v>87.887500000000003</v>
      </c>
      <c r="EN153">
        <v>50.684959999999997</v>
      </c>
      <c r="EO153">
        <v>40.282859999999999</v>
      </c>
      <c r="EP153">
        <v>35.015659999999997</v>
      </c>
      <c r="EQ153">
        <v>33.20196</v>
      </c>
      <c r="ER153">
        <v>37.110469999999999</v>
      </c>
      <c r="ES153">
        <v>34.365720000000003</v>
      </c>
      <c r="ET153">
        <v>24.279979999999998</v>
      </c>
      <c r="EU153">
        <v>69.131330000000005</v>
      </c>
      <c r="EV153">
        <v>68.312690000000003</v>
      </c>
      <c r="EW153">
        <v>67.280100000000004</v>
      </c>
      <c r="EX153">
        <v>66.212909999999994</v>
      </c>
      <c r="EY153">
        <v>64.850960000000001</v>
      </c>
      <c r="EZ153">
        <v>64.000609999999995</v>
      </c>
      <c r="FA153">
        <v>62.986609999999999</v>
      </c>
      <c r="FB153">
        <v>64.223050000000001</v>
      </c>
      <c r="FC153">
        <v>68.102279999999993</v>
      </c>
      <c r="FD153">
        <v>72.435599999999994</v>
      </c>
      <c r="FE153">
        <v>77.395390000000006</v>
      </c>
      <c r="FF153">
        <v>82.016170000000002</v>
      </c>
      <c r="FG153">
        <v>86.180260000000004</v>
      </c>
      <c r="FH153">
        <v>89.56259</v>
      </c>
      <c r="FI153">
        <v>92.529409999999999</v>
      </c>
      <c r="FJ153">
        <v>93.380629999999996</v>
      </c>
      <c r="FK153">
        <v>91.751499999999993</v>
      </c>
      <c r="FL153">
        <v>91.347110000000001</v>
      </c>
      <c r="FM153">
        <v>88.417869999999994</v>
      </c>
      <c r="FN153">
        <v>83.068439999999995</v>
      </c>
      <c r="FO153">
        <v>78.953040000000001</v>
      </c>
      <c r="FP153">
        <v>76.465590000000006</v>
      </c>
      <c r="FQ153">
        <v>73.564279999999997</v>
      </c>
      <c r="FR153">
        <v>71.699830000000006</v>
      </c>
      <c r="FS153">
        <v>1</v>
      </c>
      <c r="FT153" s="45"/>
    </row>
    <row r="154" spans="1:176" x14ac:dyDescent="0.2">
      <c r="A154" t="s">
        <v>196</v>
      </c>
      <c r="B154" t="s">
        <v>1</v>
      </c>
      <c r="C154" s="69" t="s">
        <v>2</v>
      </c>
      <c r="D154">
        <v>95</v>
      </c>
      <c r="E154" s="78">
        <v>95</v>
      </c>
      <c r="F154">
        <v>36.956000000000003</v>
      </c>
      <c r="G154">
        <v>195.78100000000001</v>
      </c>
      <c r="H154">
        <v>189.9151</v>
      </c>
      <c r="I154">
        <v>188.8725</v>
      </c>
      <c r="J154">
        <v>196.5907</v>
      </c>
      <c r="K154">
        <v>204.3382</v>
      </c>
      <c r="L154">
        <v>214.50749999999999</v>
      </c>
      <c r="M154">
        <v>226.93049999999999</v>
      </c>
      <c r="N154">
        <v>229.55099999999999</v>
      </c>
      <c r="O154">
        <v>227.6095</v>
      </c>
      <c r="P154">
        <v>227.04900000000001</v>
      </c>
      <c r="Q154">
        <v>224.7123</v>
      </c>
      <c r="R154">
        <v>221.00530000000001</v>
      </c>
      <c r="S154">
        <v>210.6454</v>
      </c>
      <c r="T154">
        <v>206.79810000000001</v>
      </c>
      <c r="U154">
        <v>201.72620000000001</v>
      </c>
      <c r="V154">
        <v>196.0719</v>
      </c>
      <c r="W154">
        <v>196.64349999999999</v>
      </c>
      <c r="X154">
        <v>194.29849999999999</v>
      </c>
      <c r="Y154">
        <v>200.83959999999999</v>
      </c>
      <c r="Z154">
        <v>204.57220000000001</v>
      </c>
      <c r="AA154">
        <v>203.93049999999999</v>
      </c>
      <c r="AB154">
        <v>206.29900000000001</v>
      </c>
      <c r="AC154">
        <v>204.16040000000001</v>
      </c>
      <c r="AD154">
        <v>200.65469999999999</v>
      </c>
      <c r="AE154">
        <v>3.6189119999999999</v>
      </c>
      <c r="AF154">
        <v>-3.3364250000000002</v>
      </c>
      <c r="AG154">
        <v>-6.6890020000000003</v>
      </c>
      <c r="AH154">
        <v>-2.328106</v>
      </c>
      <c r="AI154">
        <v>-2.8656069999999998</v>
      </c>
      <c r="AJ154">
        <v>-4.5884130000000001</v>
      </c>
      <c r="AK154">
        <v>0.3713803</v>
      </c>
      <c r="AL154">
        <v>-0.23486180000000001</v>
      </c>
      <c r="AM154">
        <v>-3.014866</v>
      </c>
      <c r="AN154">
        <v>-2.1064820000000002</v>
      </c>
      <c r="AO154">
        <v>-1.4155150000000001</v>
      </c>
      <c r="AP154">
        <v>-7.5566339999999999</v>
      </c>
      <c r="AQ154">
        <v>-6.1006520000000002</v>
      </c>
      <c r="AR154">
        <v>38.789909999999999</v>
      </c>
      <c r="AS154">
        <v>165.08959999999999</v>
      </c>
      <c r="AT154">
        <v>161.72819999999999</v>
      </c>
      <c r="AU154">
        <v>84.116810000000001</v>
      </c>
      <c r="AV154">
        <v>46.745559999999998</v>
      </c>
      <c r="AW154">
        <v>36.090429999999998</v>
      </c>
      <c r="AX154">
        <v>30.408110000000001</v>
      </c>
      <c r="AY154">
        <v>28.2376</v>
      </c>
      <c r="AZ154">
        <v>32.29889</v>
      </c>
      <c r="BA154">
        <v>29.683599999999998</v>
      </c>
      <c r="BB154">
        <v>19.646429999999999</v>
      </c>
      <c r="BC154">
        <v>4.5401259999999999</v>
      </c>
      <c r="BD154">
        <v>-2.4647329999999998</v>
      </c>
      <c r="BE154">
        <v>-5.9334899999999999</v>
      </c>
      <c r="BF154">
        <v>-1.7581249999999999</v>
      </c>
      <c r="BG154">
        <v>-2.3409879999999998</v>
      </c>
      <c r="BH154">
        <v>-4.0205820000000001</v>
      </c>
      <c r="BI154">
        <v>0.9764929</v>
      </c>
      <c r="BJ154">
        <v>0.41417569999999998</v>
      </c>
      <c r="BK154">
        <v>-2.2187250000000001</v>
      </c>
      <c r="BL154">
        <v>-1.2897989999999999</v>
      </c>
      <c r="BM154">
        <v>-0.50073780000000001</v>
      </c>
      <c r="BN154">
        <v>-6.5766289999999996</v>
      </c>
      <c r="BO154">
        <v>-5.1022129999999999</v>
      </c>
      <c r="BP154">
        <v>39.904980000000002</v>
      </c>
      <c r="BQ154">
        <v>166.209</v>
      </c>
      <c r="BR154">
        <v>162.852</v>
      </c>
      <c r="BS154">
        <v>85.230689999999996</v>
      </c>
      <c r="BT154">
        <v>47.909280000000003</v>
      </c>
      <c r="BU154">
        <v>37.328890000000001</v>
      </c>
      <c r="BV154">
        <v>31.769200000000001</v>
      </c>
      <c r="BW154">
        <v>29.704090000000001</v>
      </c>
      <c r="BX154">
        <v>33.72025</v>
      </c>
      <c r="BY154">
        <v>31.06672</v>
      </c>
      <c r="BZ154">
        <v>21.0152</v>
      </c>
      <c r="CA154">
        <v>5.1781569999999997</v>
      </c>
      <c r="CB154">
        <v>-1.8610009999999999</v>
      </c>
      <c r="CC154">
        <v>-5.4102249999999996</v>
      </c>
      <c r="CD154">
        <v>-1.3633580000000001</v>
      </c>
      <c r="CE154">
        <v>-1.9776389999999999</v>
      </c>
      <c r="CF154">
        <v>-3.6273040000000001</v>
      </c>
      <c r="CG154">
        <v>1.3955919999999999</v>
      </c>
      <c r="CH154">
        <v>0.8636971</v>
      </c>
      <c r="CI154">
        <v>-1.6673210000000001</v>
      </c>
      <c r="CJ154">
        <v>-0.72416709999999995</v>
      </c>
      <c r="CK154">
        <v>0.1328339</v>
      </c>
      <c r="CL154">
        <v>-5.8978799999999998</v>
      </c>
      <c r="CM154">
        <v>-4.4106969999999999</v>
      </c>
      <c r="CN154">
        <v>40.67727</v>
      </c>
      <c r="CO154">
        <v>166.98439999999999</v>
      </c>
      <c r="CP154">
        <v>163.63030000000001</v>
      </c>
      <c r="CQ154">
        <v>86.002160000000003</v>
      </c>
      <c r="CR154">
        <v>48.715260000000001</v>
      </c>
      <c r="CS154">
        <v>38.18665</v>
      </c>
      <c r="CT154">
        <v>32.711880000000001</v>
      </c>
      <c r="CU154">
        <v>30.71978</v>
      </c>
      <c r="CV154">
        <v>34.704680000000003</v>
      </c>
      <c r="CW154">
        <v>32.024659999999997</v>
      </c>
      <c r="CX154">
        <v>21.96321</v>
      </c>
      <c r="CY154">
        <v>5.8161870000000002</v>
      </c>
      <c r="CZ154">
        <v>-1.2572700000000001</v>
      </c>
      <c r="DA154">
        <v>-4.8869600000000002</v>
      </c>
      <c r="DB154">
        <v>-0.96859079999999997</v>
      </c>
      <c r="DC154">
        <v>-1.61429</v>
      </c>
      <c r="DD154">
        <v>-3.2340260000000001</v>
      </c>
      <c r="DE154">
        <v>1.8146910000000001</v>
      </c>
      <c r="DF154">
        <v>1.313218</v>
      </c>
      <c r="DG154">
        <v>-1.1159159999999999</v>
      </c>
      <c r="DH154">
        <v>-0.15853490000000001</v>
      </c>
      <c r="DI154">
        <v>0.76640560000000002</v>
      </c>
      <c r="DJ154">
        <v>-5.219131</v>
      </c>
      <c r="DK154">
        <v>-3.7191800000000002</v>
      </c>
      <c r="DL154">
        <v>41.449570000000001</v>
      </c>
      <c r="DM154">
        <v>167.75970000000001</v>
      </c>
      <c r="DN154">
        <v>164.40860000000001</v>
      </c>
      <c r="DO154">
        <v>86.773629999999997</v>
      </c>
      <c r="DP154">
        <v>49.521239999999999</v>
      </c>
      <c r="DQ154">
        <v>39.044400000000003</v>
      </c>
      <c r="DR154">
        <v>33.65457</v>
      </c>
      <c r="DS154">
        <v>31.735469999999999</v>
      </c>
      <c r="DT154">
        <v>35.689109999999999</v>
      </c>
      <c r="DU154">
        <v>32.982599999999998</v>
      </c>
      <c r="DV154">
        <v>22.911210000000001</v>
      </c>
      <c r="DW154">
        <v>6.7374020000000003</v>
      </c>
      <c r="DX154">
        <v>-0.38557740000000001</v>
      </c>
      <c r="DY154">
        <v>-4.1314479999999998</v>
      </c>
      <c r="DZ154">
        <v>-0.39860990000000002</v>
      </c>
      <c r="EA154">
        <v>-1.0896710000000001</v>
      </c>
      <c r="EB154">
        <v>-2.6661950000000001</v>
      </c>
      <c r="EC154">
        <v>2.4198040000000001</v>
      </c>
      <c r="ED154">
        <v>1.962256</v>
      </c>
      <c r="EE154">
        <v>-0.31977610000000001</v>
      </c>
      <c r="EF154">
        <v>0.65814810000000001</v>
      </c>
      <c r="EG154">
        <v>1.6811830000000001</v>
      </c>
      <c r="EH154">
        <v>-4.2391259999999997</v>
      </c>
      <c r="EI154">
        <v>-2.7207409999999999</v>
      </c>
      <c r="EJ154">
        <v>42.564639999999997</v>
      </c>
      <c r="EK154">
        <v>168.8792</v>
      </c>
      <c r="EL154">
        <v>165.53229999999999</v>
      </c>
      <c r="EM154">
        <v>87.887500000000003</v>
      </c>
      <c r="EN154">
        <v>50.684959999999997</v>
      </c>
      <c r="EO154">
        <v>40.282859999999999</v>
      </c>
      <c r="EP154">
        <v>35.015659999999997</v>
      </c>
      <c r="EQ154">
        <v>33.20196</v>
      </c>
      <c r="ER154">
        <v>37.110469999999999</v>
      </c>
      <c r="ES154">
        <v>34.365720000000003</v>
      </c>
      <c r="ET154">
        <v>24.279979999999998</v>
      </c>
      <c r="EU154">
        <v>69.131330000000005</v>
      </c>
      <c r="EV154">
        <v>68.312690000000003</v>
      </c>
      <c r="EW154">
        <v>67.280100000000004</v>
      </c>
      <c r="EX154">
        <v>66.212909999999994</v>
      </c>
      <c r="EY154">
        <v>64.850960000000001</v>
      </c>
      <c r="EZ154">
        <v>64.000609999999995</v>
      </c>
      <c r="FA154">
        <v>62.986609999999999</v>
      </c>
      <c r="FB154">
        <v>64.223050000000001</v>
      </c>
      <c r="FC154">
        <v>68.102279999999993</v>
      </c>
      <c r="FD154">
        <v>72.435599999999994</v>
      </c>
      <c r="FE154">
        <v>77.395390000000006</v>
      </c>
      <c r="FF154">
        <v>82.016170000000002</v>
      </c>
      <c r="FG154">
        <v>86.180260000000004</v>
      </c>
      <c r="FH154">
        <v>89.56259</v>
      </c>
      <c r="FI154">
        <v>92.529409999999999</v>
      </c>
      <c r="FJ154">
        <v>93.380629999999996</v>
      </c>
      <c r="FK154">
        <v>91.751499999999993</v>
      </c>
      <c r="FL154">
        <v>91.347110000000001</v>
      </c>
      <c r="FM154">
        <v>88.417869999999994</v>
      </c>
      <c r="FN154">
        <v>83.068439999999995</v>
      </c>
      <c r="FO154">
        <v>78.953040000000001</v>
      </c>
      <c r="FP154">
        <v>76.465590000000006</v>
      </c>
      <c r="FQ154">
        <v>73.564279999999997</v>
      </c>
      <c r="FR154">
        <v>71.699830000000006</v>
      </c>
      <c r="FS154">
        <v>1</v>
      </c>
      <c r="FT154" s="45"/>
    </row>
    <row r="155" spans="1:176" x14ac:dyDescent="0.2">
      <c r="A155" t="s">
        <v>196</v>
      </c>
      <c r="B155" t="s">
        <v>203</v>
      </c>
      <c r="C155" s="69">
        <v>41774</v>
      </c>
      <c r="D155">
        <v>0</v>
      </c>
      <c r="E155" s="78">
        <v>0</v>
      </c>
      <c r="F155">
        <v>0</v>
      </c>
      <c r="G155">
        <v>0</v>
      </c>
      <c r="H155">
        <v>0</v>
      </c>
      <c r="I155">
        <v>0</v>
      </c>
      <c r="J155">
        <v>0</v>
      </c>
      <c r="K155">
        <v>0</v>
      </c>
      <c r="L155">
        <v>0</v>
      </c>
      <c r="M155">
        <v>0</v>
      </c>
      <c r="N155">
        <v>0</v>
      </c>
      <c r="O155">
        <v>0</v>
      </c>
      <c r="P155">
        <v>0</v>
      </c>
      <c r="Q155">
        <v>0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0</v>
      </c>
      <c r="Y155">
        <v>0</v>
      </c>
      <c r="Z155">
        <v>0</v>
      </c>
      <c r="AA155">
        <v>0</v>
      </c>
      <c r="AB155">
        <v>0</v>
      </c>
      <c r="AC155">
        <v>0</v>
      </c>
      <c r="AD155">
        <v>0</v>
      </c>
      <c r="AE155">
        <v>0</v>
      </c>
      <c r="AF155">
        <v>0</v>
      </c>
      <c r="AG155">
        <v>0</v>
      </c>
      <c r="AH155">
        <v>0</v>
      </c>
      <c r="AI155">
        <v>0</v>
      </c>
      <c r="AJ155">
        <v>0</v>
      </c>
      <c r="AK155">
        <v>0</v>
      </c>
      <c r="AL155">
        <v>0</v>
      </c>
      <c r="AM155">
        <v>0</v>
      </c>
      <c r="AN155">
        <v>0</v>
      </c>
      <c r="AO155">
        <v>0</v>
      </c>
      <c r="AP155">
        <v>0</v>
      </c>
      <c r="AQ155">
        <v>0</v>
      </c>
      <c r="AR155">
        <v>0</v>
      </c>
      <c r="AS155">
        <v>0</v>
      </c>
      <c r="AT155">
        <v>0</v>
      </c>
      <c r="AU155">
        <v>0</v>
      </c>
      <c r="AV155">
        <v>0</v>
      </c>
      <c r="AW155">
        <v>0</v>
      </c>
      <c r="AX155">
        <v>0</v>
      </c>
      <c r="AY155">
        <v>0</v>
      </c>
      <c r="AZ155">
        <v>0</v>
      </c>
      <c r="BA155">
        <v>0</v>
      </c>
      <c r="BB155">
        <v>0</v>
      </c>
      <c r="BC155">
        <v>0</v>
      </c>
      <c r="BD155">
        <v>0</v>
      </c>
      <c r="BE155">
        <v>0</v>
      </c>
      <c r="BF155">
        <v>0</v>
      </c>
      <c r="BG155">
        <v>0</v>
      </c>
      <c r="BH155">
        <v>0</v>
      </c>
      <c r="BI155">
        <v>0</v>
      </c>
      <c r="BJ155">
        <v>0</v>
      </c>
      <c r="BK155">
        <v>0</v>
      </c>
      <c r="BL155">
        <v>0</v>
      </c>
      <c r="BM155">
        <v>0</v>
      </c>
      <c r="BN155">
        <v>0</v>
      </c>
      <c r="BO155">
        <v>0</v>
      </c>
      <c r="BP155">
        <v>0</v>
      </c>
      <c r="BQ155">
        <v>0</v>
      </c>
      <c r="BR155">
        <v>0</v>
      </c>
      <c r="BS155">
        <v>0</v>
      </c>
      <c r="BT155">
        <v>0</v>
      </c>
      <c r="BU155">
        <v>0</v>
      </c>
      <c r="BV155">
        <v>0</v>
      </c>
      <c r="BW155">
        <v>0</v>
      </c>
      <c r="BX155">
        <v>0</v>
      </c>
      <c r="BY155">
        <v>0</v>
      </c>
      <c r="BZ155">
        <v>0</v>
      </c>
      <c r="CA155">
        <v>0</v>
      </c>
      <c r="CB155">
        <v>0</v>
      </c>
      <c r="CC155">
        <v>0</v>
      </c>
      <c r="CD155">
        <v>0</v>
      </c>
      <c r="CE155">
        <v>0</v>
      </c>
      <c r="CF155">
        <v>0</v>
      </c>
      <c r="CG155">
        <v>0</v>
      </c>
      <c r="CH155">
        <v>0</v>
      </c>
      <c r="CI155">
        <v>0</v>
      </c>
      <c r="CJ155">
        <v>0</v>
      </c>
      <c r="CK155">
        <v>0</v>
      </c>
      <c r="CL155">
        <v>0</v>
      </c>
      <c r="CM155">
        <v>0</v>
      </c>
      <c r="CN155">
        <v>0</v>
      </c>
      <c r="CO155">
        <v>0</v>
      </c>
      <c r="CP155">
        <v>0</v>
      </c>
      <c r="CQ155">
        <v>0</v>
      </c>
      <c r="CR155">
        <v>0</v>
      </c>
      <c r="CS155">
        <v>0</v>
      </c>
      <c r="CT155">
        <v>0</v>
      </c>
      <c r="CU155">
        <v>0</v>
      </c>
      <c r="CV155">
        <v>0</v>
      </c>
      <c r="CW155">
        <v>0</v>
      </c>
      <c r="CX155">
        <v>0</v>
      </c>
      <c r="CY155">
        <v>0</v>
      </c>
      <c r="CZ155">
        <v>0</v>
      </c>
      <c r="DA155">
        <v>0</v>
      </c>
      <c r="DB155">
        <v>0</v>
      </c>
      <c r="DC155">
        <v>0</v>
      </c>
      <c r="DD155">
        <v>0</v>
      </c>
      <c r="DE155">
        <v>0</v>
      </c>
      <c r="DF155">
        <v>0</v>
      </c>
      <c r="DG155">
        <v>0</v>
      </c>
      <c r="DH155">
        <v>0</v>
      </c>
      <c r="DI155">
        <v>0</v>
      </c>
      <c r="DJ155">
        <v>0</v>
      </c>
      <c r="DK155">
        <v>0</v>
      </c>
      <c r="DL155">
        <v>0</v>
      </c>
      <c r="DM155">
        <v>0</v>
      </c>
      <c r="DN155">
        <v>0</v>
      </c>
      <c r="DO155">
        <v>0</v>
      </c>
      <c r="DP155">
        <v>0</v>
      </c>
      <c r="DQ155">
        <v>0</v>
      </c>
      <c r="DR155">
        <v>0</v>
      </c>
      <c r="DS155">
        <v>0</v>
      </c>
      <c r="DT155">
        <v>0</v>
      </c>
      <c r="DU155">
        <v>0</v>
      </c>
      <c r="DV155">
        <v>0</v>
      </c>
      <c r="DW155">
        <v>0</v>
      </c>
      <c r="DX155">
        <v>0</v>
      </c>
      <c r="DY155">
        <v>0</v>
      </c>
      <c r="DZ155">
        <v>0</v>
      </c>
      <c r="EA155">
        <v>0</v>
      </c>
      <c r="EB155">
        <v>0</v>
      </c>
      <c r="EC155">
        <v>0</v>
      </c>
      <c r="ED155">
        <v>0</v>
      </c>
      <c r="EE155">
        <v>0</v>
      </c>
      <c r="EF155">
        <v>0</v>
      </c>
      <c r="EG155">
        <v>0</v>
      </c>
      <c r="EH155">
        <v>0</v>
      </c>
      <c r="EI155">
        <v>0</v>
      </c>
      <c r="EJ155">
        <v>0</v>
      </c>
      <c r="EK155">
        <v>0</v>
      </c>
      <c r="EL155">
        <v>0</v>
      </c>
      <c r="EM155">
        <v>0</v>
      </c>
      <c r="EN155">
        <v>0</v>
      </c>
      <c r="EO155">
        <v>0</v>
      </c>
      <c r="EP155">
        <v>0</v>
      </c>
      <c r="EQ155">
        <v>0</v>
      </c>
      <c r="ER155">
        <v>0</v>
      </c>
      <c r="ES155">
        <v>0</v>
      </c>
      <c r="ET155">
        <v>0</v>
      </c>
      <c r="EU155">
        <v>0</v>
      </c>
      <c r="EV155">
        <v>0</v>
      </c>
      <c r="EW155">
        <v>0</v>
      </c>
      <c r="EX155">
        <v>0</v>
      </c>
      <c r="EY155">
        <v>0</v>
      </c>
      <c r="EZ155">
        <v>0</v>
      </c>
      <c r="FA155">
        <v>0</v>
      </c>
      <c r="FB155">
        <v>0</v>
      </c>
      <c r="FC155">
        <v>0</v>
      </c>
      <c r="FD155">
        <v>0</v>
      </c>
      <c r="FE155">
        <v>0</v>
      </c>
      <c r="FF155">
        <v>0</v>
      </c>
      <c r="FG155">
        <v>0</v>
      </c>
      <c r="FH155">
        <v>0</v>
      </c>
      <c r="FI155">
        <v>0</v>
      </c>
      <c r="FJ155">
        <v>0</v>
      </c>
      <c r="FK155">
        <v>0</v>
      </c>
      <c r="FL155">
        <v>0</v>
      </c>
      <c r="FM155">
        <v>0</v>
      </c>
      <c r="FN155">
        <v>0</v>
      </c>
      <c r="FO155">
        <v>0</v>
      </c>
      <c r="FP155">
        <v>0</v>
      </c>
      <c r="FQ155">
        <v>0</v>
      </c>
      <c r="FR155">
        <v>0</v>
      </c>
      <c r="FS155">
        <v>0</v>
      </c>
      <c r="FT155" s="45"/>
    </row>
    <row r="156" spans="1:176" x14ac:dyDescent="0.2">
      <c r="A156" t="s">
        <v>196</v>
      </c>
      <c r="B156" t="s">
        <v>203</v>
      </c>
      <c r="C156" s="69">
        <v>41893</v>
      </c>
      <c r="D156">
        <v>0</v>
      </c>
      <c r="E156" s="78">
        <v>0</v>
      </c>
      <c r="F156">
        <v>0</v>
      </c>
      <c r="G156">
        <v>0</v>
      </c>
      <c r="H156">
        <v>0</v>
      </c>
      <c r="I156">
        <v>0</v>
      </c>
      <c r="J156">
        <v>0</v>
      </c>
      <c r="K156">
        <v>0</v>
      </c>
      <c r="L156">
        <v>0</v>
      </c>
      <c r="M156">
        <v>0</v>
      </c>
      <c r="N156">
        <v>0</v>
      </c>
      <c r="O156">
        <v>0</v>
      </c>
      <c r="P156">
        <v>0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0</v>
      </c>
      <c r="W156">
        <v>0</v>
      </c>
      <c r="X156">
        <v>0</v>
      </c>
      <c r="Y156">
        <v>0</v>
      </c>
      <c r="Z156">
        <v>0</v>
      </c>
      <c r="AA156">
        <v>0</v>
      </c>
      <c r="AB156">
        <v>0</v>
      </c>
      <c r="AC156">
        <v>0</v>
      </c>
      <c r="AD156">
        <v>0</v>
      </c>
      <c r="AE156">
        <v>0</v>
      </c>
      <c r="AF156">
        <v>0</v>
      </c>
      <c r="AG156">
        <v>0</v>
      </c>
      <c r="AH156">
        <v>0</v>
      </c>
      <c r="AI156">
        <v>0</v>
      </c>
      <c r="AJ156">
        <v>0</v>
      </c>
      <c r="AK156">
        <v>0</v>
      </c>
      <c r="AL156">
        <v>0</v>
      </c>
      <c r="AM156">
        <v>0</v>
      </c>
      <c r="AN156">
        <v>0</v>
      </c>
      <c r="AO156">
        <v>0</v>
      </c>
      <c r="AP156">
        <v>0</v>
      </c>
      <c r="AQ156">
        <v>0</v>
      </c>
      <c r="AR156">
        <v>0</v>
      </c>
      <c r="AS156">
        <v>0</v>
      </c>
      <c r="AT156">
        <v>0</v>
      </c>
      <c r="AU156">
        <v>0</v>
      </c>
      <c r="AV156">
        <v>0</v>
      </c>
      <c r="AW156">
        <v>0</v>
      </c>
      <c r="AX156">
        <v>0</v>
      </c>
      <c r="AY156">
        <v>0</v>
      </c>
      <c r="AZ156">
        <v>0</v>
      </c>
      <c r="BA156">
        <v>0</v>
      </c>
      <c r="BB156">
        <v>0</v>
      </c>
      <c r="BC156">
        <v>0</v>
      </c>
      <c r="BD156">
        <v>0</v>
      </c>
      <c r="BE156">
        <v>0</v>
      </c>
      <c r="BF156">
        <v>0</v>
      </c>
      <c r="BG156">
        <v>0</v>
      </c>
      <c r="BH156">
        <v>0</v>
      </c>
      <c r="BI156">
        <v>0</v>
      </c>
      <c r="BJ156">
        <v>0</v>
      </c>
      <c r="BK156">
        <v>0</v>
      </c>
      <c r="BL156">
        <v>0</v>
      </c>
      <c r="BM156">
        <v>0</v>
      </c>
      <c r="BN156">
        <v>0</v>
      </c>
      <c r="BO156">
        <v>0</v>
      </c>
      <c r="BP156">
        <v>0</v>
      </c>
      <c r="BQ156">
        <v>0</v>
      </c>
      <c r="BR156">
        <v>0</v>
      </c>
      <c r="BS156">
        <v>0</v>
      </c>
      <c r="BT156">
        <v>0</v>
      </c>
      <c r="BU156">
        <v>0</v>
      </c>
      <c r="BV156">
        <v>0</v>
      </c>
      <c r="BW156">
        <v>0</v>
      </c>
      <c r="BX156">
        <v>0</v>
      </c>
      <c r="BY156">
        <v>0</v>
      </c>
      <c r="BZ156">
        <v>0</v>
      </c>
      <c r="CA156">
        <v>0</v>
      </c>
      <c r="CB156">
        <v>0</v>
      </c>
      <c r="CC156">
        <v>0</v>
      </c>
      <c r="CD156">
        <v>0</v>
      </c>
      <c r="CE156">
        <v>0</v>
      </c>
      <c r="CF156">
        <v>0</v>
      </c>
      <c r="CG156">
        <v>0</v>
      </c>
      <c r="CH156">
        <v>0</v>
      </c>
      <c r="CI156">
        <v>0</v>
      </c>
      <c r="CJ156">
        <v>0</v>
      </c>
      <c r="CK156">
        <v>0</v>
      </c>
      <c r="CL156">
        <v>0</v>
      </c>
      <c r="CM156">
        <v>0</v>
      </c>
      <c r="CN156">
        <v>0</v>
      </c>
      <c r="CO156">
        <v>0</v>
      </c>
      <c r="CP156">
        <v>0</v>
      </c>
      <c r="CQ156">
        <v>0</v>
      </c>
      <c r="CR156">
        <v>0</v>
      </c>
      <c r="CS156">
        <v>0</v>
      </c>
      <c r="CT156">
        <v>0</v>
      </c>
      <c r="CU156">
        <v>0</v>
      </c>
      <c r="CV156">
        <v>0</v>
      </c>
      <c r="CW156">
        <v>0</v>
      </c>
      <c r="CX156">
        <v>0</v>
      </c>
      <c r="CY156">
        <v>0</v>
      </c>
      <c r="CZ156">
        <v>0</v>
      </c>
      <c r="DA156">
        <v>0</v>
      </c>
      <c r="DB156">
        <v>0</v>
      </c>
      <c r="DC156">
        <v>0</v>
      </c>
      <c r="DD156">
        <v>0</v>
      </c>
      <c r="DE156">
        <v>0</v>
      </c>
      <c r="DF156">
        <v>0</v>
      </c>
      <c r="DG156">
        <v>0</v>
      </c>
      <c r="DH156">
        <v>0</v>
      </c>
      <c r="DI156">
        <v>0</v>
      </c>
      <c r="DJ156">
        <v>0</v>
      </c>
      <c r="DK156">
        <v>0</v>
      </c>
      <c r="DL156">
        <v>0</v>
      </c>
      <c r="DM156">
        <v>0</v>
      </c>
      <c r="DN156">
        <v>0</v>
      </c>
      <c r="DO156">
        <v>0</v>
      </c>
      <c r="DP156">
        <v>0</v>
      </c>
      <c r="DQ156">
        <v>0</v>
      </c>
      <c r="DR156">
        <v>0</v>
      </c>
      <c r="DS156">
        <v>0</v>
      </c>
      <c r="DT156">
        <v>0</v>
      </c>
      <c r="DU156">
        <v>0</v>
      </c>
      <c r="DV156">
        <v>0</v>
      </c>
      <c r="DW156">
        <v>0</v>
      </c>
      <c r="DX156">
        <v>0</v>
      </c>
      <c r="DY156">
        <v>0</v>
      </c>
      <c r="DZ156">
        <v>0</v>
      </c>
      <c r="EA156">
        <v>0</v>
      </c>
      <c r="EB156">
        <v>0</v>
      </c>
      <c r="EC156">
        <v>0</v>
      </c>
      <c r="ED156">
        <v>0</v>
      </c>
      <c r="EE156">
        <v>0</v>
      </c>
      <c r="EF156">
        <v>0</v>
      </c>
      <c r="EG156">
        <v>0</v>
      </c>
      <c r="EH156">
        <v>0</v>
      </c>
      <c r="EI156">
        <v>0</v>
      </c>
      <c r="EJ156">
        <v>0</v>
      </c>
      <c r="EK156">
        <v>0</v>
      </c>
      <c r="EL156">
        <v>0</v>
      </c>
      <c r="EM156">
        <v>0</v>
      </c>
      <c r="EN156">
        <v>0</v>
      </c>
      <c r="EO156">
        <v>0</v>
      </c>
      <c r="EP156">
        <v>0</v>
      </c>
      <c r="EQ156">
        <v>0</v>
      </c>
      <c r="ER156">
        <v>0</v>
      </c>
      <c r="ES156">
        <v>0</v>
      </c>
      <c r="ET156">
        <v>0</v>
      </c>
      <c r="EU156">
        <v>0</v>
      </c>
      <c r="EV156">
        <v>0</v>
      </c>
      <c r="EW156">
        <v>0</v>
      </c>
      <c r="EX156">
        <v>0</v>
      </c>
      <c r="EY156">
        <v>0</v>
      </c>
      <c r="EZ156">
        <v>0</v>
      </c>
      <c r="FA156">
        <v>0</v>
      </c>
      <c r="FB156">
        <v>0</v>
      </c>
      <c r="FC156">
        <v>0</v>
      </c>
      <c r="FD156">
        <v>0</v>
      </c>
      <c r="FE156">
        <v>0</v>
      </c>
      <c r="FF156">
        <v>0</v>
      </c>
      <c r="FG156">
        <v>0</v>
      </c>
      <c r="FH156">
        <v>0</v>
      </c>
      <c r="FI156">
        <v>0</v>
      </c>
      <c r="FJ156">
        <v>0</v>
      </c>
      <c r="FK156">
        <v>0</v>
      </c>
      <c r="FL156">
        <v>0</v>
      </c>
      <c r="FM156">
        <v>0</v>
      </c>
      <c r="FN156">
        <v>0</v>
      </c>
      <c r="FO156">
        <v>0</v>
      </c>
      <c r="FP156">
        <v>0</v>
      </c>
      <c r="FQ156">
        <v>0</v>
      </c>
      <c r="FR156">
        <v>0</v>
      </c>
      <c r="FS156">
        <v>0</v>
      </c>
      <c r="FT156" s="45"/>
    </row>
    <row r="157" spans="1:176" x14ac:dyDescent="0.2">
      <c r="A157" t="s">
        <v>196</v>
      </c>
      <c r="B157" t="s">
        <v>203</v>
      </c>
      <c r="C157" s="69" t="s">
        <v>2</v>
      </c>
      <c r="D157">
        <v>0</v>
      </c>
      <c r="E157" s="78">
        <v>0</v>
      </c>
      <c r="F157">
        <v>0</v>
      </c>
      <c r="G157">
        <v>0</v>
      </c>
      <c r="H157">
        <v>0</v>
      </c>
      <c r="I157">
        <v>0</v>
      </c>
      <c r="J157">
        <v>0</v>
      </c>
      <c r="K157">
        <v>0</v>
      </c>
      <c r="L157">
        <v>0</v>
      </c>
      <c r="M157">
        <v>0</v>
      </c>
      <c r="N157">
        <v>0</v>
      </c>
      <c r="O157">
        <v>0</v>
      </c>
      <c r="P157">
        <v>0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0</v>
      </c>
      <c r="X157">
        <v>0</v>
      </c>
      <c r="Y157">
        <v>0</v>
      </c>
      <c r="Z157">
        <v>0</v>
      </c>
      <c r="AA157">
        <v>0</v>
      </c>
      <c r="AB157">
        <v>0</v>
      </c>
      <c r="AC157">
        <v>0</v>
      </c>
      <c r="AD157">
        <v>0</v>
      </c>
      <c r="AE157">
        <v>0</v>
      </c>
      <c r="AF157">
        <v>0</v>
      </c>
      <c r="AG157">
        <v>0</v>
      </c>
      <c r="AH157">
        <v>0</v>
      </c>
      <c r="AI157">
        <v>0</v>
      </c>
      <c r="AJ157">
        <v>0</v>
      </c>
      <c r="AK157">
        <v>0</v>
      </c>
      <c r="AL157">
        <v>0</v>
      </c>
      <c r="AM157">
        <v>0</v>
      </c>
      <c r="AN157">
        <v>0</v>
      </c>
      <c r="AO157">
        <v>0</v>
      </c>
      <c r="AP157">
        <v>0</v>
      </c>
      <c r="AQ157">
        <v>0</v>
      </c>
      <c r="AR157">
        <v>0</v>
      </c>
      <c r="AS157">
        <v>0</v>
      </c>
      <c r="AT157">
        <v>0</v>
      </c>
      <c r="AU157">
        <v>0</v>
      </c>
      <c r="AV157">
        <v>0</v>
      </c>
      <c r="AW157">
        <v>0</v>
      </c>
      <c r="AX157">
        <v>0</v>
      </c>
      <c r="AY157">
        <v>0</v>
      </c>
      <c r="AZ157">
        <v>0</v>
      </c>
      <c r="BA157">
        <v>0</v>
      </c>
      <c r="BB157">
        <v>0</v>
      </c>
      <c r="BC157">
        <v>0</v>
      </c>
      <c r="BD157">
        <v>0</v>
      </c>
      <c r="BE157">
        <v>0</v>
      </c>
      <c r="BF157">
        <v>0</v>
      </c>
      <c r="BG157">
        <v>0</v>
      </c>
      <c r="BH157">
        <v>0</v>
      </c>
      <c r="BI157">
        <v>0</v>
      </c>
      <c r="BJ157">
        <v>0</v>
      </c>
      <c r="BK157">
        <v>0</v>
      </c>
      <c r="BL157">
        <v>0</v>
      </c>
      <c r="BM157">
        <v>0</v>
      </c>
      <c r="BN157">
        <v>0</v>
      </c>
      <c r="BO157">
        <v>0</v>
      </c>
      <c r="BP157">
        <v>0</v>
      </c>
      <c r="BQ157">
        <v>0</v>
      </c>
      <c r="BR157">
        <v>0</v>
      </c>
      <c r="BS157">
        <v>0</v>
      </c>
      <c r="BT157">
        <v>0</v>
      </c>
      <c r="BU157">
        <v>0</v>
      </c>
      <c r="BV157">
        <v>0</v>
      </c>
      <c r="BW157">
        <v>0</v>
      </c>
      <c r="BX157">
        <v>0</v>
      </c>
      <c r="BY157">
        <v>0</v>
      </c>
      <c r="BZ157">
        <v>0</v>
      </c>
      <c r="CA157">
        <v>0</v>
      </c>
      <c r="CB157">
        <v>0</v>
      </c>
      <c r="CC157">
        <v>0</v>
      </c>
      <c r="CD157">
        <v>0</v>
      </c>
      <c r="CE157">
        <v>0</v>
      </c>
      <c r="CF157">
        <v>0</v>
      </c>
      <c r="CG157">
        <v>0</v>
      </c>
      <c r="CH157">
        <v>0</v>
      </c>
      <c r="CI157">
        <v>0</v>
      </c>
      <c r="CJ157">
        <v>0</v>
      </c>
      <c r="CK157">
        <v>0</v>
      </c>
      <c r="CL157">
        <v>0</v>
      </c>
      <c r="CM157">
        <v>0</v>
      </c>
      <c r="CN157">
        <v>0</v>
      </c>
      <c r="CO157">
        <v>0</v>
      </c>
      <c r="CP157">
        <v>0</v>
      </c>
      <c r="CQ157">
        <v>0</v>
      </c>
      <c r="CR157">
        <v>0</v>
      </c>
      <c r="CS157">
        <v>0</v>
      </c>
      <c r="CT157">
        <v>0</v>
      </c>
      <c r="CU157">
        <v>0</v>
      </c>
      <c r="CV157">
        <v>0</v>
      </c>
      <c r="CW157">
        <v>0</v>
      </c>
      <c r="CX157">
        <v>0</v>
      </c>
      <c r="CY157">
        <v>0</v>
      </c>
      <c r="CZ157">
        <v>0</v>
      </c>
      <c r="DA157">
        <v>0</v>
      </c>
      <c r="DB157">
        <v>0</v>
      </c>
      <c r="DC157">
        <v>0</v>
      </c>
      <c r="DD157">
        <v>0</v>
      </c>
      <c r="DE157">
        <v>0</v>
      </c>
      <c r="DF157">
        <v>0</v>
      </c>
      <c r="DG157">
        <v>0</v>
      </c>
      <c r="DH157">
        <v>0</v>
      </c>
      <c r="DI157">
        <v>0</v>
      </c>
      <c r="DJ157">
        <v>0</v>
      </c>
      <c r="DK157">
        <v>0</v>
      </c>
      <c r="DL157">
        <v>0</v>
      </c>
      <c r="DM157">
        <v>0</v>
      </c>
      <c r="DN157">
        <v>0</v>
      </c>
      <c r="DO157">
        <v>0</v>
      </c>
      <c r="DP157">
        <v>0</v>
      </c>
      <c r="DQ157">
        <v>0</v>
      </c>
      <c r="DR157">
        <v>0</v>
      </c>
      <c r="DS157">
        <v>0</v>
      </c>
      <c r="DT157">
        <v>0</v>
      </c>
      <c r="DU157">
        <v>0</v>
      </c>
      <c r="DV157">
        <v>0</v>
      </c>
      <c r="DW157">
        <v>0</v>
      </c>
      <c r="DX157">
        <v>0</v>
      </c>
      <c r="DY157">
        <v>0</v>
      </c>
      <c r="DZ157">
        <v>0</v>
      </c>
      <c r="EA157">
        <v>0</v>
      </c>
      <c r="EB157">
        <v>0</v>
      </c>
      <c r="EC157">
        <v>0</v>
      </c>
      <c r="ED157">
        <v>0</v>
      </c>
      <c r="EE157">
        <v>0</v>
      </c>
      <c r="EF157">
        <v>0</v>
      </c>
      <c r="EG157">
        <v>0</v>
      </c>
      <c r="EH157">
        <v>0</v>
      </c>
      <c r="EI157">
        <v>0</v>
      </c>
      <c r="EJ157">
        <v>0</v>
      </c>
      <c r="EK157">
        <v>0</v>
      </c>
      <c r="EL157">
        <v>0</v>
      </c>
      <c r="EM157">
        <v>0</v>
      </c>
      <c r="EN157">
        <v>0</v>
      </c>
      <c r="EO157">
        <v>0</v>
      </c>
      <c r="EP157">
        <v>0</v>
      </c>
      <c r="EQ157">
        <v>0</v>
      </c>
      <c r="ER157">
        <v>0</v>
      </c>
      <c r="ES157">
        <v>0</v>
      </c>
      <c r="ET157">
        <v>0</v>
      </c>
      <c r="EU157">
        <v>0</v>
      </c>
      <c r="EV157">
        <v>0</v>
      </c>
      <c r="EW157">
        <v>0</v>
      </c>
      <c r="EX157">
        <v>0</v>
      </c>
      <c r="EY157">
        <v>0</v>
      </c>
      <c r="EZ157">
        <v>0</v>
      </c>
      <c r="FA157">
        <v>0</v>
      </c>
      <c r="FB157">
        <v>0</v>
      </c>
      <c r="FC157">
        <v>0</v>
      </c>
      <c r="FD157">
        <v>0</v>
      </c>
      <c r="FE157">
        <v>0</v>
      </c>
      <c r="FF157">
        <v>0</v>
      </c>
      <c r="FG157">
        <v>0</v>
      </c>
      <c r="FH157">
        <v>0</v>
      </c>
      <c r="FI157">
        <v>0</v>
      </c>
      <c r="FJ157">
        <v>0</v>
      </c>
      <c r="FK157">
        <v>0</v>
      </c>
      <c r="FL157">
        <v>0</v>
      </c>
      <c r="FM157">
        <v>0</v>
      </c>
      <c r="FN157">
        <v>0</v>
      </c>
      <c r="FO157">
        <v>0</v>
      </c>
      <c r="FP157">
        <v>0</v>
      </c>
      <c r="FQ157">
        <v>0</v>
      </c>
      <c r="FR157">
        <v>0</v>
      </c>
      <c r="FS157">
        <v>0</v>
      </c>
      <c r="FT157" s="45"/>
    </row>
    <row r="158" spans="1:176" x14ac:dyDescent="0.2">
      <c r="A158" t="s">
        <v>197</v>
      </c>
      <c r="B158" t="s">
        <v>202</v>
      </c>
      <c r="C158" s="69">
        <v>41774</v>
      </c>
      <c r="D158">
        <v>0</v>
      </c>
      <c r="E158" s="78">
        <v>0</v>
      </c>
      <c r="F158">
        <v>0</v>
      </c>
      <c r="G158">
        <v>0</v>
      </c>
      <c r="H158">
        <v>0</v>
      </c>
      <c r="I158">
        <v>0</v>
      </c>
      <c r="J158">
        <v>0</v>
      </c>
      <c r="K158">
        <v>0</v>
      </c>
      <c r="L158">
        <v>0</v>
      </c>
      <c r="M158">
        <v>0</v>
      </c>
      <c r="N158">
        <v>0</v>
      </c>
      <c r="O158">
        <v>0</v>
      </c>
      <c r="P158">
        <v>0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0</v>
      </c>
      <c r="Y158">
        <v>0</v>
      </c>
      <c r="Z158">
        <v>0</v>
      </c>
      <c r="AA158">
        <v>0</v>
      </c>
      <c r="AB158">
        <v>0</v>
      </c>
      <c r="AC158">
        <v>0</v>
      </c>
      <c r="AD158">
        <v>0</v>
      </c>
      <c r="AE158">
        <v>0</v>
      </c>
      <c r="AF158">
        <v>0</v>
      </c>
      <c r="AG158">
        <v>0</v>
      </c>
      <c r="AH158">
        <v>0</v>
      </c>
      <c r="AI158">
        <v>0</v>
      </c>
      <c r="AJ158">
        <v>0</v>
      </c>
      <c r="AK158">
        <v>0</v>
      </c>
      <c r="AL158">
        <v>0</v>
      </c>
      <c r="AM158">
        <v>0</v>
      </c>
      <c r="AN158">
        <v>0</v>
      </c>
      <c r="AO158">
        <v>0</v>
      </c>
      <c r="AP158">
        <v>0</v>
      </c>
      <c r="AQ158">
        <v>0</v>
      </c>
      <c r="AR158">
        <v>0</v>
      </c>
      <c r="AS158">
        <v>0</v>
      </c>
      <c r="AT158">
        <v>0</v>
      </c>
      <c r="AU158">
        <v>0</v>
      </c>
      <c r="AV158">
        <v>0</v>
      </c>
      <c r="AW158">
        <v>0</v>
      </c>
      <c r="AX158">
        <v>0</v>
      </c>
      <c r="AY158">
        <v>0</v>
      </c>
      <c r="AZ158">
        <v>0</v>
      </c>
      <c r="BA158">
        <v>0</v>
      </c>
      <c r="BB158">
        <v>0</v>
      </c>
      <c r="BC158">
        <v>0</v>
      </c>
      <c r="BD158">
        <v>0</v>
      </c>
      <c r="BE158">
        <v>0</v>
      </c>
      <c r="BF158">
        <v>0</v>
      </c>
      <c r="BG158">
        <v>0</v>
      </c>
      <c r="BH158">
        <v>0</v>
      </c>
      <c r="BI158">
        <v>0</v>
      </c>
      <c r="BJ158">
        <v>0</v>
      </c>
      <c r="BK158">
        <v>0</v>
      </c>
      <c r="BL158">
        <v>0</v>
      </c>
      <c r="BM158">
        <v>0</v>
      </c>
      <c r="BN158">
        <v>0</v>
      </c>
      <c r="BO158">
        <v>0</v>
      </c>
      <c r="BP158">
        <v>0</v>
      </c>
      <c r="BQ158">
        <v>0</v>
      </c>
      <c r="BR158">
        <v>0</v>
      </c>
      <c r="BS158">
        <v>0</v>
      </c>
      <c r="BT158">
        <v>0</v>
      </c>
      <c r="BU158">
        <v>0</v>
      </c>
      <c r="BV158">
        <v>0</v>
      </c>
      <c r="BW158">
        <v>0</v>
      </c>
      <c r="BX158">
        <v>0</v>
      </c>
      <c r="BY158">
        <v>0</v>
      </c>
      <c r="BZ158">
        <v>0</v>
      </c>
      <c r="CA158">
        <v>0</v>
      </c>
      <c r="CB158">
        <v>0</v>
      </c>
      <c r="CC158">
        <v>0</v>
      </c>
      <c r="CD158">
        <v>0</v>
      </c>
      <c r="CE158">
        <v>0</v>
      </c>
      <c r="CF158">
        <v>0</v>
      </c>
      <c r="CG158">
        <v>0</v>
      </c>
      <c r="CH158">
        <v>0</v>
      </c>
      <c r="CI158">
        <v>0</v>
      </c>
      <c r="CJ158">
        <v>0</v>
      </c>
      <c r="CK158">
        <v>0</v>
      </c>
      <c r="CL158">
        <v>0</v>
      </c>
      <c r="CM158">
        <v>0</v>
      </c>
      <c r="CN158">
        <v>0</v>
      </c>
      <c r="CO158">
        <v>0</v>
      </c>
      <c r="CP158">
        <v>0</v>
      </c>
      <c r="CQ158">
        <v>0</v>
      </c>
      <c r="CR158">
        <v>0</v>
      </c>
      <c r="CS158">
        <v>0</v>
      </c>
      <c r="CT158">
        <v>0</v>
      </c>
      <c r="CU158">
        <v>0</v>
      </c>
      <c r="CV158">
        <v>0</v>
      </c>
      <c r="CW158">
        <v>0</v>
      </c>
      <c r="CX158">
        <v>0</v>
      </c>
      <c r="CY158">
        <v>0</v>
      </c>
      <c r="CZ158">
        <v>0</v>
      </c>
      <c r="DA158">
        <v>0</v>
      </c>
      <c r="DB158">
        <v>0</v>
      </c>
      <c r="DC158">
        <v>0</v>
      </c>
      <c r="DD158">
        <v>0</v>
      </c>
      <c r="DE158">
        <v>0</v>
      </c>
      <c r="DF158">
        <v>0</v>
      </c>
      <c r="DG158">
        <v>0</v>
      </c>
      <c r="DH158">
        <v>0</v>
      </c>
      <c r="DI158">
        <v>0</v>
      </c>
      <c r="DJ158">
        <v>0</v>
      </c>
      <c r="DK158">
        <v>0</v>
      </c>
      <c r="DL158">
        <v>0</v>
      </c>
      <c r="DM158">
        <v>0</v>
      </c>
      <c r="DN158">
        <v>0</v>
      </c>
      <c r="DO158">
        <v>0</v>
      </c>
      <c r="DP158">
        <v>0</v>
      </c>
      <c r="DQ158">
        <v>0</v>
      </c>
      <c r="DR158">
        <v>0</v>
      </c>
      <c r="DS158">
        <v>0</v>
      </c>
      <c r="DT158">
        <v>0</v>
      </c>
      <c r="DU158">
        <v>0</v>
      </c>
      <c r="DV158">
        <v>0</v>
      </c>
      <c r="DW158">
        <v>0</v>
      </c>
      <c r="DX158">
        <v>0</v>
      </c>
      <c r="DY158">
        <v>0</v>
      </c>
      <c r="DZ158">
        <v>0</v>
      </c>
      <c r="EA158">
        <v>0</v>
      </c>
      <c r="EB158">
        <v>0</v>
      </c>
      <c r="EC158">
        <v>0</v>
      </c>
      <c r="ED158">
        <v>0</v>
      </c>
      <c r="EE158">
        <v>0</v>
      </c>
      <c r="EF158">
        <v>0</v>
      </c>
      <c r="EG158">
        <v>0</v>
      </c>
      <c r="EH158">
        <v>0</v>
      </c>
      <c r="EI158">
        <v>0</v>
      </c>
      <c r="EJ158">
        <v>0</v>
      </c>
      <c r="EK158">
        <v>0</v>
      </c>
      <c r="EL158">
        <v>0</v>
      </c>
      <c r="EM158">
        <v>0</v>
      </c>
      <c r="EN158">
        <v>0</v>
      </c>
      <c r="EO158">
        <v>0</v>
      </c>
      <c r="EP158">
        <v>0</v>
      </c>
      <c r="EQ158">
        <v>0</v>
      </c>
      <c r="ER158">
        <v>0</v>
      </c>
      <c r="ES158">
        <v>0</v>
      </c>
      <c r="ET158">
        <v>0</v>
      </c>
      <c r="EU158">
        <v>0</v>
      </c>
      <c r="EV158">
        <v>0</v>
      </c>
      <c r="EW158">
        <v>0</v>
      </c>
      <c r="EX158">
        <v>0</v>
      </c>
      <c r="EY158">
        <v>0</v>
      </c>
      <c r="EZ158">
        <v>0</v>
      </c>
      <c r="FA158">
        <v>0</v>
      </c>
      <c r="FB158">
        <v>0</v>
      </c>
      <c r="FC158">
        <v>0</v>
      </c>
      <c r="FD158">
        <v>0</v>
      </c>
      <c r="FE158">
        <v>0</v>
      </c>
      <c r="FF158">
        <v>0</v>
      </c>
      <c r="FG158">
        <v>0</v>
      </c>
      <c r="FH158">
        <v>0</v>
      </c>
      <c r="FI158">
        <v>0</v>
      </c>
      <c r="FJ158">
        <v>0</v>
      </c>
      <c r="FK158">
        <v>0</v>
      </c>
      <c r="FL158">
        <v>0</v>
      </c>
      <c r="FM158">
        <v>0</v>
      </c>
      <c r="FN158">
        <v>0</v>
      </c>
      <c r="FO158">
        <v>0</v>
      </c>
      <c r="FP158">
        <v>0</v>
      </c>
      <c r="FQ158">
        <v>0</v>
      </c>
      <c r="FR158">
        <v>0</v>
      </c>
      <c r="FS158">
        <v>0</v>
      </c>
      <c r="FT158" s="45"/>
    </row>
    <row r="159" spans="1:176" x14ac:dyDescent="0.2">
      <c r="A159" t="s">
        <v>197</v>
      </c>
      <c r="B159" t="s">
        <v>202</v>
      </c>
      <c r="C159" s="69">
        <v>41893</v>
      </c>
      <c r="D159">
        <v>0</v>
      </c>
      <c r="E159" s="78">
        <v>0</v>
      </c>
      <c r="F159">
        <v>0</v>
      </c>
      <c r="G159">
        <v>0</v>
      </c>
      <c r="H159">
        <v>0</v>
      </c>
      <c r="I159">
        <v>0</v>
      </c>
      <c r="J159">
        <v>0</v>
      </c>
      <c r="K159">
        <v>0</v>
      </c>
      <c r="L159">
        <v>0</v>
      </c>
      <c r="M159">
        <v>0</v>
      </c>
      <c r="N159">
        <v>0</v>
      </c>
      <c r="O159">
        <v>0</v>
      </c>
      <c r="P159">
        <v>0</v>
      </c>
      <c r="Q159">
        <v>0</v>
      </c>
      <c r="R159">
        <v>0</v>
      </c>
      <c r="S159">
        <v>0</v>
      </c>
      <c r="T159">
        <v>0</v>
      </c>
      <c r="U159">
        <v>0</v>
      </c>
      <c r="V159">
        <v>0</v>
      </c>
      <c r="W159">
        <v>0</v>
      </c>
      <c r="X159">
        <v>0</v>
      </c>
      <c r="Y159">
        <v>0</v>
      </c>
      <c r="Z159">
        <v>0</v>
      </c>
      <c r="AA159">
        <v>0</v>
      </c>
      <c r="AB159">
        <v>0</v>
      </c>
      <c r="AC159">
        <v>0</v>
      </c>
      <c r="AD159">
        <v>0</v>
      </c>
      <c r="AE159">
        <v>0</v>
      </c>
      <c r="AF159">
        <v>0</v>
      </c>
      <c r="AG159">
        <v>0</v>
      </c>
      <c r="AH159">
        <v>0</v>
      </c>
      <c r="AI159">
        <v>0</v>
      </c>
      <c r="AJ159">
        <v>0</v>
      </c>
      <c r="AK159">
        <v>0</v>
      </c>
      <c r="AL159">
        <v>0</v>
      </c>
      <c r="AM159">
        <v>0</v>
      </c>
      <c r="AN159">
        <v>0</v>
      </c>
      <c r="AO159">
        <v>0</v>
      </c>
      <c r="AP159">
        <v>0</v>
      </c>
      <c r="AQ159">
        <v>0</v>
      </c>
      <c r="AR159">
        <v>0</v>
      </c>
      <c r="AS159">
        <v>0</v>
      </c>
      <c r="AT159">
        <v>0</v>
      </c>
      <c r="AU159">
        <v>0</v>
      </c>
      <c r="AV159">
        <v>0</v>
      </c>
      <c r="AW159">
        <v>0</v>
      </c>
      <c r="AX159">
        <v>0</v>
      </c>
      <c r="AY159">
        <v>0</v>
      </c>
      <c r="AZ159">
        <v>0</v>
      </c>
      <c r="BA159">
        <v>0</v>
      </c>
      <c r="BB159">
        <v>0</v>
      </c>
      <c r="BC159">
        <v>0</v>
      </c>
      <c r="BD159">
        <v>0</v>
      </c>
      <c r="BE159">
        <v>0</v>
      </c>
      <c r="BF159">
        <v>0</v>
      </c>
      <c r="BG159">
        <v>0</v>
      </c>
      <c r="BH159">
        <v>0</v>
      </c>
      <c r="BI159">
        <v>0</v>
      </c>
      <c r="BJ159">
        <v>0</v>
      </c>
      <c r="BK159">
        <v>0</v>
      </c>
      <c r="BL159">
        <v>0</v>
      </c>
      <c r="BM159">
        <v>0</v>
      </c>
      <c r="BN159">
        <v>0</v>
      </c>
      <c r="BO159">
        <v>0</v>
      </c>
      <c r="BP159">
        <v>0</v>
      </c>
      <c r="BQ159">
        <v>0</v>
      </c>
      <c r="BR159">
        <v>0</v>
      </c>
      <c r="BS159">
        <v>0</v>
      </c>
      <c r="BT159">
        <v>0</v>
      </c>
      <c r="BU159">
        <v>0</v>
      </c>
      <c r="BV159">
        <v>0</v>
      </c>
      <c r="BW159">
        <v>0</v>
      </c>
      <c r="BX159">
        <v>0</v>
      </c>
      <c r="BY159">
        <v>0</v>
      </c>
      <c r="BZ159">
        <v>0</v>
      </c>
      <c r="CA159">
        <v>0</v>
      </c>
      <c r="CB159">
        <v>0</v>
      </c>
      <c r="CC159">
        <v>0</v>
      </c>
      <c r="CD159">
        <v>0</v>
      </c>
      <c r="CE159">
        <v>0</v>
      </c>
      <c r="CF159">
        <v>0</v>
      </c>
      <c r="CG159">
        <v>0</v>
      </c>
      <c r="CH159">
        <v>0</v>
      </c>
      <c r="CI159">
        <v>0</v>
      </c>
      <c r="CJ159">
        <v>0</v>
      </c>
      <c r="CK159">
        <v>0</v>
      </c>
      <c r="CL159">
        <v>0</v>
      </c>
      <c r="CM159">
        <v>0</v>
      </c>
      <c r="CN159">
        <v>0</v>
      </c>
      <c r="CO159">
        <v>0</v>
      </c>
      <c r="CP159">
        <v>0</v>
      </c>
      <c r="CQ159">
        <v>0</v>
      </c>
      <c r="CR159">
        <v>0</v>
      </c>
      <c r="CS159">
        <v>0</v>
      </c>
      <c r="CT159">
        <v>0</v>
      </c>
      <c r="CU159">
        <v>0</v>
      </c>
      <c r="CV159">
        <v>0</v>
      </c>
      <c r="CW159">
        <v>0</v>
      </c>
      <c r="CX159">
        <v>0</v>
      </c>
      <c r="CY159">
        <v>0</v>
      </c>
      <c r="CZ159">
        <v>0</v>
      </c>
      <c r="DA159">
        <v>0</v>
      </c>
      <c r="DB159">
        <v>0</v>
      </c>
      <c r="DC159">
        <v>0</v>
      </c>
      <c r="DD159">
        <v>0</v>
      </c>
      <c r="DE159">
        <v>0</v>
      </c>
      <c r="DF159">
        <v>0</v>
      </c>
      <c r="DG159">
        <v>0</v>
      </c>
      <c r="DH159">
        <v>0</v>
      </c>
      <c r="DI159">
        <v>0</v>
      </c>
      <c r="DJ159">
        <v>0</v>
      </c>
      <c r="DK159">
        <v>0</v>
      </c>
      <c r="DL159">
        <v>0</v>
      </c>
      <c r="DM159">
        <v>0</v>
      </c>
      <c r="DN159">
        <v>0</v>
      </c>
      <c r="DO159">
        <v>0</v>
      </c>
      <c r="DP159">
        <v>0</v>
      </c>
      <c r="DQ159">
        <v>0</v>
      </c>
      <c r="DR159">
        <v>0</v>
      </c>
      <c r="DS159">
        <v>0</v>
      </c>
      <c r="DT159">
        <v>0</v>
      </c>
      <c r="DU159">
        <v>0</v>
      </c>
      <c r="DV159">
        <v>0</v>
      </c>
      <c r="DW159">
        <v>0</v>
      </c>
      <c r="DX159">
        <v>0</v>
      </c>
      <c r="DY159">
        <v>0</v>
      </c>
      <c r="DZ159">
        <v>0</v>
      </c>
      <c r="EA159">
        <v>0</v>
      </c>
      <c r="EB159">
        <v>0</v>
      </c>
      <c r="EC159">
        <v>0</v>
      </c>
      <c r="ED159">
        <v>0</v>
      </c>
      <c r="EE159">
        <v>0</v>
      </c>
      <c r="EF159">
        <v>0</v>
      </c>
      <c r="EG159">
        <v>0</v>
      </c>
      <c r="EH159">
        <v>0</v>
      </c>
      <c r="EI159">
        <v>0</v>
      </c>
      <c r="EJ159">
        <v>0</v>
      </c>
      <c r="EK159">
        <v>0</v>
      </c>
      <c r="EL159">
        <v>0</v>
      </c>
      <c r="EM159">
        <v>0</v>
      </c>
      <c r="EN159">
        <v>0</v>
      </c>
      <c r="EO159">
        <v>0</v>
      </c>
      <c r="EP159">
        <v>0</v>
      </c>
      <c r="EQ159">
        <v>0</v>
      </c>
      <c r="ER159">
        <v>0</v>
      </c>
      <c r="ES159">
        <v>0</v>
      </c>
      <c r="ET159">
        <v>0</v>
      </c>
      <c r="EU159">
        <v>0</v>
      </c>
      <c r="EV159">
        <v>0</v>
      </c>
      <c r="EW159">
        <v>0</v>
      </c>
      <c r="EX159">
        <v>0</v>
      </c>
      <c r="EY159">
        <v>0</v>
      </c>
      <c r="EZ159">
        <v>0</v>
      </c>
      <c r="FA159">
        <v>0</v>
      </c>
      <c r="FB159">
        <v>0</v>
      </c>
      <c r="FC159">
        <v>0</v>
      </c>
      <c r="FD159">
        <v>0</v>
      </c>
      <c r="FE159">
        <v>0</v>
      </c>
      <c r="FF159">
        <v>0</v>
      </c>
      <c r="FG159">
        <v>0</v>
      </c>
      <c r="FH159">
        <v>0</v>
      </c>
      <c r="FI159">
        <v>0</v>
      </c>
      <c r="FJ159">
        <v>0</v>
      </c>
      <c r="FK159">
        <v>0</v>
      </c>
      <c r="FL159">
        <v>0</v>
      </c>
      <c r="FM159">
        <v>0</v>
      </c>
      <c r="FN159">
        <v>0</v>
      </c>
      <c r="FO159">
        <v>0</v>
      </c>
      <c r="FP159">
        <v>0</v>
      </c>
      <c r="FQ159">
        <v>0</v>
      </c>
      <c r="FR159">
        <v>0</v>
      </c>
      <c r="FS159">
        <v>0</v>
      </c>
      <c r="FT159" s="45"/>
    </row>
    <row r="160" spans="1:176" x14ac:dyDescent="0.2">
      <c r="A160" t="s">
        <v>197</v>
      </c>
      <c r="B160" t="s">
        <v>202</v>
      </c>
      <c r="C160" s="69" t="s">
        <v>2</v>
      </c>
      <c r="D160">
        <v>0</v>
      </c>
      <c r="E160" s="78">
        <v>0</v>
      </c>
      <c r="F160">
        <v>0</v>
      </c>
      <c r="G160">
        <v>0</v>
      </c>
      <c r="H160">
        <v>0</v>
      </c>
      <c r="I160">
        <v>0</v>
      </c>
      <c r="J160">
        <v>0</v>
      </c>
      <c r="K160">
        <v>0</v>
      </c>
      <c r="L160">
        <v>0</v>
      </c>
      <c r="M160">
        <v>0</v>
      </c>
      <c r="N160">
        <v>0</v>
      </c>
      <c r="O160">
        <v>0</v>
      </c>
      <c r="P160">
        <v>0</v>
      </c>
      <c r="Q160">
        <v>0</v>
      </c>
      <c r="R160">
        <v>0</v>
      </c>
      <c r="S160">
        <v>0</v>
      </c>
      <c r="T160">
        <v>0</v>
      </c>
      <c r="U160">
        <v>0</v>
      </c>
      <c r="V160">
        <v>0</v>
      </c>
      <c r="W160">
        <v>0</v>
      </c>
      <c r="X160">
        <v>0</v>
      </c>
      <c r="Y160">
        <v>0</v>
      </c>
      <c r="Z160">
        <v>0</v>
      </c>
      <c r="AA160">
        <v>0</v>
      </c>
      <c r="AB160">
        <v>0</v>
      </c>
      <c r="AC160">
        <v>0</v>
      </c>
      <c r="AD160">
        <v>0</v>
      </c>
      <c r="AE160">
        <v>0</v>
      </c>
      <c r="AF160">
        <v>0</v>
      </c>
      <c r="AG160">
        <v>0</v>
      </c>
      <c r="AH160">
        <v>0</v>
      </c>
      <c r="AI160">
        <v>0</v>
      </c>
      <c r="AJ160">
        <v>0</v>
      </c>
      <c r="AK160">
        <v>0</v>
      </c>
      <c r="AL160">
        <v>0</v>
      </c>
      <c r="AM160">
        <v>0</v>
      </c>
      <c r="AN160">
        <v>0</v>
      </c>
      <c r="AO160">
        <v>0</v>
      </c>
      <c r="AP160">
        <v>0</v>
      </c>
      <c r="AQ160">
        <v>0</v>
      </c>
      <c r="AR160">
        <v>0</v>
      </c>
      <c r="AS160">
        <v>0</v>
      </c>
      <c r="AT160">
        <v>0</v>
      </c>
      <c r="AU160">
        <v>0</v>
      </c>
      <c r="AV160">
        <v>0</v>
      </c>
      <c r="AW160">
        <v>0</v>
      </c>
      <c r="AX160">
        <v>0</v>
      </c>
      <c r="AY160">
        <v>0</v>
      </c>
      <c r="AZ160">
        <v>0</v>
      </c>
      <c r="BA160">
        <v>0</v>
      </c>
      <c r="BB160">
        <v>0</v>
      </c>
      <c r="BC160">
        <v>0</v>
      </c>
      <c r="BD160">
        <v>0</v>
      </c>
      <c r="BE160">
        <v>0</v>
      </c>
      <c r="BF160">
        <v>0</v>
      </c>
      <c r="BG160">
        <v>0</v>
      </c>
      <c r="BH160">
        <v>0</v>
      </c>
      <c r="BI160">
        <v>0</v>
      </c>
      <c r="BJ160">
        <v>0</v>
      </c>
      <c r="BK160">
        <v>0</v>
      </c>
      <c r="BL160">
        <v>0</v>
      </c>
      <c r="BM160">
        <v>0</v>
      </c>
      <c r="BN160">
        <v>0</v>
      </c>
      <c r="BO160">
        <v>0</v>
      </c>
      <c r="BP160">
        <v>0</v>
      </c>
      <c r="BQ160">
        <v>0</v>
      </c>
      <c r="BR160">
        <v>0</v>
      </c>
      <c r="BS160">
        <v>0</v>
      </c>
      <c r="BT160">
        <v>0</v>
      </c>
      <c r="BU160">
        <v>0</v>
      </c>
      <c r="BV160">
        <v>0</v>
      </c>
      <c r="BW160">
        <v>0</v>
      </c>
      <c r="BX160">
        <v>0</v>
      </c>
      <c r="BY160">
        <v>0</v>
      </c>
      <c r="BZ160">
        <v>0</v>
      </c>
      <c r="CA160">
        <v>0</v>
      </c>
      <c r="CB160">
        <v>0</v>
      </c>
      <c r="CC160">
        <v>0</v>
      </c>
      <c r="CD160">
        <v>0</v>
      </c>
      <c r="CE160">
        <v>0</v>
      </c>
      <c r="CF160">
        <v>0</v>
      </c>
      <c r="CG160">
        <v>0</v>
      </c>
      <c r="CH160">
        <v>0</v>
      </c>
      <c r="CI160">
        <v>0</v>
      </c>
      <c r="CJ160">
        <v>0</v>
      </c>
      <c r="CK160">
        <v>0</v>
      </c>
      <c r="CL160">
        <v>0</v>
      </c>
      <c r="CM160">
        <v>0</v>
      </c>
      <c r="CN160">
        <v>0</v>
      </c>
      <c r="CO160">
        <v>0</v>
      </c>
      <c r="CP160">
        <v>0</v>
      </c>
      <c r="CQ160">
        <v>0</v>
      </c>
      <c r="CR160">
        <v>0</v>
      </c>
      <c r="CS160">
        <v>0</v>
      </c>
      <c r="CT160">
        <v>0</v>
      </c>
      <c r="CU160">
        <v>0</v>
      </c>
      <c r="CV160">
        <v>0</v>
      </c>
      <c r="CW160">
        <v>0</v>
      </c>
      <c r="CX160">
        <v>0</v>
      </c>
      <c r="CY160">
        <v>0</v>
      </c>
      <c r="CZ160">
        <v>0</v>
      </c>
      <c r="DA160">
        <v>0</v>
      </c>
      <c r="DB160">
        <v>0</v>
      </c>
      <c r="DC160">
        <v>0</v>
      </c>
      <c r="DD160">
        <v>0</v>
      </c>
      <c r="DE160">
        <v>0</v>
      </c>
      <c r="DF160">
        <v>0</v>
      </c>
      <c r="DG160">
        <v>0</v>
      </c>
      <c r="DH160">
        <v>0</v>
      </c>
      <c r="DI160">
        <v>0</v>
      </c>
      <c r="DJ160">
        <v>0</v>
      </c>
      <c r="DK160">
        <v>0</v>
      </c>
      <c r="DL160">
        <v>0</v>
      </c>
      <c r="DM160">
        <v>0</v>
      </c>
      <c r="DN160">
        <v>0</v>
      </c>
      <c r="DO160">
        <v>0</v>
      </c>
      <c r="DP160">
        <v>0</v>
      </c>
      <c r="DQ160">
        <v>0</v>
      </c>
      <c r="DR160">
        <v>0</v>
      </c>
      <c r="DS160">
        <v>0</v>
      </c>
      <c r="DT160">
        <v>0</v>
      </c>
      <c r="DU160">
        <v>0</v>
      </c>
      <c r="DV160">
        <v>0</v>
      </c>
      <c r="DW160">
        <v>0</v>
      </c>
      <c r="DX160">
        <v>0</v>
      </c>
      <c r="DY160">
        <v>0</v>
      </c>
      <c r="DZ160">
        <v>0</v>
      </c>
      <c r="EA160">
        <v>0</v>
      </c>
      <c r="EB160">
        <v>0</v>
      </c>
      <c r="EC160">
        <v>0</v>
      </c>
      <c r="ED160">
        <v>0</v>
      </c>
      <c r="EE160">
        <v>0</v>
      </c>
      <c r="EF160">
        <v>0</v>
      </c>
      <c r="EG160">
        <v>0</v>
      </c>
      <c r="EH160">
        <v>0</v>
      </c>
      <c r="EI160">
        <v>0</v>
      </c>
      <c r="EJ160">
        <v>0</v>
      </c>
      <c r="EK160">
        <v>0</v>
      </c>
      <c r="EL160">
        <v>0</v>
      </c>
      <c r="EM160">
        <v>0</v>
      </c>
      <c r="EN160">
        <v>0</v>
      </c>
      <c r="EO160">
        <v>0</v>
      </c>
      <c r="EP160">
        <v>0</v>
      </c>
      <c r="EQ160">
        <v>0</v>
      </c>
      <c r="ER160">
        <v>0</v>
      </c>
      <c r="ES160">
        <v>0</v>
      </c>
      <c r="ET160">
        <v>0</v>
      </c>
      <c r="EU160">
        <v>0</v>
      </c>
      <c r="EV160">
        <v>0</v>
      </c>
      <c r="EW160">
        <v>0</v>
      </c>
      <c r="EX160">
        <v>0</v>
      </c>
      <c r="EY160">
        <v>0</v>
      </c>
      <c r="EZ160">
        <v>0</v>
      </c>
      <c r="FA160">
        <v>0</v>
      </c>
      <c r="FB160">
        <v>0</v>
      </c>
      <c r="FC160">
        <v>0</v>
      </c>
      <c r="FD160">
        <v>0</v>
      </c>
      <c r="FE160">
        <v>0</v>
      </c>
      <c r="FF160">
        <v>0</v>
      </c>
      <c r="FG160">
        <v>0</v>
      </c>
      <c r="FH160">
        <v>0</v>
      </c>
      <c r="FI160">
        <v>0</v>
      </c>
      <c r="FJ160">
        <v>0</v>
      </c>
      <c r="FK160">
        <v>0</v>
      </c>
      <c r="FL160">
        <v>0</v>
      </c>
      <c r="FM160">
        <v>0</v>
      </c>
      <c r="FN160">
        <v>0</v>
      </c>
      <c r="FO160">
        <v>0</v>
      </c>
      <c r="FP160">
        <v>0</v>
      </c>
      <c r="FQ160">
        <v>0</v>
      </c>
      <c r="FR160">
        <v>0</v>
      </c>
      <c r="FS160">
        <v>0</v>
      </c>
      <c r="FT160" s="45"/>
    </row>
    <row r="161" spans="1:176" x14ac:dyDescent="0.2">
      <c r="A161" t="s">
        <v>197</v>
      </c>
      <c r="B161" t="s">
        <v>204</v>
      </c>
      <c r="C161" s="69">
        <v>41774</v>
      </c>
      <c r="D161">
        <v>0</v>
      </c>
      <c r="E161" s="78">
        <v>0</v>
      </c>
      <c r="F161">
        <v>0</v>
      </c>
      <c r="G161">
        <v>0</v>
      </c>
      <c r="H161">
        <v>0</v>
      </c>
      <c r="I161">
        <v>0</v>
      </c>
      <c r="J161">
        <v>0</v>
      </c>
      <c r="K161">
        <v>0</v>
      </c>
      <c r="L161">
        <v>0</v>
      </c>
      <c r="M161">
        <v>0</v>
      </c>
      <c r="N161">
        <v>0</v>
      </c>
      <c r="O161">
        <v>0</v>
      </c>
      <c r="P161">
        <v>0</v>
      </c>
      <c r="Q161">
        <v>0</v>
      </c>
      <c r="R161">
        <v>0</v>
      </c>
      <c r="S161">
        <v>0</v>
      </c>
      <c r="T161">
        <v>0</v>
      </c>
      <c r="U161">
        <v>0</v>
      </c>
      <c r="V161">
        <v>0</v>
      </c>
      <c r="W161">
        <v>0</v>
      </c>
      <c r="X161">
        <v>0</v>
      </c>
      <c r="Y161">
        <v>0</v>
      </c>
      <c r="Z161">
        <v>0</v>
      </c>
      <c r="AA161">
        <v>0</v>
      </c>
      <c r="AB161">
        <v>0</v>
      </c>
      <c r="AC161">
        <v>0</v>
      </c>
      <c r="AD161">
        <v>0</v>
      </c>
      <c r="AE161">
        <v>0</v>
      </c>
      <c r="AF161">
        <v>0</v>
      </c>
      <c r="AG161">
        <v>0</v>
      </c>
      <c r="AH161">
        <v>0</v>
      </c>
      <c r="AI161">
        <v>0</v>
      </c>
      <c r="AJ161">
        <v>0</v>
      </c>
      <c r="AK161">
        <v>0</v>
      </c>
      <c r="AL161">
        <v>0</v>
      </c>
      <c r="AM161">
        <v>0</v>
      </c>
      <c r="AN161">
        <v>0</v>
      </c>
      <c r="AO161">
        <v>0</v>
      </c>
      <c r="AP161">
        <v>0</v>
      </c>
      <c r="AQ161">
        <v>0</v>
      </c>
      <c r="AR161">
        <v>0</v>
      </c>
      <c r="AS161">
        <v>0</v>
      </c>
      <c r="AT161">
        <v>0</v>
      </c>
      <c r="AU161">
        <v>0</v>
      </c>
      <c r="AV161">
        <v>0</v>
      </c>
      <c r="AW161">
        <v>0</v>
      </c>
      <c r="AX161">
        <v>0</v>
      </c>
      <c r="AY161">
        <v>0</v>
      </c>
      <c r="AZ161">
        <v>0</v>
      </c>
      <c r="BA161">
        <v>0</v>
      </c>
      <c r="BB161">
        <v>0</v>
      </c>
      <c r="BC161">
        <v>0</v>
      </c>
      <c r="BD161">
        <v>0</v>
      </c>
      <c r="BE161">
        <v>0</v>
      </c>
      <c r="BF161">
        <v>0</v>
      </c>
      <c r="BG161">
        <v>0</v>
      </c>
      <c r="BH161">
        <v>0</v>
      </c>
      <c r="BI161">
        <v>0</v>
      </c>
      <c r="BJ161">
        <v>0</v>
      </c>
      <c r="BK161">
        <v>0</v>
      </c>
      <c r="BL161">
        <v>0</v>
      </c>
      <c r="BM161">
        <v>0</v>
      </c>
      <c r="BN161">
        <v>0</v>
      </c>
      <c r="BO161">
        <v>0</v>
      </c>
      <c r="BP161">
        <v>0</v>
      </c>
      <c r="BQ161">
        <v>0</v>
      </c>
      <c r="BR161">
        <v>0</v>
      </c>
      <c r="BS161">
        <v>0</v>
      </c>
      <c r="BT161">
        <v>0</v>
      </c>
      <c r="BU161">
        <v>0</v>
      </c>
      <c r="BV161">
        <v>0</v>
      </c>
      <c r="BW161">
        <v>0</v>
      </c>
      <c r="BX161">
        <v>0</v>
      </c>
      <c r="BY161">
        <v>0</v>
      </c>
      <c r="BZ161">
        <v>0</v>
      </c>
      <c r="CA161">
        <v>0</v>
      </c>
      <c r="CB161">
        <v>0</v>
      </c>
      <c r="CC161">
        <v>0</v>
      </c>
      <c r="CD161">
        <v>0</v>
      </c>
      <c r="CE161">
        <v>0</v>
      </c>
      <c r="CF161">
        <v>0</v>
      </c>
      <c r="CG161">
        <v>0</v>
      </c>
      <c r="CH161">
        <v>0</v>
      </c>
      <c r="CI161">
        <v>0</v>
      </c>
      <c r="CJ161">
        <v>0</v>
      </c>
      <c r="CK161">
        <v>0</v>
      </c>
      <c r="CL161">
        <v>0</v>
      </c>
      <c r="CM161">
        <v>0</v>
      </c>
      <c r="CN161">
        <v>0</v>
      </c>
      <c r="CO161">
        <v>0</v>
      </c>
      <c r="CP161">
        <v>0</v>
      </c>
      <c r="CQ161">
        <v>0</v>
      </c>
      <c r="CR161">
        <v>0</v>
      </c>
      <c r="CS161">
        <v>0</v>
      </c>
      <c r="CT161">
        <v>0</v>
      </c>
      <c r="CU161">
        <v>0</v>
      </c>
      <c r="CV161">
        <v>0</v>
      </c>
      <c r="CW161">
        <v>0</v>
      </c>
      <c r="CX161">
        <v>0</v>
      </c>
      <c r="CY161">
        <v>0</v>
      </c>
      <c r="CZ161">
        <v>0</v>
      </c>
      <c r="DA161">
        <v>0</v>
      </c>
      <c r="DB161">
        <v>0</v>
      </c>
      <c r="DC161">
        <v>0</v>
      </c>
      <c r="DD161">
        <v>0</v>
      </c>
      <c r="DE161">
        <v>0</v>
      </c>
      <c r="DF161">
        <v>0</v>
      </c>
      <c r="DG161">
        <v>0</v>
      </c>
      <c r="DH161">
        <v>0</v>
      </c>
      <c r="DI161">
        <v>0</v>
      </c>
      <c r="DJ161">
        <v>0</v>
      </c>
      <c r="DK161">
        <v>0</v>
      </c>
      <c r="DL161">
        <v>0</v>
      </c>
      <c r="DM161">
        <v>0</v>
      </c>
      <c r="DN161">
        <v>0</v>
      </c>
      <c r="DO161">
        <v>0</v>
      </c>
      <c r="DP161">
        <v>0</v>
      </c>
      <c r="DQ161">
        <v>0</v>
      </c>
      <c r="DR161">
        <v>0</v>
      </c>
      <c r="DS161">
        <v>0</v>
      </c>
      <c r="DT161">
        <v>0</v>
      </c>
      <c r="DU161">
        <v>0</v>
      </c>
      <c r="DV161">
        <v>0</v>
      </c>
      <c r="DW161">
        <v>0</v>
      </c>
      <c r="DX161">
        <v>0</v>
      </c>
      <c r="DY161">
        <v>0</v>
      </c>
      <c r="DZ161">
        <v>0</v>
      </c>
      <c r="EA161">
        <v>0</v>
      </c>
      <c r="EB161">
        <v>0</v>
      </c>
      <c r="EC161">
        <v>0</v>
      </c>
      <c r="ED161">
        <v>0</v>
      </c>
      <c r="EE161">
        <v>0</v>
      </c>
      <c r="EF161">
        <v>0</v>
      </c>
      <c r="EG161">
        <v>0</v>
      </c>
      <c r="EH161">
        <v>0</v>
      </c>
      <c r="EI161">
        <v>0</v>
      </c>
      <c r="EJ161">
        <v>0</v>
      </c>
      <c r="EK161">
        <v>0</v>
      </c>
      <c r="EL161">
        <v>0</v>
      </c>
      <c r="EM161">
        <v>0</v>
      </c>
      <c r="EN161">
        <v>0</v>
      </c>
      <c r="EO161">
        <v>0</v>
      </c>
      <c r="EP161">
        <v>0</v>
      </c>
      <c r="EQ161">
        <v>0</v>
      </c>
      <c r="ER161">
        <v>0</v>
      </c>
      <c r="ES161">
        <v>0</v>
      </c>
      <c r="ET161">
        <v>0</v>
      </c>
      <c r="EU161">
        <v>0</v>
      </c>
      <c r="EV161">
        <v>0</v>
      </c>
      <c r="EW161">
        <v>0</v>
      </c>
      <c r="EX161">
        <v>0</v>
      </c>
      <c r="EY161">
        <v>0</v>
      </c>
      <c r="EZ161">
        <v>0</v>
      </c>
      <c r="FA161">
        <v>0</v>
      </c>
      <c r="FB161">
        <v>0</v>
      </c>
      <c r="FC161">
        <v>0</v>
      </c>
      <c r="FD161">
        <v>0</v>
      </c>
      <c r="FE161">
        <v>0</v>
      </c>
      <c r="FF161">
        <v>0</v>
      </c>
      <c r="FG161">
        <v>0</v>
      </c>
      <c r="FH161">
        <v>0</v>
      </c>
      <c r="FI161">
        <v>0</v>
      </c>
      <c r="FJ161">
        <v>0</v>
      </c>
      <c r="FK161">
        <v>0</v>
      </c>
      <c r="FL161">
        <v>0</v>
      </c>
      <c r="FM161">
        <v>0</v>
      </c>
      <c r="FN161">
        <v>0</v>
      </c>
      <c r="FO161">
        <v>0</v>
      </c>
      <c r="FP161">
        <v>0</v>
      </c>
      <c r="FQ161">
        <v>0</v>
      </c>
      <c r="FR161">
        <v>0</v>
      </c>
      <c r="FS161">
        <v>0</v>
      </c>
      <c r="FT161" s="45"/>
    </row>
    <row r="162" spans="1:176" x14ac:dyDescent="0.2">
      <c r="A162" t="s">
        <v>197</v>
      </c>
      <c r="B162" t="s">
        <v>204</v>
      </c>
      <c r="C162" s="69">
        <v>41893</v>
      </c>
      <c r="D162">
        <v>0</v>
      </c>
      <c r="E162" s="78">
        <v>0</v>
      </c>
      <c r="F162">
        <v>0</v>
      </c>
      <c r="G162">
        <v>0</v>
      </c>
      <c r="H162">
        <v>0</v>
      </c>
      <c r="I162">
        <v>0</v>
      </c>
      <c r="J162">
        <v>0</v>
      </c>
      <c r="K162">
        <v>0</v>
      </c>
      <c r="L162">
        <v>0</v>
      </c>
      <c r="M162">
        <v>0</v>
      </c>
      <c r="N162">
        <v>0</v>
      </c>
      <c r="O162">
        <v>0</v>
      </c>
      <c r="P162">
        <v>0</v>
      </c>
      <c r="Q162">
        <v>0</v>
      </c>
      <c r="R162">
        <v>0</v>
      </c>
      <c r="S162">
        <v>0</v>
      </c>
      <c r="T162">
        <v>0</v>
      </c>
      <c r="U162">
        <v>0</v>
      </c>
      <c r="V162">
        <v>0</v>
      </c>
      <c r="W162">
        <v>0</v>
      </c>
      <c r="X162">
        <v>0</v>
      </c>
      <c r="Y162">
        <v>0</v>
      </c>
      <c r="Z162">
        <v>0</v>
      </c>
      <c r="AA162">
        <v>0</v>
      </c>
      <c r="AB162">
        <v>0</v>
      </c>
      <c r="AC162">
        <v>0</v>
      </c>
      <c r="AD162">
        <v>0</v>
      </c>
      <c r="AE162">
        <v>0</v>
      </c>
      <c r="AF162">
        <v>0</v>
      </c>
      <c r="AG162">
        <v>0</v>
      </c>
      <c r="AH162">
        <v>0</v>
      </c>
      <c r="AI162">
        <v>0</v>
      </c>
      <c r="AJ162">
        <v>0</v>
      </c>
      <c r="AK162">
        <v>0</v>
      </c>
      <c r="AL162">
        <v>0</v>
      </c>
      <c r="AM162">
        <v>0</v>
      </c>
      <c r="AN162">
        <v>0</v>
      </c>
      <c r="AO162">
        <v>0</v>
      </c>
      <c r="AP162">
        <v>0</v>
      </c>
      <c r="AQ162">
        <v>0</v>
      </c>
      <c r="AR162">
        <v>0</v>
      </c>
      <c r="AS162">
        <v>0</v>
      </c>
      <c r="AT162">
        <v>0</v>
      </c>
      <c r="AU162">
        <v>0</v>
      </c>
      <c r="AV162">
        <v>0</v>
      </c>
      <c r="AW162">
        <v>0</v>
      </c>
      <c r="AX162">
        <v>0</v>
      </c>
      <c r="AY162">
        <v>0</v>
      </c>
      <c r="AZ162">
        <v>0</v>
      </c>
      <c r="BA162">
        <v>0</v>
      </c>
      <c r="BB162">
        <v>0</v>
      </c>
      <c r="BC162">
        <v>0</v>
      </c>
      <c r="BD162">
        <v>0</v>
      </c>
      <c r="BE162">
        <v>0</v>
      </c>
      <c r="BF162">
        <v>0</v>
      </c>
      <c r="BG162">
        <v>0</v>
      </c>
      <c r="BH162">
        <v>0</v>
      </c>
      <c r="BI162">
        <v>0</v>
      </c>
      <c r="BJ162">
        <v>0</v>
      </c>
      <c r="BK162">
        <v>0</v>
      </c>
      <c r="BL162">
        <v>0</v>
      </c>
      <c r="BM162">
        <v>0</v>
      </c>
      <c r="BN162">
        <v>0</v>
      </c>
      <c r="BO162">
        <v>0</v>
      </c>
      <c r="BP162">
        <v>0</v>
      </c>
      <c r="BQ162">
        <v>0</v>
      </c>
      <c r="BR162">
        <v>0</v>
      </c>
      <c r="BS162">
        <v>0</v>
      </c>
      <c r="BT162">
        <v>0</v>
      </c>
      <c r="BU162">
        <v>0</v>
      </c>
      <c r="BV162">
        <v>0</v>
      </c>
      <c r="BW162">
        <v>0</v>
      </c>
      <c r="BX162">
        <v>0</v>
      </c>
      <c r="BY162">
        <v>0</v>
      </c>
      <c r="BZ162">
        <v>0</v>
      </c>
      <c r="CA162">
        <v>0</v>
      </c>
      <c r="CB162">
        <v>0</v>
      </c>
      <c r="CC162">
        <v>0</v>
      </c>
      <c r="CD162">
        <v>0</v>
      </c>
      <c r="CE162">
        <v>0</v>
      </c>
      <c r="CF162">
        <v>0</v>
      </c>
      <c r="CG162">
        <v>0</v>
      </c>
      <c r="CH162">
        <v>0</v>
      </c>
      <c r="CI162">
        <v>0</v>
      </c>
      <c r="CJ162">
        <v>0</v>
      </c>
      <c r="CK162">
        <v>0</v>
      </c>
      <c r="CL162">
        <v>0</v>
      </c>
      <c r="CM162">
        <v>0</v>
      </c>
      <c r="CN162">
        <v>0</v>
      </c>
      <c r="CO162">
        <v>0</v>
      </c>
      <c r="CP162">
        <v>0</v>
      </c>
      <c r="CQ162">
        <v>0</v>
      </c>
      <c r="CR162">
        <v>0</v>
      </c>
      <c r="CS162">
        <v>0</v>
      </c>
      <c r="CT162">
        <v>0</v>
      </c>
      <c r="CU162">
        <v>0</v>
      </c>
      <c r="CV162">
        <v>0</v>
      </c>
      <c r="CW162">
        <v>0</v>
      </c>
      <c r="CX162">
        <v>0</v>
      </c>
      <c r="CY162">
        <v>0</v>
      </c>
      <c r="CZ162">
        <v>0</v>
      </c>
      <c r="DA162">
        <v>0</v>
      </c>
      <c r="DB162">
        <v>0</v>
      </c>
      <c r="DC162">
        <v>0</v>
      </c>
      <c r="DD162">
        <v>0</v>
      </c>
      <c r="DE162">
        <v>0</v>
      </c>
      <c r="DF162">
        <v>0</v>
      </c>
      <c r="DG162">
        <v>0</v>
      </c>
      <c r="DH162">
        <v>0</v>
      </c>
      <c r="DI162">
        <v>0</v>
      </c>
      <c r="DJ162">
        <v>0</v>
      </c>
      <c r="DK162">
        <v>0</v>
      </c>
      <c r="DL162">
        <v>0</v>
      </c>
      <c r="DM162">
        <v>0</v>
      </c>
      <c r="DN162">
        <v>0</v>
      </c>
      <c r="DO162">
        <v>0</v>
      </c>
      <c r="DP162">
        <v>0</v>
      </c>
      <c r="DQ162">
        <v>0</v>
      </c>
      <c r="DR162">
        <v>0</v>
      </c>
      <c r="DS162">
        <v>0</v>
      </c>
      <c r="DT162">
        <v>0</v>
      </c>
      <c r="DU162">
        <v>0</v>
      </c>
      <c r="DV162">
        <v>0</v>
      </c>
      <c r="DW162">
        <v>0</v>
      </c>
      <c r="DX162">
        <v>0</v>
      </c>
      <c r="DY162">
        <v>0</v>
      </c>
      <c r="DZ162">
        <v>0</v>
      </c>
      <c r="EA162">
        <v>0</v>
      </c>
      <c r="EB162">
        <v>0</v>
      </c>
      <c r="EC162">
        <v>0</v>
      </c>
      <c r="ED162">
        <v>0</v>
      </c>
      <c r="EE162">
        <v>0</v>
      </c>
      <c r="EF162">
        <v>0</v>
      </c>
      <c r="EG162">
        <v>0</v>
      </c>
      <c r="EH162">
        <v>0</v>
      </c>
      <c r="EI162">
        <v>0</v>
      </c>
      <c r="EJ162">
        <v>0</v>
      </c>
      <c r="EK162">
        <v>0</v>
      </c>
      <c r="EL162">
        <v>0</v>
      </c>
      <c r="EM162">
        <v>0</v>
      </c>
      <c r="EN162">
        <v>0</v>
      </c>
      <c r="EO162">
        <v>0</v>
      </c>
      <c r="EP162">
        <v>0</v>
      </c>
      <c r="EQ162">
        <v>0</v>
      </c>
      <c r="ER162">
        <v>0</v>
      </c>
      <c r="ES162">
        <v>0</v>
      </c>
      <c r="ET162">
        <v>0</v>
      </c>
      <c r="EU162">
        <v>0</v>
      </c>
      <c r="EV162">
        <v>0</v>
      </c>
      <c r="EW162">
        <v>0</v>
      </c>
      <c r="EX162">
        <v>0</v>
      </c>
      <c r="EY162">
        <v>0</v>
      </c>
      <c r="EZ162">
        <v>0</v>
      </c>
      <c r="FA162">
        <v>0</v>
      </c>
      <c r="FB162">
        <v>0</v>
      </c>
      <c r="FC162">
        <v>0</v>
      </c>
      <c r="FD162">
        <v>0</v>
      </c>
      <c r="FE162">
        <v>0</v>
      </c>
      <c r="FF162">
        <v>0</v>
      </c>
      <c r="FG162">
        <v>0</v>
      </c>
      <c r="FH162">
        <v>0</v>
      </c>
      <c r="FI162">
        <v>0</v>
      </c>
      <c r="FJ162">
        <v>0</v>
      </c>
      <c r="FK162">
        <v>0</v>
      </c>
      <c r="FL162">
        <v>0</v>
      </c>
      <c r="FM162">
        <v>0</v>
      </c>
      <c r="FN162">
        <v>0</v>
      </c>
      <c r="FO162">
        <v>0</v>
      </c>
      <c r="FP162">
        <v>0</v>
      </c>
      <c r="FQ162">
        <v>0</v>
      </c>
      <c r="FR162">
        <v>0</v>
      </c>
      <c r="FS162">
        <v>0</v>
      </c>
      <c r="FT162" s="45"/>
    </row>
    <row r="163" spans="1:176" x14ac:dyDescent="0.2">
      <c r="A163" t="s">
        <v>197</v>
      </c>
      <c r="B163" t="s">
        <v>204</v>
      </c>
      <c r="C163" s="69" t="s">
        <v>2</v>
      </c>
      <c r="D163">
        <v>0</v>
      </c>
      <c r="E163" s="78">
        <v>0</v>
      </c>
      <c r="F163">
        <v>0</v>
      </c>
      <c r="G163">
        <v>0</v>
      </c>
      <c r="H163">
        <v>0</v>
      </c>
      <c r="I163">
        <v>0</v>
      </c>
      <c r="J163">
        <v>0</v>
      </c>
      <c r="K163">
        <v>0</v>
      </c>
      <c r="L163">
        <v>0</v>
      </c>
      <c r="M163">
        <v>0</v>
      </c>
      <c r="N163">
        <v>0</v>
      </c>
      <c r="O163">
        <v>0</v>
      </c>
      <c r="P163">
        <v>0</v>
      </c>
      <c r="Q163">
        <v>0</v>
      </c>
      <c r="R163">
        <v>0</v>
      </c>
      <c r="S163">
        <v>0</v>
      </c>
      <c r="T163">
        <v>0</v>
      </c>
      <c r="U163">
        <v>0</v>
      </c>
      <c r="V163">
        <v>0</v>
      </c>
      <c r="W163">
        <v>0</v>
      </c>
      <c r="X163">
        <v>0</v>
      </c>
      <c r="Y163">
        <v>0</v>
      </c>
      <c r="Z163">
        <v>0</v>
      </c>
      <c r="AA163">
        <v>0</v>
      </c>
      <c r="AB163">
        <v>0</v>
      </c>
      <c r="AC163">
        <v>0</v>
      </c>
      <c r="AD163">
        <v>0</v>
      </c>
      <c r="AE163">
        <v>0</v>
      </c>
      <c r="AF163">
        <v>0</v>
      </c>
      <c r="AG163">
        <v>0</v>
      </c>
      <c r="AH163">
        <v>0</v>
      </c>
      <c r="AI163">
        <v>0</v>
      </c>
      <c r="AJ163">
        <v>0</v>
      </c>
      <c r="AK163">
        <v>0</v>
      </c>
      <c r="AL163">
        <v>0</v>
      </c>
      <c r="AM163">
        <v>0</v>
      </c>
      <c r="AN163">
        <v>0</v>
      </c>
      <c r="AO163">
        <v>0</v>
      </c>
      <c r="AP163">
        <v>0</v>
      </c>
      <c r="AQ163">
        <v>0</v>
      </c>
      <c r="AR163">
        <v>0</v>
      </c>
      <c r="AS163">
        <v>0</v>
      </c>
      <c r="AT163">
        <v>0</v>
      </c>
      <c r="AU163">
        <v>0</v>
      </c>
      <c r="AV163">
        <v>0</v>
      </c>
      <c r="AW163">
        <v>0</v>
      </c>
      <c r="AX163">
        <v>0</v>
      </c>
      <c r="AY163">
        <v>0</v>
      </c>
      <c r="AZ163">
        <v>0</v>
      </c>
      <c r="BA163">
        <v>0</v>
      </c>
      <c r="BB163">
        <v>0</v>
      </c>
      <c r="BC163">
        <v>0</v>
      </c>
      <c r="BD163">
        <v>0</v>
      </c>
      <c r="BE163">
        <v>0</v>
      </c>
      <c r="BF163">
        <v>0</v>
      </c>
      <c r="BG163">
        <v>0</v>
      </c>
      <c r="BH163">
        <v>0</v>
      </c>
      <c r="BI163">
        <v>0</v>
      </c>
      <c r="BJ163">
        <v>0</v>
      </c>
      <c r="BK163">
        <v>0</v>
      </c>
      <c r="BL163">
        <v>0</v>
      </c>
      <c r="BM163">
        <v>0</v>
      </c>
      <c r="BN163">
        <v>0</v>
      </c>
      <c r="BO163">
        <v>0</v>
      </c>
      <c r="BP163">
        <v>0</v>
      </c>
      <c r="BQ163">
        <v>0</v>
      </c>
      <c r="BR163">
        <v>0</v>
      </c>
      <c r="BS163">
        <v>0</v>
      </c>
      <c r="BT163">
        <v>0</v>
      </c>
      <c r="BU163">
        <v>0</v>
      </c>
      <c r="BV163">
        <v>0</v>
      </c>
      <c r="BW163">
        <v>0</v>
      </c>
      <c r="BX163">
        <v>0</v>
      </c>
      <c r="BY163">
        <v>0</v>
      </c>
      <c r="BZ163">
        <v>0</v>
      </c>
      <c r="CA163">
        <v>0</v>
      </c>
      <c r="CB163">
        <v>0</v>
      </c>
      <c r="CC163">
        <v>0</v>
      </c>
      <c r="CD163">
        <v>0</v>
      </c>
      <c r="CE163">
        <v>0</v>
      </c>
      <c r="CF163">
        <v>0</v>
      </c>
      <c r="CG163">
        <v>0</v>
      </c>
      <c r="CH163">
        <v>0</v>
      </c>
      <c r="CI163">
        <v>0</v>
      </c>
      <c r="CJ163">
        <v>0</v>
      </c>
      <c r="CK163">
        <v>0</v>
      </c>
      <c r="CL163">
        <v>0</v>
      </c>
      <c r="CM163">
        <v>0</v>
      </c>
      <c r="CN163">
        <v>0</v>
      </c>
      <c r="CO163">
        <v>0</v>
      </c>
      <c r="CP163">
        <v>0</v>
      </c>
      <c r="CQ163">
        <v>0</v>
      </c>
      <c r="CR163">
        <v>0</v>
      </c>
      <c r="CS163">
        <v>0</v>
      </c>
      <c r="CT163">
        <v>0</v>
      </c>
      <c r="CU163">
        <v>0</v>
      </c>
      <c r="CV163">
        <v>0</v>
      </c>
      <c r="CW163">
        <v>0</v>
      </c>
      <c r="CX163">
        <v>0</v>
      </c>
      <c r="CY163">
        <v>0</v>
      </c>
      <c r="CZ163">
        <v>0</v>
      </c>
      <c r="DA163">
        <v>0</v>
      </c>
      <c r="DB163">
        <v>0</v>
      </c>
      <c r="DC163">
        <v>0</v>
      </c>
      <c r="DD163">
        <v>0</v>
      </c>
      <c r="DE163">
        <v>0</v>
      </c>
      <c r="DF163">
        <v>0</v>
      </c>
      <c r="DG163">
        <v>0</v>
      </c>
      <c r="DH163">
        <v>0</v>
      </c>
      <c r="DI163">
        <v>0</v>
      </c>
      <c r="DJ163">
        <v>0</v>
      </c>
      <c r="DK163">
        <v>0</v>
      </c>
      <c r="DL163">
        <v>0</v>
      </c>
      <c r="DM163">
        <v>0</v>
      </c>
      <c r="DN163">
        <v>0</v>
      </c>
      <c r="DO163">
        <v>0</v>
      </c>
      <c r="DP163">
        <v>0</v>
      </c>
      <c r="DQ163">
        <v>0</v>
      </c>
      <c r="DR163">
        <v>0</v>
      </c>
      <c r="DS163">
        <v>0</v>
      </c>
      <c r="DT163">
        <v>0</v>
      </c>
      <c r="DU163">
        <v>0</v>
      </c>
      <c r="DV163">
        <v>0</v>
      </c>
      <c r="DW163">
        <v>0</v>
      </c>
      <c r="DX163">
        <v>0</v>
      </c>
      <c r="DY163">
        <v>0</v>
      </c>
      <c r="DZ163">
        <v>0</v>
      </c>
      <c r="EA163">
        <v>0</v>
      </c>
      <c r="EB163">
        <v>0</v>
      </c>
      <c r="EC163">
        <v>0</v>
      </c>
      <c r="ED163">
        <v>0</v>
      </c>
      <c r="EE163">
        <v>0</v>
      </c>
      <c r="EF163">
        <v>0</v>
      </c>
      <c r="EG163">
        <v>0</v>
      </c>
      <c r="EH163">
        <v>0</v>
      </c>
      <c r="EI163">
        <v>0</v>
      </c>
      <c r="EJ163">
        <v>0</v>
      </c>
      <c r="EK163">
        <v>0</v>
      </c>
      <c r="EL163">
        <v>0</v>
      </c>
      <c r="EM163">
        <v>0</v>
      </c>
      <c r="EN163">
        <v>0</v>
      </c>
      <c r="EO163">
        <v>0</v>
      </c>
      <c r="EP163">
        <v>0</v>
      </c>
      <c r="EQ163">
        <v>0</v>
      </c>
      <c r="ER163">
        <v>0</v>
      </c>
      <c r="ES163">
        <v>0</v>
      </c>
      <c r="ET163">
        <v>0</v>
      </c>
      <c r="EU163">
        <v>0</v>
      </c>
      <c r="EV163">
        <v>0</v>
      </c>
      <c r="EW163">
        <v>0</v>
      </c>
      <c r="EX163">
        <v>0</v>
      </c>
      <c r="EY163">
        <v>0</v>
      </c>
      <c r="EZ163">
        <v>0</v>
      </c>
      <c r="FA163">
        <v>0</v>
      </c>
      <c r="FB163">
        <v>0</v>
      </c>
      <c r="FC163">
        <v>0</v>
      </c>
      <c r="FD163">
        <v>0</v>
      </c>
      <c r="FE163">
        <v>0</v>
      </c>
      <c r="FF163">
        <v>0</v>
      </c>
      <c r="FG163">
        <v>0</v>
      </c>
      <c r="FH163">
        <v>0</v>
      </c>
      <c r="FI163">
        <v>0</v>
      </c>
      <c r="FJ163">
        <v>0</v>
      </c>
      <c r="FK163">
        <v>0</v>
      </c>
      <c r="FL163">
        <v>0</v>
      </c>
      <c r="FM163">
        <v>0</v>
      </c>
      <c r="FN163">
        <v>0</v>
      </c>
      <c r="FO163">
        <v>0</v>
      </c>
      <c r="FP163">
        <v>0</v>
      </c>
      <c r="FQ163">
        <v>0</v>
      </c>
      <c r="FR163">
        <v>0</v>
      </c>
      <c r="FS163">
        <v>0</v>
      </c>
      <c r="FT163" s="45"/>
    </row>
    <row r="164" spans="1:176" x14ac:dyDescent="0.2">
      <c r="A164" t="s">
        <v>197</v>
      </c>
      <c r="B164" t="s">
        <v>1</v>
      </c>
      <c r="C164" s="69">
        <v>41774</v>
      </c>
      <c r="D164">
        <v>0</v>
      </c>
      <c r="E164" s="78">
        <v>0</v>
      </c>
      <c r="F164">
        <v>0</v>
      </c>
      <c r="G164">
        <v>0</v>
      </c>
      <c r="H164">
        <v>0</v>
      </c>
      <c r="I164">
        <v>0</v>
      </c>
      <c r="J164">
        <v>0</v>
      </c>
      <c r="K164">
        <v>0</v>
      </c>
      <c r="L164">
        <v>0</v>
      </c>
      <c r="M164">
        <v>0</v>
      </c>
      <c r="N164">
        <v>0</v>
      </c>
      <c r="O164">
        <v>0</v>
      </c>
      <c r="P164">
        <v>0</v>
      </c>
      <c r="Q164">
        <v>0</v>
      </c>
      <c r="R164">
        <v>0</v>
      </c>
      <c r="S164">
        <v>0</v>
      </c>
      <c r="T164">
        <v>0</v>
      </c>
      <c r="U164">
        <v>0</v>
      </c>
      <c r="V164">
        <v>0</v>
      </c>
      <c r="W164">
        <v>0</v>
      </c>
      <c r="X164">
        <v>0</v>
      </c>
      <c r="Y164">
        <v>0</v>
      </c>
      <c r="Z164">
        <v>0</v>
      </c>
      <c r="AA164">
        <v>0</v>
      </c>
      <c r="AB164">
        <v>0</v>
      </c>
      <c r="AC164">
        <v>0</v>
      </c>
      <c r="AD164">
        <v>0</v>
      </c>
      <c r="AE164">
        <v>0</v>
      </c>
      <c r="AF164">
        <v>0</v>
      </c>
      <c r="AG164">
        <v>0</v>
      </c>
      <c r="AH164">
        <v>0</v>
      </c>
      <c r="AI164">
        <v>0</v>
      </c>
      <c r="AJ164">
        <v>0</v>
      </c>
      <c r="AK164">
        <v>0</v>
      </c>
      <c r="AL164">
        <v>0</v>
      </c>
      <c r="AM164">
        <v>0</v>
      </c>
      <c r="AN164">
        <v>0</v>
      </c>
      <c r="AO164">
        <v>0</v>
      </c>
      <c r="AP164">
        <v>0</v>
      </c>
      <c r="AQ164">
        <v>0</v>
      </c>
      <c r="AR164">
        <v>0</v>
      </c>
      <c r="AS164">
        <v>0</v>
      </c>
      <c r="AT164">
        <v>0</v>
      </c>
      <c r="AU164">
        <v>0</v>
      </c>
      <c r="AV164">
        <v>0</v>
      </c>
      <c r="AW164">
        <v>0</v>
      </c>
      <c r="AX164">
        <v>0</v>
      </c>
      <c r="AY164">
        <v>0</v>
      </c>
      <c r="AZ164">
        <v>0</v>
      </c>
      <c r="BA164">
        <v>0</v>
      </c>
      <c r="BB164">
        <v>0</v>
      </c>
      <c r="BC164">
        <v>0</v>
      </c>
      <c r="BD164">
        <v>0</v>
      </c>
      <c r="BE164">
        <v>0</v>
      </c>
      <c r="BF164">
        <v>0</v>
      </c>
      <c r="BG164">
        <v>0</v>
      </c>
      <c r="BH164">
        <v>0</v>
      </c>
      <c r="BI164">
        <v>0</v>
      </c>
      <c r="BJ164">
        <v>0</v>
      </c>
      <c r="BK164">
        <v>0</v>
      </c>
      <c r="BL164">
        <v>0</v>
      </c>
      <c r="BM164">
        <v>0</v>
      </c>
      <c r="BN164">
        <v>0</v>
      </c>
      <c r="BO164">
        <v>0</v>
      </c>
      <c r="BP164">
        <v>0</v>
      </c>
      <c r="BQ164">
        <v>0</v>
      </c>
      <c r="BR164">
        <v>0</v>
      </c>
      <c r="BS164">
        <v>0</v>
      </c>
      <c r="BT164">
        <v>0</v>
      </c>
      <c r="BU164">
        <v>0</v>
      </c>
      <c r="BV164">
        <v>0</v>
      </c>
      <c r="BW164">
        <v>0</v>
      </c>
      <c r="BX164">
        <v>0</v>
      </c>
      <c r="BY164">
        <v>0</v>
      </c>
      <c r="BZ164">
        <v>0</v>
      </c>
      <c r="CA164">
        <v>0</v>
      </c>
      <c r="CB164">
        <v>0</v>
      </c>
      <c r="CC164">
        <v>0</v>
      </c>
      <c r="CD164">
        <v>0</v>
      </c>
      <c r="CE164">
        <v>0</v>
      </c>
      <c r="CF164">
        <v>0</v>
      </c>
      <c r="CG164">
        <v>0</v>
      </c>
      <c r="CH164">
        <v>0</v>
      </c>
      <c r="CI164">
        <v>0</v>
      </c>
      <c r="CJ164">
        <v>0</v>
      </c>
      <c r="CK164">
        <v>0</v>
      </c>
      <c r="CL164">
        <v>0</v>
      </c>
      <c r="CM164">
        <v>0</v>
      </c>
      <c r="CN164">
        <v>0</v>
      </c>
      <c r="CO164">
        <v>0</v>
      </c>
      <c r="CP164">
        <v>0</v>
      </c>
      <c r="CQ164">
        <v>0</v>
      </c>
      <c r="CR164">
        <v>0</v>
      </c>
      <c r="CS164">
        <v>0</v>
      </c>
      <c r="CT164">
        <v>0</v>
      </c>
      <c r="CU164">
        <v>0</v>
      </c>
      <c r="CV164">
        <v>0</v>
      </c>
      <c r="CW164">
        <v>0</v>
      </c>
      <c r="CX164">
        <v>0</v>
      </c>
      <c r="CY164">
        <v>0</v>
      </c>
      <c r="CZ164">
        <v>0</v>
      </c>
      <c r="DA164">
        <v>0</v>
      </c>
      <c r="DB164">
        <v>0</v>
      </c>
      <c r="DC164">
        <v>0</v>
      </c>
      <c r="DD164">
        <v>0</v>
      </c>
      <c r="DE164">
        <v>0</v>
      </c>
      <c r="DF164">
        <v>0</v>
      </c>
      <c r="DG164">
        <v>0</v>
      </c>
      <c r="DH164">
        <v>0</v>
      </c>
      <c r="DI164">
        <v>0</v>
      </c>
      <c r="DJ164">
        <v>0</v>
      </c>
      <c r="DK164">
        <v>0</v>
      </c>
      <c r="DL164">
        <v>0</v>
      </c>
      <c r="DM164">
        <v>0</v>
      </c>
      <c r="DN164">
        <v>0</v>
      </c>
      <c r="DO164">
        <v>0</v>
      </c>
      <c r="DP164">
        <v>0</v>
      </c>
      <c r="DQ164">
        <v>0</v>
      </c>
      <c r="DR164">
        <v>0</v>
      </c>
      <c r="DS164">
        <v>0</v>
      </c>
      <c r="DT164">
        <v>0</v>
      </c>
      <c r="DU164">
        <v>0</v>
      </c>
      <c r="DV164">
        <v>0</v>
      </c>
      <c r="DW164">
        <v>0</v>
      </c>
      <c r="DX164">
        <v>0</v>
      </c>
      <c r="DY164">
        <v>0</v>
      </c>
      <c r="DZ164">
        <v>0</v>
      </c>
      <c r="EA164">
        <v>0</v>
      </c>
      <c r="EB164">
        <v>0</v>
      </c>
      <c r="EC164">
        <v>0</v>
      </c>
      <c r="ED164">
        <v>0</v>
      </c>
      <c r="EE164">
        <v>0</v>
      </c>
      <c r="EF164">
        <v>0</v>
      </c>
      <c r="EG164">
        <v>0</v>
      </c>
      <c r="EH164">
        <v>0</v>
      </c>
      <c r="EI164">
        <v>0</v>
      </c>
      <c r="EJ164">
        <v>0</v>
      </c>
      <c r="EK164">
        <v>0</v>
      </c>
      <c r="EL164">
        <v>0</v>
      </c>
      <c r="EM164">
        <v>0</v>
      </c>
      <c r="EN164">
        <v>0</v>
      </c>
      <c r="EO164">
        <v>0</v>
      </c>
      <c r="EP164">
        <v>0</v>
      </c>
      <c r="EQ164">
        <v>0</v>
      </c>
      <c r="ER164">
        <v>0</v>
      </c>
      <c r="ES164">
        <v>0</v>
      </c>
      <c r="ET164">
        <v>0</v>
      </c>
      <c r="EU164">
        <v>0</v>
      </c>
      <c r="EV164">
        <v>0</v>
      </c>
      <c r="EW164">
        <v>0</v>
      </c>
      <c r="EX164">
        <v>0</v>
      </c>
      <c r="EY164">
        <v>0</v>
      </c>
      <c r="EZ164">
        <v>0</v>
      </c>
      <c r="FA164">
        <v>0</v>
      </c>
      <c r="FB164">
        <v>0</v>
      </c>
      <c r="FC164">
        <v>0</v>
      </c>
      <c r="FD164">
        <v>0</v>
      </c>
      <c r="FE164">
        <v>0</v>
      </c>
      <c r="FF164">
        <v>0</v>
      </c>
      <c r="FG164">
        <v>0</v>
      </c>
      <c r="FH164">
        <v>0</v>
      </c>
      <c r="FI164">
        <v>0</v>
      </c>
      <c r="FJ164">
        <v>0</v>
      </c>
      <c r="FK164">
        <v>0</v>
      </c>
      <c r="FL164">
        <v>0</v>
      </c>
      <c r="FM164">
        <v>0</v>
      </c>
      <c r="FN164">
        <v>0</v>
      </c>
      <c r="FO164">
        <v>0</v>
      </c>
      <c r="FP164">
        <v>0</v>
      </c>
      <c r="FQ164">
        <v>0</v>
      </c>
      <c r="FR164">
        <v>0</v>
      </c>
      <c r="FS164">
        <v>0</v>
      </c>
      <c r="FT164" s="45"/>
    </row>
    <row r="165" spans="1:176" x14ac:dyDescent="0.2">
      <c r="A165" t="s">
        <v>197</v>
      </c>
      <c r="B165" t="s">
        <v>1</v>
      </c>
      <c r="C165" s="69">
        <v>41893</v>
      </c>
      <c r="D165">
        <v>0</v>
      </c>
      <c r="E165" s="78">
        <v>0</v>
      </c>
      <c r="F165">
        <v>0</v>
      </c>
      <c r="G165">
        <v>0</v>
      </c>
      <c r="H165">
        <v>0</v>
      </c>
      <c r="I165">
        <v>0</v>
      </c>
      <c r="J165">
        <v>0</v>
      </c>
      <c r="K165">
        <v>0</v>
      </c>
      <c r="L165">
        <v>0</v>
      </c>
      <c r="M165">
        <v>0</v>
      </c>
      <c r="N165">
        <v>0</v>
      </c>
      <c r="O165">
        <v>0</v>
      </c>
      <c r="P165">
        <v>0</v>
      </c>
      <c r="Q165">
        <v>0</v>
      </c>
      <c r="R165">
        <v>0</v>
      </c>
      <c r="S165">
        <v>0</v>
      </c>
      <c r="T165">
        <v>0</v>
      </c>
      <c r="U165">
        <v>0</v>
      </c>
      <c r="V165">
        <v>0</v>
      </c>
      <c r="W165">
        <v>0</v>
      </c>
      <c r="X165">
        <v>0</v>
      </c>
      <c r="Y165">
        <v>0</v>
      </c>
      <c r="Z165">
        <v>0</v>
      </c>
      <c r="AA165">
        <v>0</v>
      </c>
      <c r="AB165">
        <v>0</v>
      </c>
      <c r="AC165">
        <v>0</v>
      </c>
      <c r="AD165">
        <v>0</v>
      </c>
      <c r="AE165">
        <v>0</v>
      </c>
      <c r="AF165">
        <v>0</v>
      </c>
      <c r="AG165">
        <v>0</v>
      </c>
      <c r="AH165">
        <v>0</v>
      </c>
      <c r="AI165">
        <v>0</v>
      </c>
      <c r="AJ165">
        <v>0</v>
      </c>
      <c r="AK165">
        <v>0</v>
      </c>
      <c r="AL165">
        <v>0</v>
      </c>
      <c r="AM165">
        <v>0</v>
      </c>
      <c r="AN165">
        <v>0</v>
      </c>
      <c r="AO165">
        <v>0</v>
      </c>
      <c r="AP165">
        <v>0</v>
      </c>
      <c r="AQ165">
        <v>0</v>
      </c>
      <c r="AR165">
        <v>0</v>
      </c>
      <c r="AS165">
        <v>0</v>
      </c>
      <c r="AT165">
        <v>0</v>
      </c>
      <c r="AU165">
        <v>0</v>
      </c>
      <c r="AV165">
        <v>0</v>
      </c>
      <c r="AW165">
        <v>0</v>
      </c>
      <c r="AX165">
        <v>0</v>
      </c>
      <c r="AY165">
        <v>0</v>
      </c>
      <c r="AZ165">
        <v>0</v>
      </c>
      <c r="BA165">
        <v>0</v>
      </c>
      <c r="BB165">
        <v>0</v>
      </c>
      <c r="BC165">
        <v>0</v>
      </c>
      <c r="BD165">
        <v>0</v>
      </c>
      <c r="BE165">
        <v>0</v>
      </c>
      <c r="BF165">
        <v>0</v>
      </c>
      <c r="BG165">
        <v>0</v>
      </c>
      <c r="BH165">
        <v>0</v>
      </c>
      <c r="BI165">
        <v>0</v>
      </c>
      <c r="BJ165">
        <v>0</v>
      </c>
      <c r="BK165">
        <v>0</v>
      </c>
      <c r="BL165">
        <v>0</v>
      </c>
      <c r="BM165">
        <v>0</v>
      </c>
      <c r="BN165">
        <v>0</v>
      </c>
      <c r="BO165">
        <v>0</v>
      </c>
      <c r="BP165">
        <v>0</v>
      </c>
      <c r="BQ165">
        <v>0</v>
      </c>
      <c r="BR165">
        <v>0</v>
      </c>
      <c r="BS165">
        <v>0</v>
      </c>
      <c r="BT165">
        <v>0</v>
      </c>
      <c r="BU165">
        <v>0</v>
      </c>
      <c r="BV165">
        <v>0</v>
      </c>
      <c r="BW165">
        <v>0</v>
      </c>
      <c r="BX165">
        <v>0</v>
      </c>
      <c r="BY165">
        <v>0</v>
      </c>
      <c r="BZ165">
        <v>0</v>
      </c>
      <c r="CA165">
        <v>0</v>
      </c>
      <c r="CB165">
        <v>0</v>
      </c>
      <c r="CC165">
        <v>0</v>
      </c>
      <c r="CD165">
        <v>0</v>
      </c>
      <c r="CE165">
        <v>0</v>
      </c>
      <c r="CF165">
        <v>0</v>
      </c>
      <c r="CG165">
        <v>0</v>
      </c>
      <c r="CH165">
        <v>0</v>
      </c>
      <c r="CI165">
        <v>0</v>
      </c>
      <c r="CJ165">
        <v>0</v>
      </c>
      <c r="CK165">
        <v>0</v>
      </c>
      <c r="CL165">
        <v>0</v>
      </c>
      <c r="CM165">
        <v>0</v>
      </c>
      <c r="CN165">
        <v>0</v>
      </c>
      <c r="CO165">
        <v>0</v>
      </c>
      <c r="CP165">
        <v>0</v>
      </c>
      <c r="CQ165">
        <v>0</v>
      </c>
      <c r="CR165">
        <v>0</v>
      </c>
      <c r="CS165">
        <v>0</v>
      </c>
      <c r="CT165">
        <v>0</v>
      </c>
      <c r="CU165">
        <v>0</v>
      </c>
      <c r="CV165">
        <v>0</v>
      </c>
      <c r="CW165">
        <v>0</v>
      </c>
      <c r="CX165">
        <v>0</v>
      </c>
      <c r="CY165">
        <v>0</v>
      </c>
      <c r="CZ165">
        <v>0</v>
      </c>
      <c r="DA165">
        <v>0</v>
      </c>
      <c r="DB165">
        <v>0</v>
      </c>
      <c r="DC165">
        <v>0</v>
      </c>
      <c r="DD165">
        <v>0</v>
      </c>
      <c r="DE165">
        <v>0</v>
      </c>
      <c r="DF165">
        <v>0</v>
      </c>
      <c r="DG165">
        <v>0</v>
      </c>
      <c r="DH165">
        <v>0</v>
      </c>
      <c r="DI165">
        <v>0</v>
      </c>
      <c r="DJ165">
        <v>0</v>
      </c>
      <c r="DK165">
        <v>0</v>
      </c>
      <c r="DL165">
        <v>0</v>
      </c>
      <c r="DM165">
        <v>0</v>
      </c>
      <c r="DN165">
        <v>0</v>
      </c>
      <c r="DO165">
        <v>0</v>
      </c>
      <c r="DP165">
        <v>0</v>
      </c>
      <c r="DQ165">
        <v>0</v>
      </c>
      <c r="DR165">
        <v>0</v>
      </c>
      <c r="DS165">
        <v>0</v>
      </c>
      <c r="DT165">
        <v>0</v>
      </c>
      <c r="DU165">
        <v>0</v>
      </c>
      <c r="DV165">
        <v>0</v>
      </c>
      <c r="DW165">
        <v>0</v>
      </c>
      <c r="DX165">
        <v>0</v>
      </c>
      <c r="DY165">
        <v>0</v>
      </c>
      <c r="DZ165">
        <v>0</v>
      </c>
      <c r="EA165">
        <v>0</v>
      </c>
      <c r="EB165">
        <v>0</v>
      </c>
      <c r="EC165">
        <v>0</v>
      </c>
      <c r="ED165">
        <v>0</v>
      </c>
      <c r="EE165">
        <v>0</v>
      </c>
      <c r="EF165">
        <v>0</v>
      </c>
      <c r="EG165">
        <v>0</v>
      </c>
      <c r="EH165">
        <v>0</v>
      </c>
      <c r="EI165">
        <v>0</v>
      </c>
      <c r="EJ165">
        <v>0</v>
      </c>
      <c r="EK165">
        <v>0</v>
      </c>
      <c r="EL165">
        <v>0</v>
      </c>
      <c r="EM165">
        <v>0</v>
      </c>
      <c r="EN165">
        <v>0</v>
      </c>
      <c r="EO165">
        <v>0</v>
      </c>
      <c r="EP165">
        <v>0</v>
      </c>
      <c r="EQ165">
        <v>0</v>
      </c>
      <c r="ER165">
        <v>0</v>
      </c>
      <c r="ES165">
        <v>0</v>
      </c>
      <c r="ET165">
        <v>0</v>
      </c>
      <c r="EU165">
        <v>0</v>
      </c>
      <c r="EV165">
        <v>0</v>
      </c>
      <c r="EW165">
        <v>0</v>
      </c>
      <c r="EX165">
        <v>0</v>
      </c>
      <c r="EY165">
        <v>0</v>
      </c>
      <c r="EZ165">
        <v>0</v>
      </c>
      <c r="FA165">
        <v>0</v>
      </c>
      <c r="FB165">
        <v>0</v>
      </c>
      <c r="FC165">
        <v>0</v>
      </c>
      <c r="FD165">
        <v>0</v>
      </c>
      <c r="FE165">
        <v>0</v>
      </c>
      <c r="FF165">
        <v>0</v>
      </c>
      <c r="FG165">
        <v>0</v>
      </c>
      <c r="FH165">
        <v>0</v>
      </c>
      <c r="FI165">
        <v>0</v>
      </c>
      <c r="FJ165">
        <v>0</v>
      </c>
      <c r="FK165">
        <v>0</v>
      </c>
      <c r="FL165">
        <v>0</v>
      </c>
      <c r="FM165">
        <v>0</v>
      </c>
      <c r="FN165">
        <v>0</v>
      </c>
      <c r="FO165">
        <v>0</v>
      </c>
      <c r="FP165">
        <v>0</v>
      </c>
      <c r="FQ165">
        <v>0</v>
      </c>
      <c r="FR165">
        <v>0</v>
      </c>
      <c r="FS165">
        <v>0</v>
      </c>
      <c r="FT165" s="45"/>
    </row>
    <row r="166" spans="1:176" x14ac:dyDescent="0.2">
      <c r="A166" t="s">
        <v>197</v>
      </c>
      <c r="B166" t="s">
        <v>1</v>
      </c>
      <c r="C166" s="69" t="s">
        <v>2</v>
      </c>
      <c r="D166">
        <v>0</v>
      </c>
      <c r="E166" s="78">
        <v>0</v>
      </c>
      <c r="F166">
        <v>0</v>
      </c>
      <c r="G166">
        <v>0</v>
      </c>
      <c r="H166">
        <v>0</v>
      </c>
      <c r="I166">
        <v>0</v>
      </c>
      <c r="J166">
        <v>0</v>
      </c>
      <c r="K166">
        <v>0</v>
      </c>
      <c r="L166">
        <v>0</v>
      </c>
      <c r="M166">
        <v>0</v>
      </c>
      <c r="N166">
        <v>0</v>
      </c>
      <c r="O166">
        <v>0</v>
      </c>
      <c r="P166">
        <v>0</v>
      </c>
      <c r="Q166">
        <v>0</v>
      </c>
      <c r="R166">
        <v>0</v>
      </c>
      <c r="S166">
        <v>0</v>
      </c>
      <c r="T166">
        <v>0</v>
      </c>
      <c r="U166">
        <v>0</v>
      </c>
      <c r="V166">
        <v>0</v>
      </c>
      <c r="W166">
        <v>0</v>
      </c>
      <c r="X166">
        <v>0</v>
      </c>
      <c r="Y166">
        <v>0</v>
      </c>
      <c r="Z166">
        <v>0</v>
      </c>
      <c r="AA166">
        <v>0</v>
      </c>
      <c r="AB166">
        <v>0</v>
      </c>
      <c r="AC166">
        <v>0</v>
      </c>
      <c r="AD166">
        <v>0</v>
      </c>
      <c r="AE166">
        <v>0</v>
      </c>
      <c r="AF166">
        <v>0</v>
      </c>
      <c r="AG166">
        <v>0</v>
      </c>
      <c r="AH166">
        <v>0</v>
      </c>
      <c r="AI166">
        <v>0</v>
      </c>
      <c r="AJ166">
        <v>0</v>
      </c>
      <c r="AK166">
        <v>0</v>
      </c>
      <c r="AL166">
        <v>0</v>
      </c>
      <c r="AM166">
        <v>0</v>
      </c>
      <c r="AN166">
        <v>0</v>
      </c>
      <c r="AO166">
        <v>0</v>
      </c>
      <c r="AP166">
        <v>0</v>
      </c>
      <c r="AQ166">
        <v>0</v>
      </c>
      <c r="AR166">
        <v>0</v>
      </c>
      <c r="AS166">
        <v>0</v>
      </c>
      <c r="AT166">
        <v>0</v>
      </c>
      <c r="AU166">
        <v>0</v>
      </c>
      <c r="AV166">
        <v>0</v>
      </c>
      <c r="AW166">
        <v>0</v>
      </c>
      <c r="AX166">
        <v>0</v>
      </c>
      <c r="AY166">
        <v>0</v>
      </c>
      <c r="AZ166">
        <v>0</v>
      </c>
      <c r="BA166">
        <v>0</v>
      </c>
      <c r="BB166">
        <v>0</v>
      </c>
      <c r="BC166">
        <v>0</v>
      </c>
      <c r="BD166">
        <v>0</v>
      </c>
      <c r="BE166">
        <v>0</v>
      </c>
      <c r="BF166">
        <v>0</v>
      </c>
      <c r="BG166">
        <v>0</v>
      </c>
      <c r="BH166">
        <v>0</v>
      </c>
      <c r="BI166">
        <v>0</v>
      </c>
      <c r="BJ166">
        <v>0</v>
      </c>
      <c r="BK166">
        <v>0</v>
      </c>
      <c r="BL166">
        <v>0</v>
      </c>
      <c r="BM166">
        <v>0</v>
      </c>
      <c r="BN166">
        <v>0</v>
      </c>
      <c r="BO166">
        <v>0</v>
      </c>
      <c r="BP166">
        <v>0</v>
      </c>
      <c r="BQ166">
        <v>0</v>
      </c>
      <c r="BR166">
        <v>0</v>
      </c>
      <c r="BS166">
        <v>0</v>
      </c>
      <c r="BT166">
        <v>0</v>
      </c>
      <c r="BU166">
        <v>0</v>
      </c>
      <c r="BV166">
        <v>0</v>
      </c>
      <c r="BW166">
        <v>0</v>
      </c>
      <c r="BX166">
        <v>0</v>
      </c>
      <c r="BY166">
        <v>0</v>
      </c>
      <c r="BZ166">
        <v>0</v>
      </c>
      <c r="CA166">
        <v>0</v>
      </c>
      <c r="CB166">
        <v>0</v>
      </c>
      <c r="CC166">
        <v>0</v>
      </c>
      <c r="CD166">
        <v>0</v>
      </c>
      <c r="CE166">
        <v>0</v>
      </c>
      <c r="CF166">
        <v>0</v>
      </c>
      <c r="CG166">
        <v>0</v>
      </c>
      <c r="CH166">
        <v>0</v>
      </c>
      <c r="CI166">
        <v>0</v>
      </c>
      <c r="CJ166">
        <v>0</v>
      </c>
      <c r="CK166">
        <v>0</v>
      </c>
      <c r="CL166">
        <v>0</v>
      </c>
      <c r="CM166">
        <v>0</v>
      </c>
      <c r="CN166">
        <v>0</v>
      </c>
      <c r="CO166">
        <v>0</v>
      </c>
      <c r="CP166">
        <v>0</v>
      </c>
      <c r="CQ166">
        <v>0</v>
      </c>
      <c r="CR166">
        <v>0</v>
      </c>
      <c r="CS166">
        <v>0</v>
      </c>
      <c r="CT166">
        <v>0</v>
      </c>
      <c r="CU166">
        <v>0</v>
      </c>
      <c r="CV166">
        <v>0</v>
      </c>
      <c r="CW166">
        <v>0</v>
      </c>
      <c r="CX166">
        <v>0</v>
      </c>
      <c r="CY166">
        <v>0</v>
      </c>
      <c r="CZ166">
        <v>0</v>
      </c>
      <c r="DA166">
        <v>0</v>
      </c>
      <c r="DB166">
        <v>0</v>
      </c>
      <c r="DC166">
        <v>0</v>
      </c>
      <c r="DD166">
        <v>0</v>
      </c>
      <c r="DE166">
        <v>0</v>
      </c>
      <c r="DF166">
        <v>0</v>
      </c>
      <c r="DG166">
        <v>0</v>
      </c>
      <c r="DH166">
        <v>0</v>
      </c>
      <c r="DI166">
        <v>0</v>
      </c>
      <c r="DJ166">
        <v>0</v>
      </c>
      <c r="DK166">
        <v>0</v>
      </c>
      <c r="DL166">
        <v>0</v>
      </c>
      <c r="DM166">
        <v>0</v>
      </c>
      <c r="DN166">
        <v>0</v>
      </c>
      <c r="DO166">
        <v>0</v>
      </c>
      <c r="DP166">
        <v>0</v>
      </c>
      <c r="DQ166">
        <v>0</v>
      </c>
      <c r="DR166">
        <v>0</v>
      </c>
      <c r="DS166">
        <v>0</v>
      </c>
      <c r="DT166">
        <v>0</v>
      </c>
      <c r="DU166">
        <v>0</v>
      </c>
      <c r="DV166">
        <v>0</v>
      </c>
      <c r="DW166">
        <v>0</v>
      </c>
      <c r="DX166">
        <v>0</v>
      </c>
      <c r="DY166">
        <v>0</v>
      </c>
      <c r="DZ166">
        <v>0</v>
      </c>
      <c r="EA166">
        <v>0</v>
      </c>
      <c r="EB166">
        <v>0</v>
      </c>
      <c r="EC166">
        <v>0</v>
      </c>
      <c r="ED166">
        <v>0</v>
      </c>
      <c r="EE166">
        <v>0</v>
      </c>
      <c r="EF166">
        <v>0</v>
      </c>
      <c r="EG166">
        <v>0</v>
      </c>
      <c r="EH166">
        <v>0</v>
      </c>
      <c r="EI166">
        <v>0</v>
      </c>
      <c r="EJ166">
        <v>0</v>
      </c>
      <c r="EK166">
        <v>0</v>
      </c>
      <c r="EL166">
        <v>0</v>
      </c>
      <c r="EM166">
        <v>0</v>
      </c>
      <c r="EN166">
        <v>0</v>
      </c>
      <c r="EO166">
        <v>0</v>
      </c>
      <c r="EP166">
        <v>0</v>
      </c>
      <c r="EQ166">
        <v>0</v>
      </c>
      <c r="ER166">
        <v>0</v>
      </c>
      <c r="ES166">
        <v>0</v>
      </c>
      <c r="ET166">
        <v>0</v>
      </c>
      <c r="EU166">
        <v>0</v>
      </c>
      <c r="EV166">
        <v>0</v>
      </c>
      <c r="EW166">
        <v>0</v>
      </c>
      <c r="EX166">
        <v>0</v>
      </c>
      <c r="EY166">
        <v>0</v>
      </c>
      <c r="EZ166">
        <v>0</v>
      </c>
      <c r="FA166">
        <v>0</v>
      </c>
      <c r="FB166">
        <v>0</v>
      </c>
      <c r="FC166">
        <v>0</v>
      </c>
      <c r="FD166">
        <v>0</v>
      </c>
      <c r="FE166">
        <v>0</v>
      </c>
      <c r="FF166">
        <v>0</v>
      </c>
      <c r="FG166">
        <v>0</v>
      </c>
      <c r="FH166">
        <v>0</v>
      </c>
      <c r="FI166">
        <v>0</v>
      </c>
      <c r="FJ166">
        <v>0</v>
      </c>
      <c r="FK166">
        <v>0</v>
      </c>
      <c r="FL166">
        <v>0</v>
      </c>
      <c r="FM166">
        <v>0</v>
      </c>
      <c r="FN166">
        <v>0</v>
      </c>
      <c r="FO166">
        <v>0</v>
      </c>
      <c r="FP166">
        <v>0</v>
      </c>
      <c r="FQ166">
        <v>0</v>
      </c>
      <c r="FR166">
        <v>0</v>
      </c>
      <c r="FS166">
        <v>0</v>
      </c>
      <c r="FT166" s="45"/>
    </row>
    <row r="167" spans="1:176" x14ac:dyDescent="0.2">
      <c r="A167" t="s">
        <v>197</v>
      </c>
      <c r="B167" t="s">
        <v>203</v>
      </c>
      <c r="C167" s="69">
        <v>41774</v>
      </c>
      <c r="D167">
        <v>0</v>
      </c>
      <c r="E167" s="78">
        <v>0</v>
      </c>
      <c r="F167">
        <v>0</v>
      </c>
      <c r="G167">
        <v>0</v>
      </c>
      <c r="H167">
        <v>0</v>
      </c>
      <c r="I167">
        <v>0</v>
      </c>
      <c r="J167">
        <v>0</v>
      </c>
      <c r="K167">
        <v>0</v>
      </c>
      <c r="L167">
        <v>0</v>
      </c>
      <c r="M167">
        <v>0</v>
      </c>
      <c r="N167">
        <v>0</v>
      </c>
      <c r="O167">
        <v>0</v>
      </c>
      <c r="P167">
        <v>0</v>
      </c>
      <c r="Q167">
        <v>0</v>
      </c>
      <c r="R167">
        <v>0</v>
      </c>
      <c r="S167">
        <v>0</v>
      </c>
      <c r="T167">
        <v>0</v>
      </c>
      <c r="U167">
        <v>0</v>
      </c>
      <c r="V167">
        <v>0</v>
      </c>
      <c r="W167">
        <v>0</v>
      </c>
      <c r="X167">
        <v>0</v>
      </c>
      <c r="Y167">
        <v>0</v>
      </c>
      <c r="Z167">
        <v>0</v>
      </c>
      <c r="AA167">
        <v>0</v>
      </c>
      <c r="AB167">
        <v>0</v>
      </c>
      <c r="AC167">
        <v>0</v>
      </c>
      <c r="AD167">
        <v>0</v>
      </c>
      <c r="AE167">
        <v>0</v>
      </c>
      <c r="AF167">
        <v>0</v>
      </c>
      <c r="AG167">
        <v>0</v>
      </c>
      <c r="AH167">
        <v>0</v>
      </c>
      <c r="AI167">
        <v>0</v>
      </c>
      <c r="AJ167">
        <v>0</v>
      </c>
      <c r="AK167">
        <v>0</v>
      </c>
      <c r="AL167">
        <v>0</v>
      </c>
      <c r="AM167">
        <v>0</v>
      </c>
      <c r="AN167">
        <v>0</v>
      </c>
      <c r="AO167">
        <v>0</v>
      </c>
      <c r="AP167">
        <v>0</v>
      </c>
      <c r="AQ167">
        <v>0</v>
      </c>
      <c r="AR167">
        <v>0</v>
      </c>
      <c r="AS167">
        <v>0</v>
      </c>
      <c r="AT167">
        <v>0</v>
      </c>
      <c r="AU167">
        <v>0</v>
      </c>
      <c r="AV167">
        <v>0</v>
      </c>
      <c r="AW167">
        <v>0</v>
      </c>
      <c r="AX167">
        <v>0</v>
      </c>
      <c r="AY167">
        <v>0</v>
      </c>
      <c r="AZ167">
        <v>0</v>
      </c>
      <c r="BA167">
        <v>0</v>
      </c>
      <c r="BB167">
        <v>0</v>
      </c>
      <c r="BC167">
        <v>0</v>
      </c>
      <c r="BD167">
        <v>0</v>
      </c>
      <c r="BE167">
        <v>0</v>
      </c>
      <c r="BF167">
        <v>0</v>
      </c>
      <c r="BG167">
        <v>0</v>
      </c>
      <c r="BH167">
        <v>0</v>
      </c>
      <c r="BI167">
        <v>0</v>
      </c>
      <c r="BJ167">
        <v>0</v>
      </c>
      <c r="BK167">
        <v>0</v>
      </c>
      <c r="BL167">
        <v>0</v>
      </c>
      <c r="BM167">
        <v>0</v>
      </c>
      <c r="BN167">
        <v>0</v>
      </c>
      <c r="BO167">
        <v>0</v>
      </c>
      <c r="BP167">
        <v>0</v>
      </c>
      <c r="BQ167">
        <v>0</v>
      </c>
      <c r="BR167">
        <v>0</v>
      </c>
      <c r="BS167">
        <v>0</v>
      </c>
      <c r="BT167">
        <v>0</v>
      </c>
      <c r="BU167">
        <v>0</v>
      </c>
      <c r="BV167">
        <v>0</v>
      </c>
      <c r="BW167">
        <v>0</v>
      </c>
      <c r="BX167">
        <v>0</v>
      </c>
      <c r="BY167">
        <v>0</v>
      </c>
      <c r="BZ167">
        <v>0</v>
      </c>
      <c r="CA167">
        <v>0</v>
      </c>
      <c r="CB167">
        <v>0</v>
      </c>
      <c r="CC167">
        <v>0</v>
      </c>
      <c r="CD167">
        <v>0</v>
      </c>
      <c r="CE167">
        <v>0</v>
      </c>
      <c r="CF167">
        <v>0</v>
      </c>
      <c r="CG167">
        <v>0</v>
      </c>
      <c r="CH167">
        <v>0</v>
      </c>
      <c r="CI167">
        <v>0</v>
      </c>
      <c r="CJ167">
        <v>0</v>
      </c>
      <c r="CK167">
        <v>0</v>
      </c>
      <c r="CL167">
        <v>0</v>
      </c>
      <c r="CM167">
        <v>0</v>
      </c>
      <c r="CN167">
        <v>0</v>
      </c>
      <c r="CO167">
        <v>0</v>
      </c>
      <c r="CP167">
        <v>0</v>
      </c>
      <c r="CQ167">
        <v>0</v>
      </c>
      <c r="CR167">
        <v>0</v>
      </c>
      <c r="CS167">
        <v>0</v>
      </c>
      <c r="CT167">
        <v>0</v>
      </c>
      <c r="CU167">
        <v>0</v>
      </c>
      <c r="CV167">
        <v>0</v>
      </c>
      <c r="CW167">
        <v>0</v>
      </c>
      <c r="CX167">
        <v>0</v>
      </c>
      <c r="CY167">
        <v>0</v>
      </c>
      <c r="CZ167">
        <v>0</v>
      </c>
      <c r="DA167">
        <v>0</v>
      </c>
      <c r="DB167">
        <v>0</v>
      </c>
      <c r="DC167">
        <v>0</v>
      </c>
      <c r="DD167">
        <v>0</v>
      </c>
      <c r="DE167">
        <v>0</v>
      </c>
      <c r="DF167">
        <v>0</v>
      </c>
      <c r="DG167">
        <v>0</v>
      </c>
      <c r="DH167">
        <v>0</v>
      </c>
      <c r="DI167">
        <v>0</v>
      </c>
      <c r="DJ167">
        <v>0</v>
      </c>
      <c r="DK167">
        <v>0</v>
      </c>
      <c r="DL167">
        <v>0</v>
      </c>
      <c r="DM167">
        <v>0</v>
      </c>
      <c r="DN167">
        <v>0</v>
      </c>
      <c r="DO167">
        <v>0</v>
      </c>
      <c r="DP167">
        <v>0</v>
      </c>
      <c r="DQ167">
        <v>0</v>
      </c>
      <c r="DR167">
        <v>0</v>
      </c>
      <c r="DS167">
        <v>0</v>
      </c>
      <c r="DT167">
        <v>0</v>
      </c>
      <c r="DU167">
        <v>0</v>
      </c>
      <c r="DV167">
        <v>0</v>
      </c>
      <c r="DW167">
        <v>0</v>
      </c>
      <c r="DX167">
        <v>0</v>
      </c>
      <c r="DY167">
        <v>0</v>
      </c>
      <c r="DZ167">
        <v>0</v>
      </c>
      <c r="EA167">
        <v>0</v>
      </c>
      <c r="EB167">
        <v>0</v>
      </c>
      <c r="EC167">
        <v>0</v>
      </c>
      <c r="ED167">
        <v>0</v>
      </c>
      <c r="EE167">
        <v>0</v>
      </c>
      <c r="EF167">
        <v>0</v>
      </c>
      <c r="EG167">
        <v>0</v>
      </c>
      <c r="EH167">
        <v>0</v>
      </c>
      <c r="EI167">
        <v>0</v>
      </c>
      <c r="EJ167">
        <v>0</v>
      </c>
      <c r="EK167">
        <v>0</v>
      </c>
      <c r="EL167">
        <v>0</v>
      </c>
      <c r="EM167">
        <v>0</v>
      </c>
      <c r="EN167">
        <v>0</v>
      </c>
      <c r="EO167">
        <v>0</v>
      </c>
      <c r="EP167">
        <v>0</v>
      </c>
      <c r="EQ167">
        <v>0</v>
      </c>
      <c r="ER167">
        <v>0</v>
      </c>
      <c r="ES167">
        <v>0</v>
      </c>
      <c r="ET167">
        <v>0</v>
      </c>
      <c r="EU167">
        <v>0</v>
      </c>
      <c r="EV167">
        <v>0</v>
      </c>
      <c r="EW167">
        <v>0</v>
      </c>
      <c r="EX167">
        <v>0</v>
      </c>
      <c r="EY167">
        <v>0</v>
      </c>
      <c r="EZ167">
        <v>0</v>
      </c>
      <c r="FA167">
        <v>0</v>
      </c>
      <c r="FB167">
        <v>0</v>
      </c>
      <c r="FC167">
        <v>0</v>
      </c>
      <c r="FD167">
        <v>0</v>
      </c>
      <c r="FE167">
        <v>0</v>
      </c>
      <c r="FF167">
        <v>0</v>
      </c>
      <c r="FG167">
        <v>0</v>
      </c>
      <c r="FH167">
        <v>0</v>
      </c>
      <c r="FI167">
        <v>0</v>
      </c>
      <c r="FJ167">
        <v>0</v>
      </c>
      <c r="FK167">
        <v>0</v>
      </c>
      <c r="FL167">
        <v>0</v>
      </c>
      <c r="FM167">
        <v>0</v>
      </c>
      <c r="FN167">
        <v>0</v>
      </c>
      <c r="FO167">
        <v>0</v>
      </c>
      <c r="FP167">
        <v>0</v>
      </c>
      <c r="FQ167">
        <v>0</v>
      </c>
      <c r="FR167">
        <v>0</v>
      </c>
      <c r="FS167">
        <v>0</v>
      </c>
      <c r="FT167" s="45"/>
    </row>
    <row r="168" spans="1:176" x14ac:dyDescent="0.2">
      <c r="A168" t="s">
        <v>197</v>
      </c>
      <c r="B168" t="s">
        <v>203</v>
      </c>
      <c r="C168" s="69">
        <v>41893</v>
      </c>
      <c r="D168">
        <v>0</v>
      </c>
      <c r="E168" s="78">
        <v>0</v>
      </c>
      <c r="F168">
        <v>0</v>
      </c>
      <c r="G168">
        <v>0</v>
      </c>
      <c r="H168">
        <v>0</v>
      </c>
      <c r="I168">
        <v>0</v>
      </c>
      <c r="J168">
        <v>0</v>
      </c>
      <c r="K168">
        <v>0</v>
      </c>
      <c r="L168">
        <v>0</v>
      </c>
      <c r="M168">
        <v>0</v>
      </c>
      <c r="N168">
        <v>0</v>
      </c>
      <c r="O168">
        <v>0</v>
      </c>
      <c r="P168">
        <v>0</v>
      </c>
      <c r="Q168">
        <v>0</v>
      </c>
      <c r="R168">
        <v>0</v>
      </c>
      <c r="S168">
        <v>0</v>
      </c>
      <c r="T168">
        <v>0</v>
      </c>
      <c r="U168">
        <v>0</v>
      </c>
      <c r="V168">
        <v>0</v>
      </c>
      <c r="W168">
        <v>0</v>
      </c>
      <c r="X168">
        <v>0</v>
      </c>
      <c r="Y168">
        <v>0</v>
      </c>
      <c r="Z168">
        <v>0</v>
      </c>
      <c r="AA168">
        <v>0</v>
      </c>
      <c r="AB168">
        <v>0</v>
      </c>
      <c r="AC168">
        <v>0</v>
      </c>
      <c r="AD168">
        <v>0</v>
      </c>
      <c r="AE168">
        <v>0</v>
      </c>
      <c r="AF168">
        <v>0</v>
      </c>
      <c r="AG168">
        <v>0</v>
      </c>
      <c r="AH168">
        <v>0</v>
      </c>
      <c r="AI168">
        <v>0</v>
      </c>
      <c r="AJ168">
        <v>0</v>
      </c>
      <c r="AK168">
        <v>0</v>
      </c>
      <c r="AL168">
        <v>0</v>
      </c>
      <c r="AM168">
        <v>0</v>
      </c>
      <c r="AN168">
        <v>0</v>
      </c>
      <c r="AO168">
        <v>0</v>
      </c>
      <c r="AP168">
        <v>0</v>
      </c>
      <c r="AQ168">
        <v>0</v>
      </c>
      <c r="AR168">
        <v>0</v>
      </c>
      <c r="AS168">
        <v>0</v>
      </c>
      <c r="AT168">
        <v>0</v>
      </c>
      <c r="AU168">
        <v>0</v>
      </c>
      <c r="AV168">
        <v>0</v>
      </c>
      <c r="AW168">
        <v>0</v>
      </c>
      <c r="AX168">
        <v>0</v>
      </c>
      <c r="AY168">
        <v>0</v>
      </c>
      <c r="AZ168">
        <v>0</v>
      </c>
      <c r="BA168">
        <v>0</v>
      </c>
      <c r="BB168">
        <v>0</v>
      </c>
      <c r="BC168">
        <v>0</v>
      </c>
      <c r="BD168">
        <v>0</v>
      </c>
      <c r="BE168">
        <v>0</v>
      </c>
      <c r="BF168">
        <v>0</v>
      </c>
      <c r="BG168">
        <v>0</v>
      </c>
      <c r="BH168">
        <v>0</v>
      </c>
      <c r="BI168">
        <v>0</v>
      </c>
      <c r="BJ168">
        <v>0</v>
      </c>
      <c r="BK168">
        <v>0</v>
      </c>
      <c r="BL168">
        <v>0</v>
      </c>
      <c r="BM168">
        <v>0</v>
      </c>
      <c r="BN168">
        <v>0</v>
      </c>
      <c r="BO168">
        <v>0</v>
      </c>
      <c r="BP168">
        <v>0</v>
      </c>
      <c r="BQ168">
        <v>0</v>
      </c>
      <c r="BR168">
        <v>0</v>
      </c>
      <c r="BS168">
        <v>0</v>
      </c>
      <c r="BT168">
        <v>0</v>
      </c>
      <c r="BU168">
        <v>0</v>
      </c>
      <c r="BV168">
        <v>0</v>
      </c>
      <c r="BW168">
        <v>0</v>
      </c>
      <c r="BX168">
        <v>0</v>
      </c>
      <c r="BY168">
        <v>0</v>
      </c>
      <c r="BZ168">
        <v>0</v>
      </c>
      <c r="CA168">
        <v>0</v>
      </c>
      <c r="CB168">
        <v>0</v>
      </c>
      <c r="CC168">
        <v>0</v>
      </c>
      <c r="CD168">
        <v>0</v>
      </c>
      <c r="CE168">
        <v>0</v>
      </c>
      <c r="CF168">
        <v>0</v>
      </c>
      <c r="CG168">
        <v>0</v>
      </c>
      <c r="CH168">
        <v>0</v>
      </c>
      <c r="CI168">
        <v>0</v>
      </c>
      <c r="CJ168">
        <v>0</v>
      </c>
      <c r="CK168">
        <v>0</v>
      </c>
      <c r="CL168">
        <v>0</v>
      </c>
      <c r="CM168">
        <v>0</v>
      </c>
      <c r="CN168">
        <v>0</v>
      </c>
      <c r="CO168">
        <v>0</v>
      </c>
      <c r="CP168">
        <v>0</v>
      </c>
      <c r="CQ168">
        <v>0</v>
      </c>
      <c r="CR168">
        <v>0</v>
      </c>
      <c r="CS168">
        <v>0</v>
      </c>
      <c r="CT168">
        <v>0</v>
      </c>
      <c r="CU168">
        <v>0</v>
      </c>
      <c r="CV168">
        <v>0</v>
      </c>
      <c r="CW168">
        <v>0</v>
      </c>
      <c r="CX168">
        <v>0</v>
      </c>
      <c r="CY168">
        <v>0</v>
      </c>
      <c r="CZ168">
        <v>0</v>
      </c>
      <c r="DA168">
        <v>0</v>
      </c>
      <c r="DB168">
        <v>0</v>
      </c>
      <c r="DC168">
        <v>0</v>
      </c>
      <c r="DD168">
        <v>0</v>
      </c>
      <c r="DE168">
        <v>0</v>
      </c>
      <c r="DF168">
        <v>0</v>
      </c>
      <c r="DG168">
        <v>0</v>
      </c>
      <c r="DH168">
        <v>0</v>
      </c>
      <c r="DI168">
        <v>0</v>
      </c>
      <c r="DJ168">
        <v>0</v>
      </c>
      <c r="DK168">
        <v>0</v>
      </c>
      <c r="DL168">
        <v>0</v>
      </c>
      <c r="DM168">
        <v>0</v>
      </c>
      <c r="DN168">
        <v>0</v>
      </c>
      <c r="DO168">
        <v>0</v>
      </c>
      <c r="DP168">
        <v>0</v>
      </c>
      <c r="DQ168">
        <v>0</v>
      </c>
      <c r="DR168">
        <v>0</v>
      </c>
      <c r="DS168">
        <v>0</v>
      </c>
      <c r="DT168">
        <v>0</v>
      </c>
      <c r="DU168">
        <v>0</v>
      </c>
      <c r="DV168">
        <v>0</v>
      </c>
      <c r="DW168">
        <v>0</v>
      </c>
      <c r="DX168">
        <v>0</v>
      </c>
      <c r="DY168">
        <v>0</v>
      </c>
      <c r="DZ168">
        <v>0</v>
      </c>
      <c r="EA168">
        <v>0</v>
      </c>
      <c r="EB168">
        <v>0</v>
      </c>
      <c r="EC168">
        <v>0</v>
      </c>
      <c r="ED168">
        <v>0</v>
      </c>
      <c r="EE168">
        <v>0</v>
      </c>
      <c r="EF168">
        <v>0</v>
      </c>
      <c r="EG168">
        <v>0</v>
      </c>
      <c r="EH168">
        <v>0</v>
      </c>
      <c r="EI168">
        <v>0</v>
      </c>
      <c r="EJ168">
        <v>0</v>
      </c>
      <c r="EK168">
        <v>0</v>
      </c>
      <c r="EL168">
        <v>0</v>
      </c>
      <c r="EM168">
        <v>0</v>
      </c>
      <c r="EN168">
        <v>0</v>
      </c>
      <c r="EO168">
        <v>0</v>
      </c>
      <c r="EP168">
        <v>0</v>
      </c>
      <c r="EQ168">
        <v>0</v>
      </c>
      <c r="ER168">
        <v>0</v>
      </c>
      <c r="ES168">
        <v>0</v>
      </c>
      <c r="ET168">
        <v>0</v>
      </c>
      <c r="EU168">
        <v>0</v>
      </c>
      <c r="EV168">
        <v>0</v>
      </c>
      <c r="EW168">
        <v>0</v>
      </c>
      <c r="EX168">
        <v>0</v>
      </c>
      <c r="EY168">
        <v>0</v>
      </c>
      <c r="EZ168">
        <v>0</v>
      </c>
      <c r="FA168">
        <v>0</v>
      </c>
      <c r="FB168">
        <v>0</v>
      </c>
      <c r="FC168">
        <v>0</v>
      </c>
      <c r="FD168">
        <v>0</v>
      </c>
      <c r="FE168">
        <v>0</v>
      </c>
      <c r="FF168">
        <v>0</v>
      </c>
      <c r="FG168">
        <v>0</v>
      </c>
      <c r="FH168">
        <v>0</v>
      </c>
      <c r="FI168">
        <v>0</v>
      </c>
      <c r="FJ168">
        <v>0</v>
      </c>
      <c r="FK168">
        <v>0</v>
      </c>
      <c r="FL168">
        <v>0</v>
      </c>
      <c r="FM168">
        <v>0</v>
      </c>
      <c r="FN168">
        <v>0</v>
      </c>
      <c r="FO168">
        <v>0</v>
      </c>
      <c r="FP168">
        <v>0</v>
      </c>
      <c r="FQ168">
        <v>0</v>
      </c>
      <c r="FR168">
        <v>0</v>
      </c>
      <c r="FS168">
        <v>0</v>
      </c>
      <c r="FT168" s="45"/>
    </row>
    <row r="169" spans="1:176" x14ac:dyDescent="0.2">
      <c r="A169" t="s">
        <v>197</v>
      </c>
      <c r="B169" t="s">
        <v>203</v>
      </c>
      <c r="C169" s="69" t="s">
        <v>2</v>
      </c>
      <c r="D169">
        <v>0</v>
      </c>
      <c r="E169" s="78">
        <v>0</v>
      </c>
      <c r="F169">
        <v>0</v>
      </c>
      <c r="G169">
        <v>0</v>
      </c>
      <c r="H169">
        <v>0</v>
      </c>
      <c r="I169">
        <v>0</v>
      </c>
      <c r="J169">
        <v>0</v>
      </c>
      <c r="K169">
        <v>0</v>
      </c>
      <c r="L169">
        <v>0</v>
      </c>
      <c r="M169">
        <v>0</v>
      </c>
      <c r="N169">
        <v>0</v>
      </c>
      <c r="O169">
        <v>0</v>
      </c>
      <c r="P169">
        <v>0</v>
      </c>
      <c r="Q169">
        <v>0</v>
      </c>
      <c r="R169">
        <v>0</v>
      </c>
      <c r="S169">
        <v>0</v>
      </c>
      <c r="T169">
        <v>0</v>
      </c>
      <c r="U169">
        <v>0</v>
      </c>
      <c r="V169">
        <v>0</v>
      </c>
      <c r="W169">
        <v>0</v>
      </c>
      <c r="X169">
        <v>0</v>
      </c>
      <c r="Y169">
        <v>0</v>
      </c>
      <c r="Z169">
        <v>0</v>
      </c>
      <c r="AA169">
        <v>0</v>
      </c>
      <c r="AB169">
        <v>0</v>
      </c>
      <c r="AC169">
        <v>0</v>
      </c>
      <c r="AD169">
        <v>0</v>
      </c>
      <c r="AE169">
        <v>0</v>
      </c>
      <c r="AF169">
        <v>0</v>
      </c>
      <c r="AG169">
        <v>0</v>
      </c>
      <c r="AH169">
        <v>0</v>
      </c>
      <c r="AI169">
        <v>0</v>
      </c>
      <c r="AJ169">
        <v>0</v>
      </c>
      <c r="AK169">
        <v>0</v>
      </c>
      <c r="AL169">
        <v>0</v>
      </c>
      <c r="AM169">
        <v>0</v>
      </c>
      <c r="AN169">
        <v>0</v>
      </c>
      <c r="AO169">
        <v>0</v>
      </c>
      <c r="AP169">
        <v>0</v>
      </c>
      <c r="AQ169">
        <v>0</v>
      </c>
      <c r="AR169">
        <v>0</v>
      </c>
      <c r="AS169">
        <v>0</v>
      </c>
      <c r="AT169">
        <v>0</v>
      </c>
      <c r="AU169">
        <v>0</v>
      </c>
      <c r="AV169">
        <v>0</v>
      </c>
      <c r="AW169">
        <v>0</v>
      </c>
      <c r="AX169">
        <v>0</v>
      </c>
      <c r="AY169">
        <v>0</v>
      </c>
      <c r="AZ169">
        <v>0</v>
      </c>
      <c r="BA169">
        <v>0</v>
      </c>
      <c r="BB169">
        <v>0</v>
      </c>
      <c r="BC169">
        <v>0</v>
      </c>
      <c r="BD169">
        <v>0</v>
      </c>
      <c r="BE169">
        <v>0</v>
      </c>
      <c r="BF169">
        <v>0</v>
      </c>
      <c r="BG169">
        <v>0</v>
      </c>
      <c r="BH169">
        <v>0</v>
      </c>
      <c r="BI169">
        <v>0</v>
      </c>
      <c r="BJ169">
        <v>0</v>
      </c>
      <c r="BK169">
        <v>0</v>
      </c>
      <c r="BL169">
        <v>0</v>
      </c>
      <c r="BM169">
        <v>0</v>
      </c>
      <c r="BN169">
        <v>0</v>
      </c>
      <c r="BO169">
        <v>0</v>
      </c>
      <c r="BP169">
        <v>0</v>
      </c>
      <c r="BQ169">
        <v>0</v>
      </c>
      <c r="BR169">
        <v>0</v>
      </c>
      <c r="BS169">
        <v>0</v>
      </c>
      <c r="BT169">
        <v>0</v>
      </c>
      <c r="BU169">
        <v>0</v>
      </c>
      <c r="BV169">
        <v>0</v>
      </c>
      <c r="BW169">
        <v>0</v>
      </c>
      <c r="BX169">
        <v>0</v>
      </c>
      <c r="BY169">
        <v>0</v>
      </c>
      <c r="BZ169">
        <v>0</v>
      </c>
      <c r="CA169">
        <v>0</v>
      </c>
      <c r="CB169">
        <v>0</v>
      </c>
      <c r="CC169">
        <v>0</v>
      </c>
      <c r="CD169">
        <v>0</v>
      </c>
      <c r="CE169">
        <v>0</v>
      </c>
      <c r="CF169">
        <v>0</v>
      </c>
      <c r="CG169">
        <v>0</v>
      </c>
      <c r="CH169">
        <v>0</v>
      </c>
      <c r="CI169">
        <v>0</v>
      </c>
      <c r="CJ169">
        <v>0</v>
      </c>
      <c r="CK169">
        <v>0</v>
      </c>
      <c r="CL169">
        <v>0</v>
      </c>
      <c r="CM169">
        <v>0</v>
      </c>
      <c r="CN169">
        <v>0</v>
      </c>
      <c r="CO169">
        <v>0</v>
      </c>
      <c r="CP169">
        <v>0</v>
      </c>
      <c r="CQ169">
        <v>0</v>
      </c>
      <c r="CR169">
        <v>0</v>
      </c>
      <c r="CS169">
        <v>0</v>
      </c>
      <c r="CT169">
        <v>0</v>
      </c>
      <c r="CU169">
        <v>0</v>
      </c>
      <c r="CV169">
        <v>0</v>
      </c>
      <c r="CW169">
        <v>0</v>
      </c>
      <c r="CX169">
        <v>0</v>
      </c>
      <c r="CY169">
        <v>0</v>
      </c>
      <c r="CZ169">
        <v>0</v>
      </c>
      <c r="DA169">
        <v>0</v>
      </c>
      <c r="DB169">
        <v>0</v>
      </c>
      <c r="DC169">
        <v>0</v>
      </c>
      <c r="DD169">
        <v>0</v>
      </c>
      <c r="DE169">
        <v>0</v>
      </c>
      <c r="DF169">
        <v>0</v>
      </c>
      <c r="DG169">
        <v>0</v>
      </c>
      <c r="DH169">
        <v>0</v>
      </c>
      <c r="DI169">
        <v>0</v>
      </c>
      <c r="DJ169">
        <v>0</v>
      </c>
      <c r="DK169">
        <v>0</v>
      </c>
      <c r="DL169">
        <v>0</v>
      </c>
      <c r="DM169">
        <v>0</v>
      </c>
      <c r="DN169">
        <v>0</v>
      </c>
      <c r="DO169">
        <v>0</v>
      </c>
      <c r="DP169">
        <v>0</v>
      </c>
      <c r="DQ169">
        <v>0</v>
      </c>
      <c r="DR169">
        <v>0</v>
      </c>
      <c r="DS169">
        <v>0</v>
      </c>
      <c r="DT169">
        <v>0</v>
      </c>
      <c r="DU169">
        <v>0</v>
      </c>
      <c r="DV169">
        <v>0</v>
      </c>
      <c r="DW169">
        <v>0</v>
      </c>
      <c r="DX169">
        <v>0</v>
      </c>
      <c r="DY169">
        <v>0</v>
      </c>
      <c r="DZ169">
        <v>0</v>
      </c>
      <c r="EA169">
        <v>0</v>
      </c>
      <c r="EB169">
        <v>0</v>
      </c>
      <c r="EC169">
        <v>0</v>
      </c>
      <c r="ED169">
        <v>0</v>
      </c>
      <c r="EE169">
        <v>0</v>
      </c>
      <c r="EF169">
        <v>0</v>
      </c>
      <c r="EG169">
        <v>0</v>
      </c>
      <c r="EH169">
        <v>0</v>
      </c>
      <c r="EI169">
        <v>0</v>
      </c>
      <c r="EJ169">
        <v>0</v>
      </c>
      <c r="EK169">
        <v>0</v>
      </c>
      <c r="EL169">
        <v>0</v>
      </c>
      <c r="EM169">
        <v>0</v>
      </c>
      <c r="EN169">
        <v>0</v>
      </c>
      <c r="EO169">
        <v>0</v>
      </c>
      <c r="EP169">
        <v>0</v>
      </c>
      <c r="EQ169">
        <v>0</v>
      </c>
      <c r="ER169">
        <v>0</v>
      </c>
      <c r="ES169">
        <v>0</v>
      </c>
      <c r="ET169">
        <v>0</v>
      </c>
      <c r="EU169">
        <v>0</v>
      </c>
      <c r="EV169">
        <v>0</v>
      </c>
      <c r="EW169">
        <v>0</v>
      </c>
      <c r="EX169">
        <v>0</v>
      </c>
      <c r="EY169">
        <v>0</v>
      </c>
      <c r="EZ169">
        <v>0</v>
      </c>
      <c r="FA169">
        <v>0</v>
      </c>
      <c r="FB169">
        <v>0</v>
      </c>
      <c r="FC169">
        <v>0</v>
      </c>
      <c r="FD169">
        <v>0</v>
      </c>
      <c r="FE169">
        <v>0</v>
      </c>
      <c r="FF169">
        <v>0</v>
      </c>
      <c r="FG169">
        <v>0</v>
      </c>
      <c r="FH169">
        <v>0</v>
      </c>
      <c r="FI169">
        <v>0</v>
      </c>
      <c r="FJ169">
        <v>0</v>
      </c>
      <c r="FK169">
        <v>0</v>
      </c>
      <c r="FL169">
        <v>0</v>
      </c>
      <c r="FM169">
        <v>0</v>
      </c>
      <c r="FN169">
        <v>0</v>
      </c>
      <c r="FO169">
        <v>0</v>
      </c>
      <c r="FP169">
        <v>0</v>
      </c>
      <c r="FQ169">
        <v>0</v>
      </c>
      <c r="FR169">
        <v>0</v>
      </c>
      <c r="FS169">
        <v>0</v>
      </c>
      <c r="FT169" s="45"/>
    </row>
    <row r="170" spans="1:176" x14ac:dyDescent="0.2">
      <c r="A170" t="s">
        <v>198</v>
      </c>
      <c r="B170" t="s">
        <v>202</v>
      </c>
      <c r="C170" s="69">
        <v>41774</v>
      </c>
      <c r="D170">
        <v>0</v>
      </c>
      <c r="E170" s="78">
        <v>0</v>
      </c>
      <c r="F170">
        <v>0</v>
      </c>
      <c r="G170">
        <v>0</v>
      </c>
      <c r="H170">
        <v>0</v>
      </c>
      <c r="I170">
        <v>0</v>
      </c>
      <c r="J170">
        <v>0</v>
      </c>
      <c r="K170">
        <v>0</v>
      </c>
      <c r="L170">
        <v>0</v>
      </c>
      <c r="M170">
        <v>0</v>
      </c>
      <c r="N170">
        <v>0</v>
      </c>
      <c r="O170">
        <v>0</v>
      </c>
      <c r="P170">
        <v>0</v>
      </c>
      <c r="Q170">
        <v>0</v>
      </c>
      <c r="R170">
        <v>0</v>
      </c>
      <c r="S170">
        <v>0</v>
      </c>
      <c r="T170">
        <v>0</v>
      </c>
      <c r="U170">
        <v>0</v>
      </c>
      <c r="V170">
        <v>0</v>
      </c>
      <c r="W170">
        <v>0</v>
      </c>
      <c r="X170">
        <v>0</v>
      </c>
      <c r="Y170">
        <v>0</v>
      </c>
      <c r="Z170">
        <v>0</v>
      </c>
      <c r="AA170">
        <v>0</v>
      </c>
      <c r="AB170">
        <v>0</v>
      </c>
      <c r="AC170">
        <v>0</v>
      </c>
      <c r="AD170">
        <v>0</v>
      </c>
      <c r="AE170">
        <v>0</v>
      </c>
      <c r="AF170">
        <v>0</v>
      </c>
      <c r="AG170">
        <v>0</v>
      </c>
      <c r="AH170">
        <v>0</v>
      </c>
      <c r="AI170">
        <v>0</v>
      </c>
      <c r="AJ170">
        <v>0</v>
      </c>
      <c r="AK170">
        <v>0</v>
      </c>
      <c r="AL170">
        <v>0</v>
      </c>
      <c r="AM170">
        <v>0</v>
      </c>
      <c r="AN170">
        <v>0</v>
      </c>
      <c r="AO170">
        <v>0</v>
      </c>
      <c r="AP170">
        <v>0</v>
      </c>
      <c r="AQ170">
        <v>0</v>
      </c>
      <c r="AR170">
        <v>0</v>
      </c>
      <c r="AS170">
        <v>0</v>
      </c>
      <c r="AT170">
        <v>0</v>
      </c>
      <c r="AU170">
        <v>0</v>
      </c>
      <c r="AV170">
        <v>0</v>
      </c>
      <c r="AW170">
        <v>0</v>
      </c>
      <c r="AX170">
        <v>0</v>
      </c>
      <c r="AY170">
        <v>0</v>
      </c>
      <c r="AZ170">
        <v>0</v>
      </c>
      <c r="BA170">
        <v>0</v>
      </c>
      <c r="BB170">
        <v>0</v>
      </c>
      <c r="BC170">
        <v>0</v>
      </c>
      <c r="BD170">
        <v>0</v>
      </c>
      <c r="BE170">
        <v>0</v>
      </c>
      <c r="BF170">
        <v>0</v>
      </c>
      <c r="BG170">
        <v>0</v>
      </c>
      <c r="BH170">
        <v>0</v>
      </c>
      <c r="BI170">
        <v>0</v>
      </c>
      <c r="BJ170">
        <v>0</v>
      </c>
      <c r="BK170">
        <v>0</v>
      </c>
      <c r="BL170">
        <v>0</v>
      </c>
      <c r="BM170">
        <v>0</v>
      </c>
      <c r="BN170">
        <v>0</v>
      </c>
      <c r="BO170">
        <v>0</v>
      </c>
      <c r="BP170">
        <v>0</v>
      </c>
      <c r="BQ170">
        <v>0</v>
      </c>
      <c r="BR170">
        <v>0</v>
      </c>
      <c r="BS170">
        <v>0</v>
      </c>
      <c r="BT170">
        <v>0</v>
      </c>
      <c r="BU170">
        <v>0</v>
      </c>
      <c r="BV170">
        <v>0</v>
      </c>
      <c r="BW170">
        <v>0</v>
      </c>
      <c r="BX170">
        <v>0</v>
      </c>
      <c r="BY170">
        <v>0</v>
      </c>
      <c r="BZ170">
        <v>0</v>
      </c>
      <c r="CA170">
        <v>0</v>
      </c>
      <c r="CB170">
        <v>0</v>
      </c>
      <c r="CC170">
        <v>0</v>
      </c>
      <c r="CD170">
        <v>0</v>
      </c>
      <c r="CE170">
        <v>0</v>
      </c>
      <c r="CF170">
        <v>0</v>
      </c>
      <c r="CG170">
        <v>0</v>
      </c>
      <c r="CH170">
        <v>0</v>
      </c>
      <c r="CI170">
        <v>0</v>
      </c>
      <c r="CJ170">
        <v>0</v>
      </c>
      <c r="CK170">
        <v>0</v>
      </c>
      <c r="CL170">
        <v>0</v>
      </c>
      <c r="CM170">
        <v>0</v>
      </c>
      <c r="CN170">
        <v>0</v>
      </c>
      <c r="CO170">
        <v>0</v>
      </c>
      <c r="CP170">
        <v>0</v>
      </c>
      <c r="CQ170">
        <v>0</v>
      </c>
      <c r="CR170">
        <v>0</v>
      </c>
      <c r="CS170">
        <v>0</v>
      </c>
      <c r="CT170">
        <v>0</v>
      </c>
      <c r="CU170">
        <v>0</v>
      </c>
      <c r="CV170">
        <v>0</v>
      </c>
      <c r="CW170">
        <v>0</v>
      </c>
      <c r="CX170">
        <v>0</v>
      </c>
      <c r="CY170">
        <v>0</v>
      </c>
      <c r="CZ170">
        <v>0</v>
      </c>
      <c r="DA170">
        <v>0</v>
      </c>
      <c r="DB170">
        <v>0</v>
      </c>
      <c r="DC170">
        <v>0</v>
      </c>
      <c r="DD170">
        <v>0</v>
      </c>
      <c r="DE170">
        <v>0</v>
      </c>
      <c r="DF170">
        <v>0</v>
      </c>
      <c r="DG170">
        <v>0</v>
      </c>
      <c r="DH170">
        <v>0</v>
      </c>
      <c r="DI170">
        <v>0</v>
      </c>
      <c r="DJ170">
        <v>0</v>
      </c>
      <c r="DK170">
        <v>0</v>
      </c>
      <c r="DL170">
        <v>0</v>
      </c>
      <c r="DM170">
        <v>0</v>
      </c>
      <c r="DN170">
        <v>0</v>
      </c>
      <c r="DO170">
        <v>0</v>
      </c>
      <c r="DP170">
        <v>0</v>
      </c>
      <c r="DQ170">
        <v>0</v>
      </c>
      <c r="DR170">
        <v>0</v>
      </c>
      <c r="DS170">
        <v>0</v>
      </c>
      <c r="DT170">
        <v>0</v>
      </c>
      <c r="DU170">
        <v>0</v>
      </c>
      <c r="DV170">
        <v>0</v>
      </c>
      <c r="DW170">
        <v>0</v>
      </c>
      <c r="DX170">
        <v>0</v>
      </c>
      <c r="DY170">
        <v>0</v>
      </c>
      <c r="DZ170">
        <v>0</v>
      </c>
      <c r="EA170">
        <v>0</v>
      </c>
      <c r="EB170">
        <v>0</v>
      </c>
      <c r="EC170">
        <v>0</v>
      </c>
      <c r="ED170">
        <v>0</v>
      </c>
      <c r="EE170">
        <v>0</v>
      </c>
      <c r="EF170">
        <v>0</v>
      </c>
      <c r="EG170">
        <v>0</v>
      </c>
      <c r="EH170">
        <v>0</v>
      </c>
      <c r="EI170">
        <v>0</v>
      </c>
      <c r="EJ170">
        <v>0</v>
      </c>
      <c r="EK170">
        <v>0</v>
      </c>
      <c r="EL170">
        <v>0</v>
      </c>
      <c r="EM170">
        <v>0</v>
      </c>
      <c r="EN170">
        <v>0</v>
      </c>
      <c r="EO170">
        <v>0</v>
      </c>
      <c r="EP170">
        <v>0</v>
      </c>
      <c r="EQ170">
        <v>0</v>
      </c>
      <c r="ER170">
        <v>0</v>
      </c>
      <c r="ES170">
        <v>0</v>
      </c>
      <c r="ET170">
        <v>0</v>
      </c>
      <c r="EU170">
        <v>0</v>
      </c>
      <c r="EV170">
        <v>0</v>
      </c>
      <c r="EW170">
        <v>0</v>
      </c>
      <c r="EX170">
        <v>0</v>
      </c>
      <c r="EY170">
        <v>0</v>
      </c>
      <c r="EZ170">
        <v>0</v>
      </c>
      <c r="FA170">
        <v>0</v>
      </c>
      <c r="FB170">
        <v>0</v>
      </c>
      <c r="FC170">
        <v>0</v>
      </c>
      <c r="FD170">
        <v>0</v>
      </c>
      <c r="FE170">
        <v>0</v>
      </c>
      <c r="FF170">
        <v>0</v>
      </c>
      <c r="FG170">
        <v>0</v>
      </c>
      <c r="FH170">
        <v>0</v>
      </c>
      <c r="FI170">
        <v>0</v>
      </c>
      <c r="FJ170">
        <v>0</v>
      </c>
      <c r="FK170">
        <v>0</v>
      </c>
      <c r="FL170">
        <v>0</v>
      </c>
      <c r="FM170">
        <v>0</v>
      </c>
      <c r="FN170">
        <v>0</v>
      </c>
      <c r="FO170">
        <v>0</v>
      </c>
      <c r="FP170">
        <v>0</v>
      </c>
      <c r="FQ170">
        <v>0</v>
      </c>
      <c r="FR170">
        <v>0</v>
      </c>
      <c r="FS170">
        <v>0</v>
      </c>
      <c r="FT170" s="45"/>
    </row>
    <row r="171" spans="1:176" x14ac:dyDescent="0.2">
      <c r="A171" t="s">
        <v>198</v>
      </c>
      <c r="B171" t="s">
        <v>202</v>
      </c>
      <c r="C171" s="69">
        <v>41893</v>
      </c>
      <c r="D171">
        <v>0</v>
      </c>
      <c r="E171" s="78">
        <v>0</v>
      </c>
      <c r="F171">
        <v>0</v>
      </c>
      <c r="G171">
        <v>0</v>
      </c>
      <c r="H171">
        <v>0</v>
      </c>
      <c r="I171">
        <v>0</v>
      </c>
      <c r="J171">
        <v>0</v>
      </c>
      <c r="K171">
        <v>0</v>
      </c>
      <c r="L171">
        <v>0</v>
      </c>
      <c r="M171">
        <v>0</v>
      </c>
      <c r="N171">
        <v>0</v>
      </c>
      <c r="O171">
        <v>0</v>
      </c>
      <c r="P171">
        <v>0</v>
      </c>
      <c r="Q171">
        <v>0</v>
      </c>
      <c r="R171">
        <v>0</v>
      </c>
      <c r="S171">
        <v>0</v>
      </c>
      <c r="T171">
        <v>0</v>
      </c>
      <c r="U171">
        <v>0</v>
      </c>
      <c r="V171">
        <v>0</v>
      </c>
      <c r="W171">
        <v>0</v>
      </c>
      <c r="X171">
        <v>0</v>
      </c>
      <c r="Y171">
        <v>0</v>
      </c>
      <c r="Z171">
        <v>0</v>
      </c>
      <c r="AA171">
        <v>0</v>
      </c>
      <c r="AB171">
        <v>0</v>
      </c>
      <c r="AC171">
        <v>0</v>
      </c>
      <c r="AD171">
        <v>0</v>
      </c>
      <c r="AE171">
        <v>0</v>
      </c>
      <c r="AF171">
        <v>0</v>
      </c>
      <c r="AG171">
        <v>0</v>
      </c>
      <c r="AH171">
        <v>0</v>
      </c>
      <c r="AI171">
        <v>0</v>
      </c>
      <c r="AJ171">
        <v>0</v>
      </c>
      <c r="AK171">
        <v>0</v>
      </c>
      <c r="AL171">
        <v>0</v>
      </c>
      <c r="AM171">
        <v>0</v>
      </c>
      <c r="AN171">
        <v>0</v>
      </c>
      <c r="AO171">
        <v>0</v>
      </c>
      <c r="AP171">
        <v>0</v>
      </c>
      <c r="AQ171">
        <v>0</v>
      </c>
      <c r="AR171">
        <v>0</v>
      </c>
      <c r="AS171">
        <v>0</v>
      </c>
      <c r="AT171">
        <v>0</v>
      </c>
      <c r="AU171">
        <v>0</v>
      </c>
      <c r="AV171">
        <v>0</v>
      </c>
      <c r="AW171">
        <v>0</v>
      </c>
      <c r="AX171">
        <v>0</v>
      </c>
      <c r="AY171">
        <v>0</v>
      </c>
      <c r="AZ171">
        <v>0</v>
      </c>
      <c r="BA171">
        <v>0</v>
      </c>
      <c r="BB171">
        <v>0</v>
      </c>
      <c r="BC171">
        <v>0</v>
      </c>
      <c r="BD171">
        <v>0</v>
      </c>
      <c r="BE171">
        <v>0</v>
      </c>
      <c r="BF171">
        <v>0</v>
      </c>
      <c r="BG171">
        <v>0</v>
      </c>
      <c r="BH171">
        <v>0</v>
      </c>
      <c r="BI171">
        <v>0</v>
      </c>
      <c r="BJ171">
        <v>0</v>
      </c>
      <c r="BK171">
        <v>0</v>
      </c>
      <c r="BL171">
        <v>0</v>
      </c>
      <c r="BM171">
        <v>0</v>
      </c>
      <c r="BN171">
        <v>0</v>
      </c>
      <c r="BO171">
        <v>0</v>
      </c>
      <c r="BP171">
        <v>0</v>
      </c>
      <c r="BQ171">
        <v>0</v>
      </c>
      <c r="BR171">
        <v>0</v>
      </c>
      <c r="BS171">
        <v>0</v>
      </c>
      <c r="BT171">
        <v>0</v>
      </c>
      <c r="BU171">
        <v>0</v>
      </c>
      <c r="BV171">
        <v>0</v>
      </c>
      <c r="BW171">
        <v>0</v>
      </c>
      <c r="BX171">
        <v>0</v>
      </c>
      <c r="BY171">
        <v>0</v>
      </c>
      <c r="BZ171">
        <v>0</v>
      </c>
      <c r="CA171">
        <v>0</v>
      </c>
      <c r="CB171">
        <v>0</v>
      </c>
      <c r="CC171">
        <v>0</v>
      </c>
      <c r="CD171">
        <v>0</v>
      </c>
      <c r="CE171">
        <v>0</v>
      </c>
      <c r="CF171">
        <v>0</v>
      </c>
      <c r="CG171">
        <v>0</v>
      </c>
      <c r="CH171">
        <v>0</v>
      </c>
      <c r="CI171">
        <v>0</v>
      </c>
      <c r="CJ171">
        <v>0</v>
      </c>
      <c r="CK171">
        <v>0</v>
      </c>
      <c r="CL171">
        <v>0</v>
      </c>
      <c r="CM171">
        <v>0</v>
      </c>
      <c r="CN171">
        <v>0</v>
      </c>
      <c r="CO171">
        <v>0</v>
      </c>
      <c r="CP171">
        <v>0</v>
      </c>
      <c r="CQ171">
        <v>0</v>
      </c>
      <c r="CR171">
        <v>0</v>
      </c>
      <c r="CS171">
        <v>0</v>
      </c>
      <c r="CT171">
        <v>0</v>
      </c>
      <c r="CU171">
        <v>0</v>
      </c>
      <c r="CV171">
        <v>0</v>
      </c>
      <c r="CW171">
        <v>0</v>
      </c>
      <c r="CX171">
        <v>0</v>
      </c>
      <c r="CY171">
        <v>0</v>
      </c>
      <c r="CZ171">
        <v>0</v>
      </c>
      <c r="DA171">
        <v>0</v>
      </c>
      <c r="DB171">
        <v>0</v>
      </c>
      <c r="DC171">
        <v>0</v>
      </c>
      <c r="DD171">
        <v>0</v>
      </c>
      <c r="DE171">
        <v>0</v>
      </c>
      <c r="DF171">
        <v>0</v>
      </c>
      <c r="DG171">
        <v>0</v>
      </c>
      <c r="DH171">
        <v>0</v>
      </c>
      <c r="DI171">
        <v>0</v>
      </c>
      <c r="DJ171">
        <v>0</v>
      </c>
      <c r="DK171">
        <v>0</v>
      </c>
      <c r="DL171">
        <v>0</v>
      </c>
      <c r="DM171">
        <v>0</v>
      </c>
      <c r="DN171">
        <v>0</v>
      </c>
      <c r="DO171">
        <v>0</v>
      </c>
      <c r="DP171">
        <v>0</v>
      </c>
      <c r="DQ171">
        <v>0</v>
      </c>
      <c r="DR171">
        <v>0</v>
      </c>
      <c r="DS171">
        <v>0</v>
      </c>
      <c r="DT171">
        <v>0</v>
      </c>
      <c r="DU171">
        <v>0</v>
      </c>
      <c r="DV171">
        <v>0</v>
      </c>
      <c r="DW171">
        <v>0</v>
      </c>
      <c r="DX171">
        <v>0</v>
      </c>
      <c r="DY171">
        <v>0</v>
      </c>
      <c r="DZ171">
        <v>0</v>
      </c>
      <c r="EA171">
        <v>0</v>
      </c>
      <c r="EB171">
        <v>0</v>
      </c>
      <c r="EC171">
        <v>0</v>
      </c>
      <c r="ED171">
        <v>0</v>
      </c>
      <c r="EE171">
        <v>0</v>
      </c>
      <c r="EF171">
        <v>0</v>
      </c>
      <c r="EG171">
        <v>0</v>
      </c>
      <c r="EH171">
        <v>0</v>
      </c>
      <c r="EI171">
        <v>0</v>
      </c>
      <c r="EJ171">
        <v>0</v>
      </c>
      <c r="EK171">
        <v>0</v>
      </c>
      <c r="EL171">
        <v>0</v>
      </c>
      <c r="EM171">
        <v>0</v>
      </c>
      <c r="EN171">
        <v>0</v>
      </c>
      <c r="EO171">
        <v>0</v>
      </c>
      <c r="EP171">
        <v>0</v>
      </c>
      <c r="EQ171">
        <v>0</v>
      </c>
      <c r="ER171">
        <v>0</v>
      </c>
      <c r="ES171">
        <v>0</v>
      </c>
      <c r="ET171">
        <v>0</v>
      </c>
      <c r="EU171">
        <v>0</v>
      </c>
      <c r="EV171">
        <v>0</v>
      </c>
      <c r="EW171">
        <v>0</v>
      </c>
      <c r="EX171">
        <v>0</v>
      </c>
      <c r="EY171">
        <v>0</v>
      </c>
      <c r="EZ171">
        <v>0</v>
      </c>
      <c r="FA171">
        <v>0</v>
      </c>
      <c r="FB171">
        <v>0</v>
      </c>
      <c r="FC171">
        <v>0</v>
      </c>
      <c r="FD171">
        <v>0</v>
      </c>
      <c r="FE171">
        <v>0</v>
      </c>
      <c r="FF171">
        <v>0</v>
      </c>
      <c r="FG171">
        <v>0</v>
      </c>
      <c r="FH171">
        <v>0</v>
      </c>
      <c r="FI171">
        <v>0</v>
      </c>
      <c r="FJ171">
        <v>0</v>
      </c>
      <c r="FK171">
        <v>0</v>
      </c>
      <c r="FL171">
        <v>0</v>
      </c>
      <c r="FM171">
        <v>0</v>
      </c>
      <c r="FN171">
        <v>0</v>
      </c>
      <c r="FO171">
        <v>0</v>
      </c>
      <c r="FP171">
        <v>0</v>
      </c>
      <c r="FQ171">
        <v>0</v>
      </c>
      <c r="FR171">
        <v>0</v>
      </c>
      <c r="FS171">
        <v>0</v>
      </c>
      <c r="FT171" s="45"/>
    </row>
    <row r="172" spans="1:176" x14ac:dyDescent="0.2">
      <c r="A172" t="s">
        <v>198</v>
      </c>
      <c r="B172" t="s">
        <v>202</v>
      </c>
      <c r="C172" s="69" t="s">
        <v>2</v>
      </c>
      <c r="D172">
        <v>0</v>
      </c>
      <c r="E172" s="78">
        <v>0</v>
      </c>
      <c r="F172">
        <v>0</v>
      </c>
      <c r="G172">
        <v>0</v>
      </c>
      <c r="H172">
        <v>0</v>
      </c>
      <c r="I172">
        <v>0</v>
      </c>
      <c r="J172">
        <v>0</v>
      </c>
      <c r="K172">
        <v>0</v>
      </c>
      <c r="L172">
        <v>0</v>
      </c>
      <c r="M172">
        <v>0</v>
      </c>
      <c r="N172">
        <v>0</v>
      </c>
      <c r="O172">
        <v>0</v>
      </c>
      <c r="P172">
        <v>0</v>
      </c>
      <c r="Q172">
        <v>0</v>
      </c>
      <c r="R172">
        <v>0</v>
      </c>
      <c r="S172">
        <v>0</v>
      </c>
      <c r="T172">
        <v>0</v>
      </c>
      <c r="U172">
        <v>0</v>
      </c>
      <c r="V172">
        <v>0</v>
      </c>
      <c r="W172">
        <v>0</v>
      </c>
      <c r="X172">
        <v>0</v>
      </c>
      <c r="Y172">
        <v>0</v>
      </c>
      <c r="Z172">
        <v>0</v>
      </c>
      <c r="AA172">
        <v>0</v>
      </c>
      <c r="AB172">
        <v>0</v>
      </c>
      <c r="AC172">
        <v>0</v>
      </c>
      <c r="AD172">
        <v>0</v>
      </c>
      <c r="AE172">
        <v>0</v>
      </c>
      <c r="AF172">
        <v>0</v>
      </c>
      <c r="AG172">
        <v>0</v>
      </c>
      <c r="AH172">
        <v>0</v>
      </c>
      <c r="AI172">
        <v>0</v>
      </c>
      <c r="AJ172">
        <v>0</v>
      </c>
      <c r="AK172">
        <v>0</v>
      </c>
      <c r="AL172">
        <v>0</v>
      </c>
      <c r="AM172">
        <v>0</v>
      </c>
      <c r="AN172">
        <v>0</v>
      </c>
      <c r="AO172">
        <v>0</v>
      </c>
      <c r="AP172">
        <v>0</v>
      </c>
      <c r="AQ172">
        <v>0</v>
      </c>
      <c r="AR172">
        <v>0</v>
      </c>
      <c r="AS172">
        <v>0</v>
      </c>
      <c r="AT172">
        <v>0</v>
      </c>
      <c r="AU172">
        <v>0</v>
      </c>
      <c r="AV172">
        <v>0</v>
      </c>
      <c r="AW172">
        <v>0</v>
      </c>
      <c r="AX172">
        <v>0</v>
      </c>
      <c r="AY172">
        <v>0</v>
      </c>
      <c r="AZ172">
        <v>0</v>
      </c>
      <c r="BA172">
        <v>0</v>
      </c>
      <c r="BB172">
        <v>0</v>
      </c>
      <c r="BC172">
        <v>0</v>
      </c>
      <c r="BD172">
        <v>0</v>
      </c>
      <c r="BE172">
        <v>0</v>
      </c>
      <c r="BF172">
        <v>0</v>
      </c>
      <c r="BG172">
        <v>0</v>
      </c>
      <c r="BH172">
        <v>0</v>
      </c>
      <c r="BI172">
        <v>0</v>
      </c>
      <c r="BJ172">
        <v>0</v>
      </c>
      <c r="BK172">
        <v>0</v>
      </c>
      <c r="BL172">
        <v>0</v>
      </c>
      <c r="BM172">
        <v>0</v>
      </c>
      <c r="BN172">
        <v>0</v>
      </c>
      <c r="BO172">
        <v>0</v>
      </c>
      <c r="BP172">
        <v>0</v>
      </c>
      <c r="BQ172">
        <v>0</v>
      </c>
      <c r="BR172">
        <v>0</v>
      </c>
      <c r="BS172">
        <v>0</v>
      </c>
      <c r="BT172">
        <v>0</v>
      </c>
      <c r="BU172">
        <v>0</v>
      </c>
      <c r="BV172">
        <v>0</v>
      </c>
      <c r="BW172">
        <v>0</v>
      </c>
      <c r="BX172">
        <v>0</v>
      </c>
      <c r="BY172">
        <v>0</v>
      </c>
      <c r="BZ172">
        <v>0</v>
      </c>
      <c r="CA172">
        <v>0</v>
      </c>
      <c r="CB172">
        <v>0</v>
      </c>
      <c r="CC172">
        <v>0</v>
      </c>
      <c r="CD172">
        <v>0</v>
      </c>
      <c r="CE172">
        <v>0</v>
      </c>
      <c r="CF172">
        <v>0</v>
      </c>
      <c r="CG172">
        <v>0</v>
      </c>
      <c r="CH172">
        <v>0</v>
      </c>
      <c r="CI172">
        <v>0</v>
      </c>
      <c r="CJ172">
        <v>0</v>
      </c>
      <c r="CK172">
        <v>0</v>
      </c>
      <c r="CL172">
        <v>0</v>
      </c>
      <c r="CM172">
        <v>0</v>
      </c>
      <c r="CN172">
        <v>0</v>
      </c>
      <c r="CO172">
        <v>0</v>
      </c>
      <c r="CP172">
        <v>0</v>
      </c>
      <c r="CQ172">
        <v>0</v>
      </c>
      <c r="CR172">
        <v>0</v>
      </c>
      <c r="CS172">
        <v>0</v>
      </c>
      <c r="CT172">
        <v>0</v>
      </c>
      <c r="CU172">
        <v>0</v>
      </c>
      <c r="CV172">
        <v>0</v>
      </c>
      <c r="CW172">
        <v>0</v>
      </c>
      <c r="CX172">
        <v>0</v>
      </c>
      <c r="CY172">
        <v>0</v>
      </c>
      <c r="CZ172">
        <v>0</v>
      </c>
      <c r="DA172">
        <v>0</v>
      </c>
      <c r="DB172">
        <v>0</v>
      </c>
      <c r="DC172">
        <v>0</v>
      </c>
      <c r="DD172">
        <v>0</v>
      </c>
      <c r="DE172">
        <v>0</v>
      </c>
      <c r="DF172">
        <v>0</v>
      </c>
      <c r="DG172">
        <v>0</v>
      </c>
      <c r="DH172">
        <v>0</v>
      </c>
      <c r="DI172">
        <v>0</v>
      </c>
      <c r="DJ172">
        <v>0</v>
      </c>
      <c r="DK172">
        <v>0</v>
      </c>
      <c r="DL172">
        <v>0</v>
      </c>
      <c r="DM172">
        <v>0</v>
      </c>
      <c r="DN172">
        <v>0</v>
      </c>
      <c r="DO172">
        <v>0</v>
      </c>
      <c r="DP172">
        <v>0</v>
      </c>
      <c r="DQ172">
        <v>0</v>
      </c>
      <c r="DR172">
        <v>0</v>
      </c>
      <c r="DS172">
        <v>0</v>
      </c>
      <c r="DT172">
        <v>0</v>
      </c>
      <c r="DU172">
        <v>0</v>
      </c>
      <c r="DV172">
        <v>0</v>
      </c>
      <c r="DW172">
        <v>0</v>
      </c>
      <c r="DX172">
        <v>0</v>
      </c>
      <c r="DY172">
        <v>0</v>
      </c>
      <c r="DZ172">
        <v>0</v>
      </c>
      <c r="EA172">
        <v>0</v>
      </c>
      <c r="EB172">
        <v>0</v>
      </c>
      <c r="EC172">
        <v>0</v>
      </c>
      <c r="ED172">
        <v>0</v>
      </c>
      <c r="EE172">
        <v>0</v>
      </c>
      <c r="EF172">
        <v>0</v>
      </c>
      <c r="EG172">
        <v>0</v>
      </c>
      <c r="EH172">
        <v>0</v>
      </c>
      <c r="EI172">
        <v>0</v>
      </c>
      <c r="EJ172">
        <v>0</v>
      </c>
      <c r="EK172">
        <v>0</v>
      </c>
      <c r="EL172">
        <v>0</v>
      </c>
      <c r="EM172">
        <v>0</v>
      </c>
      <c r="EN172">
        <v>0</v>
      </c>
      <c r="EO172">
        <v>0</v>
      </c>
      <c r="EP172">
        <v>0</v>
      </c>
      <c r="EQ172">
        <v>0</v>
      </c>
      <c r="ER172">
        <v>0</v>
      </c>
      <c r="ES172">
        <v>0</v>
      </c>
      <c r="ET172">
        <v>0</v>
      </c>
      <c r="EU172">
        <v>0</v>
      </c>
      <c r="EV172">
        <v>0</v>
      </c>
      <c r="EW172">
        <v>0</v>
      </c>
      <c r="EX172">
        <v>0</v>
      </c>
      <c r="EY172">
        <v>0</v>
      </c>
      <c r="EZ172">
        <v>0</v>
      </c>
      <c r="FA172">
        <v>0</v>
      </c>
      <c r="FB172">
        <v>0</v>
      </c>
      <c r="FC172">
        <v>0</v>
      </c>
      <c r="FD172">
        <v>0</v>
      </c>
      <c r="FE172">
        <v>0</v>
      </c>
      <c r="FF172">
        <v>0</v>
      </c>
      <c r="FG172">
        <v>0</v>
      </c>
      <c r="FH172">
        <v>0</v>
      </c>
      <c r="FI172">
        <v>0</v>
      </c>
      <c r="FJ172">
        <v>0</v>
      </c>
      <c r="FK172">
        <v>0</v>
      </c>
      <c r="FL172">
        <v>0</v>
      </c>
      <c r="FM172">
        <v>0</v>
      </c>
      <c r="FN172">
        <v>0</v>
      </c>
      <c r="FO172">
        <v>0</v>
      </c>
      <c r="FP172">
        <v>0</v>
      </c>
      <c r="FQ172">
        <v>0</v>
      </c>
      <c r="FR172">
        <v>0</v>
      </c>
      <c r="FS172">
        <v>0</v>
      </c>
      <c r="FT172" s="45"/>
    </row>
    <row r="173" spans="1:176" x14ac:dyDescent="0.2">
      <c r="A173" t="s">
        <v>198</v>
      </c>
      <c r="B173" t="s">
        <v>204</v>
      </c>
      <c r="C173" s="69">
        <v>41774</v>
      </c>
      <c r="D173">
        <v>0</v>
      </c>
      <c r="E173" s="78">
        <v>0</v>
      </c>
      <c r="F173">
        <v>0</v>
      </c>
      <c r="G173">
        <v>0</v>
      </c>
      <c r="H173">
        <v>0</v>
      </c>
      <c r="I173">
        <v>0</v>
      </c>
      <c r="J173">
        <v>0</v>
      </c>
      <c r="K173">
        <v>0</v>
      </c>
      <c r="L173">
        <v>0</v>
      </c>
      <c r="M173">
        <v>0</v>
      </c>
      <c r="N173">
        <v>0</v>
      </c>
      <c r="O173">
        <v>0</v>
      </c>
      <c r="P173">
        <v>0</v>
      </c>
      <c r="Q173">
        <v>0</v>
      </c>
      <c r="R173">
        <v>0</v>
      </c>
      <c r="S173">
        <v>0</v>
      </c>
      <c r="T173">
        <v>0</v>
      </c>
      <c r="U173">
        <v>0</v>
      </c>
      <c r="V173">
        <v>0</v>
      </c>
      <c r="W173">
        <v>0</v>
      </c>
      <c r="X173">
        <v>0</v>
      </c>
      <c r="Y173">
        <v>0</v>
      </c>
      <c r="Z173">
        <v>0</v>
      </c>
      <c r="AA173">
        <v>0</v>
      </c>
      <c r="AB173">
        <v>0</v>
      </c>
      <c r="AC173">
        <v>0</v>
      </c>
      <c r="AD173">
        <v>0</v>
      </c>
      <c r="AE173">
        <v>0</v>
      </c>
      <c r="AF173">
        <v>0</v>
      </c>
      <c r="AG173">
        <v>0</v>
      </c>
      <c r="AH173">
        <v>0</v>
      </c>
      <c r="AI173">
        <v>0</v>
      </c>
      <c r="AJ173">
        <v>0</v>
      </c>
      <c r="AK173">
        <v>0</v>
      </c>
      <c r="AL173">
        <v>0</v>
      </c>
      <c r="AM173">
        <v>0</v>
      </c>
      <c r="AN173">
        <v>0</v>
      </c>
      <c r="AO173">
        <v>0</v>
      </c>
      <c r="AP173">
        <v>0</v>
      </c>
      <c r="AQ173">
        <v>0</v>
      </c>
      <c r="AR173">
        <v>0</v>
      </c>
      <c r="AS173">
        <v>0</v>
      </c>
      <c r="AT173">
        <v>0</v>
      </c>
      <c r="AU173">
        <v>0</v>
      </c>
      <c r="AV173">
        <v>0</v>
      </c>
      <c r="AW173">
        <v>0</v>
      </c>
      <c r="AX173">
        <v>0</v>
      </c>
      <c r="AY173">
        <v>0</v>
      </c>
      <c r="AZ173">
        <v>0</v>
      </c>
      <c r="BA173">
        <v>0</v>
      </c>
      <c r="BB173">
        <v>0</v>
      </c>
      <c r="BC173">
        <v>0</v>
      </c>
      <c r="BD173">
        <v>0</v>
      </c>
      <c r="BE173">
        <v>0</v>
      </c>
      <c r="BF173">
        <v>0</v>
      </c>
      <c r="BG173">
        <v>0</v>
      </c>
      <c r="BH173">
        <v>0</v>
      </c>
      <c r="BI173">
        <v>0</v>
      </c>
      <c r="BJ173">
        <v>0</v>
      </c>
      <c r="BK173">
        <v>0</v>
      </c>
      <c r="BL173">
        <v>0</v>
      </c>
      <c r="BM173">
        <v>0</v>
      </c>
      <c r="BN173">
        <v>0</v>
      </c>
      <c r="BO173">
        <v>0</v>
      </c>
      <c r="BP173">
        <v>0</v>
      </c>
      <c r="BQ173">
        <v>0</v>
      </c>
      <c r="BR173">
        <v>0</v>
      </c>
      <c r="BS173">
        <v>0</v>
      </c>
      <c r="BT173">
        <v>0</v>
      </c>
      <c r="BU173">
        <v>0</v>
      </c>
      <c r="BV173">
        <v>0</v>
      </c>
      <c r="BW173">
        <v>0</v>
      </c>
      <c r="BX173">
        <v>0</v>
      </c>
      <c r="BY173">
        <v>0</v>
      </c>
      <c r="BZ173">
        <v>0</v>
      </c>
      <c r="CA173">
        <v>0</v>
      </c>
      <c r="CB173">
        <v>0</v>
      </c>
      <c r="CC173">
        <v>0</v>
      </c>
      <c r="CD173">
        <v>0</v>
      </c>
      <c r="CE173">
        <v>0</v>
      </c>
      <c r="CF173">
        <v>0</v>
      </c>
      <c r="CG173">
        <v>0</v>
      </c>
      <c r="CH173">
        <v>0</v>
      </c>
      <c r="CI173">
        <v>0</v>
      </c>
      <c r="CJ173">
        <v>0</v>
      </c>
      <c r="CK173">
        <v>0</v>
      </c>
      <c r="CL173">
        <v>0</v>
      </c>
      <c r="CM173">
        <v>0</v>
      </c>
      <c r="CN173">
        <v>0</v>
      </c>
      <c r="CO173">
        <v>0</v>
      </c>
      <c r="CP173">
        <v>0</v>
      </c>
      <c r="CQ173">
        <v>0</v>
      </c>
      <c r="CR173">
        <v>0</v>
      </c>
      <c r="CS173">
        <v>0</v>
      </c>
      <c r="CT173">
        <v>0</v>
      </c>
      <c r="CU173">
        <v>0</v>
      </c>
      <c r="CV173">
        <v>0</v>
      </c>
      <c r="CW173">
        <v>0</v>
      </c>
      <c r="CX173">
        <v>0</v>
      </c>
      <c r="CY173">
        <v>0</v>
      </c>
      <c r="CZ173">
        <v>0</v>
      </c>
      <c r="DA173">
        <v>0</v>
      </c>
      <c r="DB173">
        <v>0</v>
      </c>
      <c r="DC173">
        <v>0</v>
      </c>
      <c r="DD173">
        <v>0</v>
      </c>
      <c r="DE173">
        <v>0</v>
      </c>
      <c r="DF173">
        <v>0</v>
      </c>
      <c r="DG173">
        <v>0</v>
      </c>
      <c r="DH173">
        <v>0</v>
      </c>
      <c r="DI173">
        <v>0</v>
      </c>
      <c r="DJ173">
        <v>0</v>
      </c>
      <c r="DK173">
        <v>0</v>
      </c>
      <c r="DL173">
        <v>0</v>
      </c>
      <c r="DM173">
        <v>0</v>
      </c>
      <c r="DN173">
        <v>0</v>
      </c>
      <c r="DO173">
        <v>0</v>
      </c>
      <c r="DP173">
        <v>0</v>
      </c>
      <c r="DQ173">
        <v>0</v>
      </c>
      <c r="DR173">
        <v>0</v>
      </c>
      <c r="DS173">
        <v>0</v>
      </c>
      <c r="DT173">
        <v>0</v>
      </c>
      <c r="DU173">
        <v>0</v>
      </c>
      <c r="DV173">
        <v>0</v>
      </c>
      <c r="DW173">
        <v>0</v>
      </c>
      <c r="DX173">
        <v>0</v>
      </c>
      <c r="DY173">
        <v>0</v>
      </c>
      <c r="DZ173">
        <v>0</v>
      </c>
      <c r="EA173">
        <v>0</v>
      </c>
      <c r="EB173">
        <v>0</v>
      </c>
      <c r="EC173">
        <v>0</v>
      </c>
      <c r="ED173">
        <v>0</v>
      </c>
      <c r="EE173">
        <v>0</v>
      </c>
      <c r="EF173">
        <v>0</v>
      </c>
      <c r="EG173">
        <v>0</v>
      </c>
      <c r="EH173">
        <v>0</v>
      </c>
      <c r="EI173">
        <v>0</v>
      </c>
      <c r="EJ173">
        <v>0</v>
      </c>
      <c r="EK173">
        <v>0</v>
      </c>
      <c r="EL173">
        <v>0</v>
      </c>
      <c r="EM173">
        <v>0</v>
      </c>
      <c r="EN173">
        <v>0</v>
      </c>
      <c r="EO173">
        <v>0</v>
      </c>
      <c r="EP173">
        <v>0</v>
      </c>
      <c r="EQ173">
        <v>0</v>
      </c>
      <c r="ER173">
        <v>0</v>
      </c>
      <c r="ES173">
        <v>0</v>
      </c>
      <c r="ET173">
        <v>0</v>
      </c>
      <c r="EU173">
        <v>0</v>
      </c>
      <c r="EV173">
        <v>0</v>
      </c>
      <c r="EW173">
        <v>0</v>
      </c>
      <c r="EX173">
        <v>0</v>
      </c>
      <c r="EY173">
        <v>0</v>
      </c>
      <c r="EZ173">
        <v>0</v>
      </c>
      <c r="FA173">
        <v>0</v>
      </c>
      <c r="FB173">
        <v>0</v>
      </c>
      <c r="FC173">
        <v>0</v>
      </c>
      <c r="FD173">
        <v>0</v>
      </c>
      <c r="FE173">
        <v>0</v>
      </c>
      <c r="FF173">
        <v>0</v>
      </c>
      <c r="FG173">
        <v>0</v>
      </c>
      <c r="FH173">
        <v>0</v>
      </c>
      <c r="FI173">
        <v>0</v>
      </c>
      <c r="FJ173">
        <v>0</v>
      </c>
      <c r="FK173">
        <v>0</v>
      </c>
      <c r="FL173">
        <v>0</v>
      </c>
      <c r="FM173">
        <v>0</v>
      </c>
      <c r="FN173">
        <v>0</v>
      </c>
      <c r="FO173">
        <v>0</v>
      </c>
      <c r="FP173">
        <v>0</v>
      </c>
      <c r="FQ173">
        <v>0</v>
      </c>
      <c r="FR173">
        <v>0</v>
      </c>
      <c r="FS173">
        <v>0</v>
      </c>
      <c r="FT173" s="45"/>
    </row>
    <row r="174" spans="1:176" x14ac:dyDescent="0.2">
      <c r="A174" t="s">
        <v>198</v>
      </c>
      <c r="B174" t="s">
        <v>204</v>
      </c>
      <c r="C174" s="69">
        <v>41893</v>
      </c>
      <c r="D174">
        <v>0</v>
      </c>
      <c r="E174" s="78">
        <v>0</v>
      </c>
      <c r="F174">
        <v>0</v>
      </c>
      <c r="G174">
        <v>0</v>
      </c>
      <c r="H174">
        <v>0</v>
      </c>
      <c r="I174">
        <v>0</v>
      </c>
      <c r="J174">
        <v>0</v>
      </c>
      <c r="K174">
        <v>0</v>
      </c>
      <c r="L174">
        <v>0</v>
      </c>
      <c r="M174">
        <v>0</v>
      </c>
      <c r="N174">
        <v>0</v>
      </c>
      <c r="O174">
        <v>0</v>
      </c>
      <c r="P174">
        <v>0</v>
      </c>
      <c r="Q174">
        <v>0</v>
      </c>
      <c r="R174">
        <v>0</v>
      </c>
      <c r="S174">
        <v>0</v>
      </c>
      <c r="T174">
        <v>0</v>
      </c>
      <c r="U174">
        <v>0</v>
      </c>
      <c r="V174">
        <v>0</v>
      </c>
      <c r="W174">
        <v>0</v>
      </c>
      <c r="X174">
        <v>0</v>
      </c>
      <c r="Y174">
        <v>0</v>
      </c>
      <c r="Z174">
        <v>0</v>
      </c>
      <c r="AA174">
        <v>0</v>
      </c>
      <c r="AB174">
        <v>0</v>
      </c>
      <c r="AC174">
        <v>0</v>
      </c>
      <c r="AD174">
        <v>0</v>
      </c>
      <c r="AE174">
        <v>0</v>
      </c>
      <c r="AF174">
        <v>0</v>
      </c>
      <c r="AG174">
        <v>0</v>
      </c>
      <c r="AH174">
        <v>0</v>
      </c>
      <c r="AI174">
        <v>0</v>
      </c>
      <c r="AJ174">
        <v>0</v>
      </c>
      <c r="AK174">
        <v>0</v>
      </c>
      <c r="AL174">
        <v>0</v>
      </c>
      <c r="AM174">
        <v>0</v>
      </c>
      <c r="AN174">
        <v>0</v>
      </c>
      <c r="AO174">
        <v>0</v>
      </c>
      <c r="AP174">
        <v>0</v>
      </c>
      <c r="AQ174">
        <v>0</v>
      </c>
      <c r="AR174">
        <v>0</v>
      </c>
      <c r="AS174">
        <v>0</v>
      </c>
      <c r="AT174">
        <v>0</v>
      </c>
      <c r="AU174">
        <v>0</v>
      </c>
      <c r="AV174">
        <v>0</v>
      </c>
      <c r="AW174">
        <v>0</v>
      </c>
      <c r="AX174">
        <v>0</v>
      </c>
      <c r="AY174">
        <v>0</v>
      </c>
      <c r="AZ174">
        <v>0</v>
      </c>
      <c r="BA174">
        <v>0</v>
      </c>
      <c r="BB174">
        <v>0</v>
      </c>
      <c r="BC174">
        <v>0</v>
      </c>
      <c r="BD174">
        <v>0</v>
      </c>
      <c r="BE174">
        <v>0</v>
      </c>
      <c r="BF174">
        <v>0</v>
      </c>
      <c r="BG174">
        <v>0</v>
      </c>
      <c r="BH174">
        <v>0</v>
      </c>
      <c r="BI174">
        <v>0</v>
      </c>
      <c r="BJ174">
        <v>0</v>
      </c>
      <c r="BK174">
        <v>0</v>
      </c>
      <c r="BL174">
        <v>0</v>
      </c>
      <c r="BM174">
        <v>0</v>
      </c>
      <c r="BN174">
        <v>0</v>
      </c>
      <c r="BO174">
        <v>0</v>
      </c>
      <c r="BP174">
        <v>0</v>
      </c>
      <c r="BQ174">
        <v>0</v>
      </c>
      <c r="BR174">
        <v>0</v>
      </c>
      <c r="BS174">
        <v>0</v>
      </c>
      <c r="BT174">
        <v>0</v>
      </c>
      <c r="BU174">
        <v>0</v>
      </c>
      <c r="BV174">
        <v>0</v>
      </c>
      <c r="BW174">
        <v>0</v>
      </c>
      <c r="BX174">
        <v>0</v>
      </c>
      <c r="BY174">
        <v>0</v>
      </c>
      <c r="BZ174">
        <v>0</v>
      </c>
      <c r="CA174">
        <v>0</v>
      </c>
      <c r="CB174">
        <v>0</v>
      </c>
      <c r="CC174">
        <v>0</v>
      </c>
      <c r="CD174">
        <v>0</v>
      </c>
      <c r="CE174">
        <v>0</v>
      </c>
      <c r="CF174">
        <v>0</v>
      </c>
      <c r="CG174">
        <v>0</v>
      </c>
      <c r="CH174">
        <v>0</v>
      </c>
      <c r="CI174">
        <v>0</v>
      </c>
      <c r="CJ174">
        <v>0</v>
      </c>
      <c r="CK174">
        <v>0</v>
      </c>
      <c r="CL174">
        <v>0</v>
      </c>
      <c r="CM174">
        <v>0</v>
      </c>
      <c r="CN174">
        <v>0</v>
      </c>
      <c r="CO174">
        <v>0</v>
      </c>
      <c r="CP174">
        <v>0</v>
      </c>
      <c r="CQ174">
        <v>0</v>
      </c>
      <c r="CR174">
        <v>0</v>
      </c>
      <c r="CS174">
        <v>0</v>
      </c>
      <c r="CT174">
        <v>0</v>
      </c>
      <c r="CU174">
        <v>0</v>
      </c>
      <c r="CV174">
        <v>0</v>
      </c>
      <c r="CW174">
        <v>0</v>
      </c>
      <c r="CX174">
        <v>0</v>
      </c>
      <c r="CY174">
        <v>0</v>
      </c>
      <c r="CZ174">
        <v>0</v>
      </c>
      <c r="DA174">
        <v>0</v>
      </c>
      <c r="DB174">
        <v>0</v>
      </c>
      <c r="DC174">
        <v>0</v>
      </c>
      <c r="DD174">
        <v>0</v>
      </c>
      <c r="DE174">
        <v>0</v>
      </c>
      <c r="DF174">
        <v>0</v>
      </c>
      <c r="DG174">
        <v>0</v>
      </c>
      <c r="DH174">
        <v>0</v>
      </c>
      <c r="DI174">
        <v>0</v>
      </c>
      <c r="DJ174">
        <v>0</v>
      </c>
      <c r="DK174">
        <v>0</v>
      </c>
      <c r="DL174">
        <v>0</v>
      </c>
      <c r="DM174">
        <v>0</v>
      </c>
      <c r="DN174">
        <v>0</v>
      </c>
      <c r="DO174">
        <v>0</v>
      </c>
      <c r="DP174">
        <v>0</v>
      </c>
      <c r="DQ174">
        <v>0</v>
      </c>
      <c r="DR174">
        <v>0</v>
      </c>
      <c r="DS174">
        <v>0</v>
      </c>
      <c r="DT174">
        <v>0</v>
      </c>
      <c r="DU174">
        <v>0</v>
      </c>
      <c r="DV174">
        <v>0</v>
      </c>
      <c r="DW174">
        <v>0</v>
      </c>
      <c r="DX174">
        <v>0</v>
      </c>
      <c r="DY174">
        <v>0</v>
      </c>
      <c r="DZ174">
        <v>0</v>
      </c>
      <c r="EA174">
        <v>0</v>
      </c>
      <c r="EB174">
        <v>0</v>
      </c>
      <c r="EC174">
        <v>0</v>
      </c>
      <c r="ED174">
        <v>0</v>
      </c>
      <c r="EE174">
        <v>0</v>
      </c>
      <c r="EF174">
        <v>0</v>
      </c>
      <c r="EG174">
        <v>0</v>
      </c>
      <c r="EH174">
        <v>0</v>
      </c>
      <c r="EI174">
        <v>0</v>
      </c>
      <c r="EJ174">
        <v>0</v>
      </c>
      <c r="EK174">
        <v>0</v>
      </c>
      <c r="EL174">
        <v>0</v>
      </c>
      <c r="EM174">
        <v>0</v>
      </c>
      <c r="EN174">
        <v>0</v>
      </c>
      <c r="EO174">
        <v>0</v>
      </c>
      <c r="EP174">
        <v>0</v>
      </c>
      <c r="EQ174">
        <v>0</v>
      </c>
      <c r="ER174">
        <v>0</v>
      </c>
      <c r="ES174">
        <v>0</v>
      </c>
      <c r="ET174">
        <v>0</v>
      </c>
      <c r="EU174">
        <v>0</v>
      </c>
      <c r="EV174">
        <v>0</v>
      </c>
      <c r="EW174">
        <v>0</v>
      </c>
      <c r="EX174">
        <v>0</v>
      </c>
      <c r="EY174">
        <v>0</v>
      </c>
      <c r="EZ174">
        <v>0</v>
      </c>
      <c r="FA174">
        <v>0</v>
      </c>
      <c r="FB174">
        <v>0</v>
      </c>
      <c r="FC174">
        <v>0</v>
      </c>
      <c r="FD174">
        <v>0</v>
      </c>
      <c r="FE174">
        <v>0</v>
      </c>
      <c r="FF174">
        <v>0</v>
      </c>
      <c r="FG174">
        <v>0</v>
      </c>
      <c r="FH174">
        <v>0</v>
      </c>
      <c r="FI174">
        <v>0</v>
      </c>
      <c r="FJ174">
        <v>0</v>
      </c>
      <c r="FK174">
        <v>0</v>
      </c>
      <c r="FL174">
        <v>0</v>
      </c>
      <c r="FM174">
        <v>0</v>
      </c>
      <c r="FN174">
        <v>0</v>
      </c>
      <c r="FO174">
        <v>0</v>
      </c>
      <c r="FP174">
        <v>0</v>
      </c>
      <c r="FQ174">
        <v>0</v>
      </c>
      <c r="FR174">
        <v>0</v>
      </c>
      <c r="FS174">
        <v>0</v>
      </c>
      <c r="FT174" s="45"/>
    </row>
    <row r="175" spans="1:176" x14ac:dyDescent="0.2">
      <c r="A175" t="s">
        <v>198</v>
      </c>
      <c r="B175" t="s">
        <v>204</v>
      </c>
      <c r="C175" s="69" t="s">
        <v>2</v>
      </c>
      <c r="D175">
        <v>0</v>
      </c>
      <c r="E175" s="78">
        <v>0</v>
      </c>
      <c r="F175">
        <v>0</v>
      </c>
      <c r="G175">
        <v>0</v>
      </c>
      <c r="H175">
        <v>0</v>
      </c>
      <c r="I175">
        <v>0</v>
      </c>
      <c r="J175">
        <v>0</v>
      </c>
      <c r="K175">
        <v>0</v>
      </c>
      <c r="L175">
        <v>0</v>
      </c>
      <c r="M175">
        <v>0</v>
      </c>
      <c r="N175">
        <v>0</v>
      </c>
      <c r="O175">
        <v>0</v>
      </c>
      <c r="P175">
        <v>0</v>
      </c>
      <c r="Q175">
        <v>0</v>
      </c>
      <c r="R175">
        <v>0</v>
      </c>
      <c r="S175">
        <v>0</v>
      </c>
      <c r="T175">
        <v>0</v>
      </c>
      <c r="U175">
        <v>0</v>
      </c>
      <c r="V175">
        <v>0</v>
      </c>
      <c r="W175">
        <v>0</v>
      </c>
      <c r="X175">
        <v>0</v>
      </c>
      <c r="Y175">
        <v>0</v>
      </c>
      <c r="Z175">
        <v>0</v>
      </c>
      <c r="AA175">
        <v>0</v>
      </c>
      <c r="AB175">
        <v>0</v>
      </c>
      <c r="AC175">
        <v>0</v>
      </c>
      <c r="AD175">
        <v>0</v>
      </c>
      <c r="AE175">
        <v>0</v>
      </c>
      <c r="AF175">
        <v>0</v>
      </c>
      <c r="AG175">
        <v>0</v>
      </c>
      <c r="AH175">
        <v>0</v>
      </c>
      <c r="AI175">
        <v>0</v>
      </c>
      <c r="AJ175">
        <v>0</v>
      </c>
      <c r="AK175">
        <v>0</v>
      </c>
      <c r="AL175">
        <v>0</v>
      </c>
      <c r="AM175">
        <v>0</v>
      </c>
      <c r="AN175">
        <v>0</v>
      </c>
      <c r="AO175">
        <v>0</v>
      </c>
      <c r="AP175">
        <v>0</v>
      </c>
      <c r="AQ175">
        <v>0</v>
      </c>
      <c r="AR175">
        <v>0</v>
      </c>
      <c r="AS175">
        <v>0</v>
      </c>
      <c r="AT175">
        <v>0</v>
      </c>
      <c r="AU175">
        <v>0</v>
      </c>
      <c r="AV175">
        <v>0</v>
      </c>
      <c r="AW175">
        <v>0</v>
      </c>
      <c r="AX175">
        <v>0</v>
      </c>
      <c r="AY175">
        <v>0</v>
      </c>
      <c r="AZ175">
        <v>0</v>
      </c>
      <c r="BA175">
        <v>0</v>
      </c>
      <c r="BB175">
        <v>0</v>
      </c>
      <c r="BC175">
        <v>0</v>
      </c>
      <c r="BD175">
        <v>0</v>
      </c>
      <c r="BE175">
        <v>0</v>
      </c>
      <c r="BF175">
        <v>0</v>
      </c>
      <c r="BG175">
        <v>0</v>
      </c>
      <c r="BH175">
        <v>0</v>
      </c>
      <c r="BI175">
        <v>0</v>
      </c>
      <c r="BJ175">
        <v>0</v>
      </c>
      <c r="BK175">
        <v>0</v>
      </c>
      <c r="BL175">
        <v>0</v>
      </c>
      <c r="BM175">
        <v>0</v>
      </c>
      <c r="BN175">
        <v>0</v>
      </c>
      <c r="BO175">
        <v>0</v>
      </c>
      <c r="BP175">
        <v>0</v>
      </c>
      <c r="BQ175">
        <v>0</v>
      </c>
      <c r="BR175">
        <v>0</v>
      </c>
      <c r="BS175">
        <v>0</v>
      </c>
      <c r="BT175">
        <v>0</v>
      </c>
      <c r="BU175">
        <v>0</v>
      </c>
      <c r="BV175">
        <v>0</v>
      </c>
      <c r="BW175">
        <v>0</v>
      </c>
      <c r="BX175">
        <v>0</v>
      </c>
      <c r="BY175">
        <v>0</v>
      </c>
      <c r="BZ175">
        <v>0</v>
      </c>
      <c r="CA175">
        <v>0</v>
      </c>
      <c r="CB175">
        <v>0</v>
      </c>
      <c r="CC175">
        <v>0</v>
      </c>
      <c r="CD175">
        <v>0</v>
      </c>
      <c r="CE175">
        <v>0</v>
      </c>
      <c r="CF175">
        <v>0</v>
      </c>
      <c r="CG175">
        <v>0</v>
      </c>
      <c r="CH175">
        <v>0</v>
      </c>
      <c r="CI175">
        <v>0</v>
      </c>
      <c r="CJ175">
        <v>0</v>
      </c>
      <c r="CK175">
        <v>0</v>
      </c>
      <c r="CL175">
        <v>0</v>
      </c>
      <c r="CM175">
        <v>0</v>
      </c>
      <c r="CN175">
        <v>0</v>
      </c>
      <c r="CO175">
        <v>0</v>
      </c>
      <c r="CP175">
        <v>0</v>
      </c>
      <c r="CQ175">
        <v>0</v>
      </c>
      <c r="CR175">
        <v>0</v>
      </c>
      <c r="CS175">
        <v>0</v>
      </c>
      <c r="CT175">
        <v>0</v>
      </c>
      <c r="CU175">
        <v>0</v>
      </c>
      <c r="CV175">
        <v>0</v>
      </c>
      <c r="CW175">
        <v>0</v>
      </c>
      <c r="CX175">
        <v>0</v>
      </c>
      <c r="CY175">
        <v>0</v>
      </c>
      <c r="CZ175">
        <v>0</v>
      </c>
      <c r="DA175">
        <v>0</v>
      </c>
      <c r="DB175">
        <v>0</v>
      </c>
      <c r="DC175">
        <v>0</v>
      </c>
      <c r="DD175">
        <v>0</v>
      </c>
      <c r="DE175">
        <v>0</v>
      </c>
      <c r="DF175">
        <v>0</v>
      </c>
      <c r="DG175">
        <v>0</v>
      </c>
      <c r="DH175">
        <v>0</v>
      </c>
      <c r="DI175">
        <v>0</v>
      </c>
      <c r="DJ175">
        <v>0</v>
      </c>
      <c r="DK175">
        <v>0</v>
      </c>
      <c r="DL175">
        <v>0</v>
      </c>
      <c r="DM175">
        <v>0</v>
      </c>
      <c r="DN175">
        <v>0</v>
      </c>
      <c r="DO175">
        <v>0</v>
      </c>
      <c r="DP175">
        <v>0</v>
      </c>
      <c r="DQ175">
        <v>0</v>
      </c>
      <c r="DR175">
        <v>0</v>
      </c>
      <c r="DS175">
        <v>0</v>
      </c>
      <c r="DT175">
        <v>0</v>
      </c>
      <c r="DU175">
        <v>0</v>
      </c>
      <c r="DV175">
        <v>0</v>
      </c>
      <c r="DW175">
        <v>0</v>
      </c>
      <c r="DX175">
        <v>0</v>
      </c>
      <c r="DY175">
        <v>0</v>
      </c>
      <c r="DZ175">
        <v>0</v>
      </c>
      <c r="EA175">
        <v>0</v>
      </c>
      <c r="EB175">
        <v>0</v>
      </c>
      <c r="EC175">
        <v>0</v>
      </c>
      <c r="ED175">
        <v>0</v>
      </c>
      <c r="EE175">
        <v>0</v>
      </c>
      <c r="EF175">
        <v>0</v>
      </c>
      <c r="EG175">
        <v>0</v>
      </c>
      <c r="EH175">
        <v>0</v>
      </c>
      <c r="EI175">
        <v>0</v>
      </c>
      <c r="EJ175">
        <v>0</v>
      </c>
      <c r="EK175">
        <v>0</v>
      </c>
      <c r="EL175">
        <v>0</v>
      </c>
      <c r="EM175">
        <v>0</v>
      </c>
      <c r="EN175">
        <v>0</v>
      </c>
      <c r="EO175">
        <v>0</v>
      </c>
      <c r="EP175">
        <v>0</v>
      </c>
      <c r="EQ175">
        <v>0</v>
      </c>
      <c r="ER175">
        <v>0</v>
      </c>
      <c r="ES175">
        <v>0</v>
      </c>
      <c r="ET175">
        <v>0</v>
      </c>
      <c r="EU175">
        <v>0</v>
      </c>
      <c r="EV175">
        <v>0</v>
      </c>
      <c r="EW175">
        <v>0</v>
      </c>
      <c r="EX175">
        <v>0</v>
      </c>
      <c r="EY175">
        <v>0</v>
      </c>
      <c r="EZ175">
        <v>0</v>
      </c>
      <c r="FA175">
        <v>0</v>
      </c>
      <c r="FB175">
        <v>0</v>
      </c>
      <c r="FC175">
        <v>0</v>
      </c>
      <c r="FD175">
        <v>0</v>
      </c>
      <c r="FE175">
        <v>0</v>
      </c>
      <c r="FF175">
        <v>0</v>
      </c>
      <c r="FG175">
        <v>0</v>
      </c>
      <c r="FH175">
        <v>0</v>
      </c>
      <c r="FI175">
        <v>0</v>
      </c>
      <c r="FJ175">
        <v>0</v>
      </c>
      <c r="FK175">
        <v>0</v>
      </c>
      <c r="FL175">
        <v>0</v>
      </c>
      <c r="FM175">
        <v>0</v>
      </c>
      <c r="FN175">
        <v>0</v>
      </c>
      <c r="FO175">
        <v>0</v>
      </c>
      <c r="FP175">
        <v>0</v>
      </c>
      <c r="FQ175">
        <v>0</v>
      </c>
      <c r="FR175">
        <v>0</v>
      </c>
      <c r="FS175">
        <v>0</v>
      </c>
      <c r="FT175" s="45"/>
    </row>
    <row r="176" spans="1:176" x14ac:dyDescent="0.2">
      <c r="A176" t="s">
        <v>198</v>
      </c>
      <c r="B176" t="s">
        <v>1</v>
      </c>
      <c r="C176" s="69">
        <v>41774</v>
      </c>
      <c r="D176">
        <v>0</v>
      </c>
      <c r="E176" s="78">
        <v>0</v>
      </c>
      <c r="F176">
        <v>0</v>
      </c>
      <c r="G176">
        <v>0</v>
      </c>
      <c r="H176">
        <v>0</v>
      </c>
      <c r="I176">
        <v>0</v>
      </c>
      <c r="J176">
        <v>0</v>
      </c>
      <c r="K176">
        <v>0</v>
      </c>
      <c r="L176">
        <v>0</v>
      </c>
      <c r="M176">
        <v>0</v>
      </c>
      <c r="N176">
        <v>0</v>
      </c>
      <c r="O176">
        <v>0</v>
      </c>
      <c r="P176">
        <v>0</v>
      </c>
      <c r="Q176">
        <v>0</v>
      </c>
      <c r="R176">
        <v>0</v>
      </c>
      <c r="S176">
        <v>0</v>
      </c>
      <c r="T176">
        <v>0</v>
      </c>
      <c r="U176">
        <v>0</v>
      </c>
      <c r="V176">
        <v>0</v>
      </c>
      <c r="W176">
        <v>0</v>
      </c>
      <c r="X176">
        <v>0</v>
      </c>
      <c r="Y176">
        <v>0</v>
      </c>
      <c r="Z176">
        <v>0</v>
      </c>
      <c r="AA176">
        <v>0</v>
      </c>
      <c r="AB176">
        <v>0</v>
      </c>
      <c r="AC176">
        <v>0</v>
      </c>
      <c r="AD176">
        <v>0</v>
      </c>
      <c r="AE176">
        <v>0</v>
      </c>
      <c r="AF176">
        <v>0</v>
      </c>
      <c r="AG176">
        <v>0</v>
      </c>
      <c r="AH176">
        <v>0</v>
      </c>
      <c r="AI176">
        <v>0</v>
      </c>
      <c r="AJ176">
        <v>0</v>
      </c>
      <c r="AK176">
        <v>0</v>
      </c>
      <c r="AL176">
        <v>0</v>
      </c>
      <c r="AM176">
        <v>0</v>
      </c>
      <c r="AN176">
        <v>0</v>
      </c>
      <c r="AO176">
        <v>0</v>
      </c>
      <c r="AP176">
        <v>0</v>
      </c>
      <c r="AQ176">
        <v>0</v>
      </c>
      <c r="AR176">
        <v>0</v>
      </c>
      <c r="AS176">
        <v>0</v>
      </c>
      <c r="AT176">
        <v>0</v>
      </c>
      <c r="AU176">
        <v>0</v>
      </c>
      <c r="AV176">
        <v>0</v>
      </c>
      <c r="AW176">
        <v>0</v>
      </c>
      <c r="AX176">
        <v>0</v>
      </c>
      <c r="AY176">
        <v>0</v>
      </c>
      <c r="AZ176">
        <v>0</v>
      </c>
      <c r="BA176">
        <v>0</v>
      </c>
      <c r="BB176">
        <v>0</v>
      </c>
      <c r="BC176">
        <v>0</v>
      </c>
      <c r="BD176">
        <v>0</v>
      </c>
      <c r="BE176">
        <v>0</v>
      </c>
      <c r="BF176">
        <v>0</v>
      </c>
      <c r="BG176">
        <v>0</v>
      </c>
      <c r="BH176">
        <v>0</v>
      </c>
      <c r="BI176">
        <v>0</v>
      </c>
      <c r="BJ176">
        <v>0</v>
      </c>
      <c r="BK176">
        <v>0</v>
      </c>
      <c r="BL176">
        <v>0</v>
      </c>
      <c r="BM176">
        <v>0</v>
      </c>
      <c r="BN176">
        <v>0</v>
      </c>
      <c r="BO176">
        <v>0</v>
      </c>
      <c r="BP176">
        <v>0</v>
      </c>
      <c r="BQ176">
        <v>0</v>
      </c>
      <c r="BR176">
        <v>0</v>
      </c>
      <c r="BS176">
        <v>0</v>
      </c>
      <c r="BT176">
        <v>0</v>
      </c>
      <c r="BU176">
        <v>0</v>
      </c>
      <c r="BV176">
        <v>0</v>
      </c>
      <c r="BW176">
        <v>0</v>
      </c>
      <c r="BX176">
        <v>0</v>
      </c>
      <c r="BY176">
        <v>0</v>
      </c>
      <c r="BZ176">
        <v>0</v>
      </c>
      <c r="CA176">
        <v>0</v>
      </c>
      <c r="CB176">
        <v>0</v>
      </c>
      <c r="CC176">
        <v>0</v>
      </c>
      <c r="CD176">
        <v>0</v>
      </c>
      <c r="CE176">
        <v>0</v>
      </c>
      <c r="CF176">
        <v>0</v>
      </c>
      <c r="CG176">
        <v>0</v>
      </c>
      <c r="CH176">
        <v>0</v>
      </c>
      <c r="CI176">
        <v>0</v>
      </c>
      <c r="CJ176">
        <v>0</v>
      </c>
      <c r="CK176">
        <v>0</v>
      </c>
      <c r="CL176">
        <v>0</v>
      </c>
      <c r="CM176">
        <v>0</v>
      </c>
      <c r="CN176">
        <v>0</v>
      </c>
      <c r="CO176">
        <v>0</v>
      </c>
      <c r="CP176">
        <v>0</v>
      </c>
      <c r="CQ176">
        <v>0</v>
      </c>
      <c r="CR176">
        <v>0</v>
      </c>
      <c r="CS176">
        <v>0</v>
      </c>
      <c r="CT176">
        <v>0</v>
      </c>
      <c r="CU176">
        <v>0</v>
      </c>
      <c r="CV176">
        <v>0</v>
      </c>
      <c r="CW176">
        <v>0</v>
      </c>
      <c r="CX176">
        <v>0</v>
      </c>
      <c r="CY176">
        <v>0</v>
      </c>
      <c r="CZ176">
        <v>0</v>
      </c>
      <c r="DA176">
        <v>0</v>
      </c>
      <c r="DB176">
        <v>0</v>
      </c>
      <c r="DC176">
        <v>0</v>
      </c>
      <c r="DD176">
        <v>0</v>
      </c>
      <c r="DE176">
        <v>0</v>
      </c>
      <c r="DF176">
        <v>0</v>
      </c>
      <c r="DG176">
        <v>0</v>
      </c>
      <c r="DH176">
        <v>0</v>
      </c>
      <c r="DI176">
        <v>0</v>
      </c>
      <c r="DJ176">
        <v>0</v>
      </c>
      <c r="DK176">
        <v>0</v>
      </c>
      <c r="DL176">
        <v>0</v>
      </c>
      <c r="DM176">
        <v>0</v>
      </c>
      <c r="DN176">
        <v>0</v>
      </c>
      <c r="DO176">
        <v>0</v>
      </c>
      <c r="DP176">
        <v>0</v>
      </c>
      <c r="DQ176">
        <v>0</v>
      </c>
      <c r="DR176">
        <v>0</v>
      </c>
      <c r="DS176">
        <v>0</v>
      </c>
      <c r="DT176">
        <v>0</v>
      </c>
      <c r="DU176">
        <v>0</v>
      </c>
      <c r="DV176">
        <v>0</v>
      </c>
      <c r="DW176">
        <v>0</v>
      </c>
      <c r="DX176">
        <v>0</v>
      </c>
      <c r="DY176">
        <v>0</v>
      </c>
      <c r="DZ176">
        <v>0</v>
      </c>
      <c r="EA176">
        <v>0</v>
      </c>
      <c r="EB176">
        <v>0</v>
      </c>
      <c r="EC176">
        <v>0</v>
      </c>
      <c r="ED176">
        <v>0</v>
      </c>
      <c r="EE176">
        <v>0</v>
      </c>
      <c r="EF176">
        <v>0</v>
      </c>
      <c r="EG176">
        <v>0</v>
      </c>
      <c r="EH176">
        <v>0</v>
      </c>
      <c r="EI176">
        <v>0</v>
      </c>
      <c r="EJ176">
        <v>0</v>
      </c>
      <c r="EK176">
        <v>0</v>
      </c>
      <c r="EL176">
        <v>0</v>
      </c>
      <c r="EM176">
        <v>0</v>
      </c>
      <c r="EN176">
        <v>0</v>
      </c>
      <c r="EO176">
        <v>0</v>
      </c>
      <c r="EP176">
        <v>0</v>
      </c>
      <c r="EQ176">
        <v>0</v>
      </c>
      <c r="ER176">
        <v>0</v>
      </c>
      <c r="ES176">
        <v>0</v>
      </c>
      <c r="ET176">
        <v>0</v>
      </c>
      <c r="EU176">
        <v>0</v>
      </c>
      <c r="EV176">
        <v>0</v>
      </c>
      <c r="EW176">
        <v>0</v>
      </c>
      <c r="EX176">
        <v>0</v>
      </c>
      <c r="EY176">
        <v>0</v>
      </c>
      <c r="EZ176">
        <v>0</v>
      </c>
      <c r="FA176">
        <v>0</v>
      </c>
      <c r="FB176">
        <v>0</v>
      </c>
      <c r="FC176">
        <v>0</v>
      </c>
      <c r="FD176">
        <v>0</v>
      </c>
      <c r="FE176">
        <v>0</v>
      </c>
      <c r="FF176">
        <v>0</v>
      </c>
      <c r="FG176">
        <v>0</v>
      </c>
      <c r="FH176">
        <v>0</v>
      </c>
      <c r="FI176">
        <v>0</v>
      </c>
      <c r="FJ176">
        <v>0</v>
      </c>
      <c r="FK176">
        <v>0</v>
      </c>
      <c r="FL176">
        <v>0</v>
      </c>
      <c r="FM176">
        <v>0</v>
      </c>
      <c r="FN176">
        <v>0</v>
      </c>
      <c r="FO176">
        <v>0</v>
      </c>
      <c r="FP176">
        <v>0</v>
      </c>
      <c r="FQ176">
        <v>0</v>
      </c>
      <c r="FR176">
        <v>0</v>
      </c>
      <c r="FS176">
        <v>0</v>
      </c>
      <c r="FT176" s="45"/>
    </row>
    <row r="177" spans="1:176" x14ac:dyDescent="0.2">
      <c r="A177" t="s">
        <v>198</v>
      </c>
      <c r="B177" t="s">
        <v>1</v>
      </c>
      <c r="C177" s="69">
        <v>41893</v>
      </c>
      <c r="D177">
        <v>0</v>
      </c>
      <c r="E177" s="78">
        <v>0</v>
      </c>
      <c r="F177">
        <v>0</v>
      </c>
      <c r="G177">
        <v>0</v>
      </c>
      <c r="H177">
        <v>0</v>
      </c>
      <c r="I177">
        <v>0</v>
      </c>
      <c r="J177">
        <v>0</v>
      </c>
      <c r="K177">
        <v>0</v>
      </c>
      <c r="L177">
        <v>0</v>
      </c>
      <c r="M177">
        <v>0</v>
      </c>
      <c r="N177">
        <v>0</v>
      </c>
      <c r="O177">
        <v>0</v>
      </c>
      <c r="P177">
        <v>0</v>
      </c>
      <c r="Q177">
        <v>0</v>
      </c>
      <c r="R177">
        <v>0</v>
      </c>
      <c r="S177">
        <v>0</v>
      </c>
      <c r="T177">
        <v>0</v>
      </c>
      <c r="U177">
        <v>0</v>
      </c>
      <c r="V177">
        <v>0</v>
      </c>
      <c r="W177">
        <v>0</v>
      </c>
      <c r="X177">
        <v>0</v>
      </c>
      <c r="Y177">
        <v>0</v>
      </c>
      <c r="Z177">
        <v>0</v>
      </c>
      <c r="AA177">
        <v>0</v>
      </c>
      <c r="AB177">
        <v>0</v>
      </c>
      <c r="AC177">
        <v>0</v>
      </c>
      <c r="AD177">
        <v>0</v>
      </c>
      <c r="AE177">
        <v>0</v>
      </c>
      <c r="AF177">
        <v>0</v>
      </c>
      <c r="AG177">
        <v>0</v>
      </c>
      <c r="AH177">
        <v>0</v>
      </c>
      <c r="AI177">
        <v>0</v>
      </c>
      <c r="AJ177">
        <v>0</v>
      </c>
      <c r="AK177">
        <v>0</v>
      </c>
      <c r="AL177">
        <v>0</v>
      </c>
      <c r="AM177">
        <v>0</v>
      </c>
      <c r="AN177">
        <v>0</v>
      </c>
      <c r="AO177">
        <v>0</v>
      </c>
      <c r="AP177">
        <v>0</v>
      </c>
      <c r="AQ177">
        <v>0</v>
      </c>
      <c r="AR177">
        <v>0</v>
      </c>
      <c r="AS177">
        <v>0</v>
      </c>
      <c r="AT177">
        <v>0</v>
      </c>
      <c r="AU177">
        <v>0</v>
      </c>
      <c r="AV177">
        <v>0</v>
      </c>
      <c r="AW177">
        <v>0</v>
      </c>
      <c r="AX177">
        <v>0</v>
      </c>
      <c r="AY177">
        <v>0</v>
      </c>
      <c r="AZ177">
        <v>0</v>
      </c>
      <c r="BA177">
        <v>0</v>
      </c>
      <c r="BB177">
        <v>0</v>
      </c>
      <c r="BC177">
        <v>0</v>
      </c>
      <c r="BD177">
        <v>0</v>
      </c>
      <c r="BE177">
        <v>0</v>
      </c>
      <c r="BF177">
        <v>0</v>
      </c>
      <c r="BG177">
        <v>0</v>
      </c>
      <c r="BH177">
        <v>0</v>
      </c>
      <c r="BI177">
        <v>0</v>
      </c>
      <c r="BJ177">
        <v>0</v>
      </c>
      <c r="BK177">
        <v>0</v>
      </c>
      <c r="BL177">
        <v>0</v>
      </c>
      <c r="BM177">
        <v>0</v>
      </c>
      <c r="BN177">
        <v>0</v>
      </c>
      <c r="BO177">
        <v>0</v>
      </c>
      <c r="BP177">
        <v>0</v>
      </c>
      <c r="BQ177">
        <v>0</v>
      </c>
      <c r="BR177">
        <v>0</v>
      </c>
      <c r="BS177">
        <v>0</v>
      </c>
      <c r="BT177">
        <v>0</v>
      </c>
      <c r="BU177">
        <v>0</v>
      </c>
      <c r="BV177">
        <v>0</v>
      </c>
      <c r="BW177">
        <v>0</v>
      </c>
      <c r="BX177">
        <v>0</v>
      </c>
      <c r="BY177">
        <v>0</v>
      </c>
      <c r="BZ177">
        <v>0</v>
      </c>
      <c r="CA177">
        <v>0</v>
      </c>
      <c r="CB177">
        <v>0</v>
      </c>
      <c r="CC177">
        <v>0</v>
      </c>
      <c r="CD177">
        <v>0</v>
      </c>
      <c r="CE177">
        <v>0</v>
      </c>
      <c r="CF177">
        <v>0</v>
      </c>
      <c r="CG177">
        <v>0</v>
      </c>
      <c r="CH177">
        <v>0</v>
      </c>
      <c r="CI177">
        <v>0</v>
      </c>
      <c r="CJ177">
        <v>0</v>
      </c>
      <c r="CK177">
        <v>0</v>
      </c>
      <c r="CL177">
        <v>0</v>
      </c>
      <c r="CM177">
        <v>0</v>
      </c>
      <c r="CN177">
        <v>0</v>
      </c>
      <c r="CO177">
        <v>0</v>
      </c>
      <c r="CP177">
        <v>0</v>
      </c>
      <c r="CQ177">
        <v>0</v>
      </c>
      <c r="CR177">
        <v>0</v>
      </c>
      <c r="CS177">
        <v>0</v>
      </c>
      <c r="CT177">
        <v>0</v>
      </c>
      <c r="CU177">
        <v>0</v>
      </c>
      <c r="CV177">
        <v>0</v>
      </c>
      <c r="CW177">
        <v>0</v>
      </c>
      <c r="CX177">
        <v>0</v>
      </c>
      <c r="CY177">
        <v>0</v>
      </c>
      <c r="CZ177">
        <v>0</v>
      </c>
      <c r="DA177">
        <v>0</v>
      </c>
      <c r="DB177">
        <v>0</v>
      </c>
      <c r="DC177">
        <v>0</v>
      </c>
      <c r="DD177">
        <v>0</v>
      </c>
      <c r="DE177">
        <v>0</v>
      </c>
      <c r="DF177">
        <v>0</v>
      </c>
      <c r="DG177">
        <v>0</v>
      </c>
      <c r="DH177">
        <v>0</v>
      </c>
      <c r="DI177">
        <v>0</v>
      </c>
      <c r="DJ177">
        <v>0</v>
      </c>
      <c r="DK177">
        <v>0</v>
      </c>
      <c r="DL177">
        <v>0</v>
      </c>
      <c r="DM177">
        <v>0</v>
      </c>
      <c r="DN177">
        <v>0</v>
      </c>
      <c r="DO177">
        <v>0</v>
      </c>
      <c r="DP177">
        <v>0</v>
      </c>
      <c r="DQ177">
        <v>0</v>
      </c>
      <c r="DR177">
        <v>0</v>
      </c>
      <c r="DS177">
        <v>0</v>
      </c>
      <c r="DT177">
        <v>0</v>
      </c>
      <c r="DU177">
        <v>0</v>
      </c>
      <c r="DV177">
        <v>0</v>
      </c>
      <c r="DW177">
        <v>0</v>
      </c>
      <c r="DX177">
        <v>0</v>
      </c>
      <c r="DY177">
        <v>0</v>
      </c>
      <c r="DZ177">
        <v>0</v>
      </c>
      <c r="EA177">
        <v>0</v>
      </c>
      <c r="EB177">
        <v>0</v>
      </c>
      <c r="EC177">
        <v>0</v>
      </c>
      <c r="ED177">
        <v>0</v>
      </c>
      <c r="EE177">
        <v>0</v>
      </c>
      <c r="EF177">
        <v>0</v>
      </c>
      <c r="EG177">
        <v>0</v>
      </c>
      <c r="EH177">
        <v>0</v>
      </c>
      <c r="EI177">
        <v>0</v>
      </c>
      <c r="EJ177">
        <v>0</v>
      </c>
      <c r="EK177">
        <v>0</v>
      </c>
      <c r="EL177">
        <v>0</v>
      </c>
      <c r="EM177">
        <v>0</v>
      </c>
      <c r="EN177">
        <v>0</v>
      </c>
      <c r="EO177">
        <v>0</v>
      </c>
      <c r="EP177">
        <v>0</v>
      </c>
      <c r="EQ177">
        <v>0</v>
      </c>
      <c r="ER177">
        <v>0</v>
      </c>
      <c r="ES177">
        <v>0</v>
      </c>
      <c r="ET177">
        <v>0</v>
      </c>
      <c r="EU177">
        <v>0</v>
      </c>
      <c r="EV177">
        <v>0</v>
      </c>
      <c r="EW177">
        <v>0</v>
      </c>
      <c r="EX177">
        <v>0</v>
      </c>
      <c r="EY177">
        <v>0</v>
      </c>
      <c r="EZ177">
        <v>0</v>
      </c>
      <c r="FA177">
        <v>0</v>
      </c>
      <c r="FB177">
        <v>0</v>
      </c>
      <c r="FC177">
        <v>0</v>
      </c>
      <c r="FD177">
        <v>0</v>
      </c>
      <c r="FE177">
        <v>0</v>
      </c>
      <c r="FF177">
        <v>0</v>
      </c>
      <c r="FG177">
        <v>0</v>
      </c>
      <c r="FH177">
        <v>0</v>
      </c>
      <c r="FI177">
        <v>0</v>
      </c>
      <c r="FJ177">
        <v>0</v>
      </c>
      <c r="FK177">
        <v>0</v>
      </c>
      <c r="FL177">
        <v>0</v>
      </c>
      <c r="FM177">
        <v>0</v>
      </c>
      <c r="FN177">
        <v>0</v>
      </c>
      <c r="FO177">
        <v>0</v>
      </c>
      <c r="FP177">
        <v>0</v>
      </c>
      <c r="FQ177">
        <v>0</v>
      </c>
      <c r="FR177">
        <v>0</v>
      </c>
      <c r="FS177">
        <v>0</v>
      </c>
      <c r="FT177" s="45"/>
    </row>
    <row r="178" spans="1:176" x14ac:dyDescent="0.2">
      <c r="A178" t="s">
        <v>198</v>
      </c>
      <c r="B178" t="s">
        <v>1</v>
      </c>
      <c r="C178" s="69" t="s">
        <v>2</v>
      </c>
      <c r="D178">
        <v>0</v>
      </c>
      <c r="E178" s="78">
        <v>0</v>
      </c>
      <c r="F178">
        <v>0</v>
      </c>
      <c r="G178">
        <v>0</v>
      </c>
      <c r="H178">
        <v>0</v>
      </c>
      <c r="I178">
        <v>0</v>
      </c>
      <c r="J178">
        <v>0</v>
      </c>
      <c r="K178">
        <v>0</v>
      </c>
      <c r="L178">
        <v>0</v>
      </c>
      <c r="M178">
        <v>0</v>
      </c>
      <c r="N178">
        <v>0</v>
      </c>
      <c r="O178">
        <v>0</v>
      </c>
      <c r="P178">
        <v>0</v>
      </c>
      <c r="Q178">
        <v>0</v>
      </c>
      <c r="R178">
        <v>0</v>
      </c>
      <c r="S178">
        <v>0</v>
      </c>
      <c r="T178">
        <v>0</v>
      </c>
      <c r="U178">
        <v>0</v>
      </c>
      <c r="V178">
        <v>0</v>
      </c>
      <c r="W178">
        <v>0</v>
      </c>
      <c r="X178">
        <v>0</v>
      </c>
      <c r="Y178">
        <v>0</v>
      </c>
      <c r="Z178">
        <v>0</v>
      </c>
      <c r="AA178">
        <v>0</v>
      </c>
      <c r="AB178">
        <v>0</v>
      </c>
      <c r="AC178">
        <v>0</v>
      </c>
      <c r="AD178">
        <v>0</v>
      </c>
      <c r="AE178">
        <v>0</v>
      </c>
      <c r="AF178">
        <v>0</v>
      </c>
      <c r="AG178">
        <v>0</v>
      </c>
      <c r="AH178">
        <v>0</v>
      </c>
      <c r="AI178">
        <v>0</v>
      </c>
      <c r="AJ178">
        <v>0</v>
      </c>
      <c r="AK178">
        <v>0</v>
      </c>
      <c r="AL178">
        <v>0</v>
      </c>
      <c r="AM178">
        <v>0</v>
      </c>
      <c r="AN178">
        <v>0</v>
      </c>
      <c r="AO178">
        <v>0</v>
      </c>
      <c r="AP178">
        <v>0</v>
      </c>
      <c r="AQ178">
        <v>0</v>
      </c>
      <c r="AR178">
        <v>0</v>
      </c>
      <c r="AS178">
        <v>0</v>
      </c>
      <c r="AT178">
        <v>0</v>
      </c>
      <c r="AU178">
        <v>0</v>
      </c>
      <c r="AV178">
        <v>0</v>
      </c>
      <c r="AW178">
        <v>0</v>
      </c>
      <c r="AX178">
        <v>0</v>
      </c>
      <c r="AY178">
        <v>0</v>
      </c>
      <c r="AZ178">
        <v>0</v>
      </c>
      <c r="BA178">
        <v>0</v>
      </c>
      <c r="BB178">
        <v>0</v>
      </c>
      <c r="BC178">
        <v>0</v>
      </c>
      <c r="BD178">
        <v>0</v>
      </c>
      <c r="BE178">
        <v>0</v>
      </c>
      <c r="BF178">
        <v>0</v>
      </c>
      <c r="BG178">
        <v>0</v>
      </c>
      <c r="BH178">
        <v>0</v>
      </c>
      <c r="BI178">
        <v>0</v>
      </c>
      <c r="BJ178">
        <v>0</v>
      </c>
      <c r="BK178">
        <v>0</v>
      </c>
      <c r="BL178">
        <v>0</v>
      </c>
      <c r="BM178">
        <v>0</v>
      </c>
      <c r="BN178">
        <v>0</v>
      </c>
      <c r="BO178">
        <v>0</v>
      </c>
      <c r="BP178">
        <v>0</v>
      </c>
      <c r="BQ178">
        <v>0</v>
      </c>
      <c r="BR178">
        <v>0</v>
      </c>
      <c r="BS178">
        <v>0</v>
      </c>
      <c r="BT178">
        <v>0</v>
      </c>
      <c r="BU178">
        <v>0</v>
      </c>
      <c r="BV178">
        <v>0</v>
      </c>
      <c r="BW178">
        <v>0</v>
      </c>
      <c r="BX178">
        <v>0</v>
      </c>
      <c r="BY178">
        <v>0</v>
      </c>
      <c r="BZ178">
        <v>0</v>
      </c>
      <c r="CA178">
        <v>0</v>
      </c>
      <c r="CB178">
        <v>0</v>
      </c>
      <c r="CC178">
        <v>0</v>
      </c>
      <c r="CD178">
        <v>0</v>
      </c>
      <c r="CE178">
        <v>0</v>
      </c>
      <c r="CF178">
        <v>0</v>
      </c>
      <c r="CG178">
        <v>0</v>
      </c>
      <c r="CH178">
        <v>0</v>
      </c>
      <c r="CI178">
        <v>0</v>
      </c>
      <c r="CJ178">
        <v>0</v>
      </c>
      <c r="CK178">
        <v>0</v>
      </c>
      <c r="CL178">
        <v>0</v>
      </c>
      <c r="CM178">
        <v>0</v>
      </c>
      <c r="CN178">
        <v>0</v>
      </c>
      <c r="CO178">
        <v>0</v>
      </c>
      <c r="CP178">
        <v>0</v>
      </c>
      <c r="CQ178">
        <v>0</v>
      </c>
      <c r="CR178">
        <v>0</v>
      </c>
      <c r="CS178">
        <v>0</v>
      </c>
      <c r="CT178">
        <v>0</v>
      </c>
      <c r="CU178">
        <v>0</v>
      </c>
      <c r="CV178">
        <v>0</v>
      </c>
      <c r="CW178">
        <v>0</v>
      </c>
      <c r="CX178">
        <v>0</v>
      </c>
      <c r="CY178">
        <v>0</v>
      </c>
      <c r="CZ178">
        <v>0</v>
      </c>
      <c r="DA178">
        <v>0</v>
      </c>
      <c r="DB178">
        <v>0</v>
      </c>
      <c r="DC178">
        <v>0</v>
      </c>
      <c r="DD178">
        <v>0</v>
      </c>
      <c r="DE178">
        <v>0</v>
      </c>
      <c r="DF178">
        <v>0</v>
      </c>
      <c r="DG178">
        <v>0</v>
      </c>
      <c r="DH178">
        <v>0</v>
      </c>
      <c r="DI178">
        <v>0</v>
      </c>
      <c r="DJ178">
        <v>0</v>
      </c>
      <c r="DK178">
        <v>0</v>
      </c>
      <c r="DL178">
        <v>0</v>
      </c>
      <c r="DM178">
        <v>0</v>
      </c>
      <c r="DN178">
        <v>0</v>
      </c>
      <c r="DO178">
        <v>0</v>
      </c>
      <c r="DP178">
        <v>0</v>
      </c>
      <c r="DQ178">
        <v>0</v>
      </c>
      <c r="DR178">
        <v>0</v>
      </c>
      <c r="DS178">
        <v>0</v>
      </c>
      <c r="DT178">
        <v>0</v>
      </c>
      <c r="DU178">
        <v>0</v>
      </c>
      <c r="DV178">
        <v>0</v>
      </c>
      <c r="DW178">
        <v>0</v>
      </c>
      <c r="DX178">
        <v>0</v>
      </c>
      <c r="DY178">
        <v>0</v>
      </c>
      <c r="DZ178">
        <v>0</v>
      </c>
      <c r="EA178">
        <v>0</v>
      </c>
      <c r="EB178">
        <v>0</v>
      </c>
      <c r="EC178">
        <v>0</v>
      </c>
      <c r="ED178">
        <v>0</v>
      </c>
      <c r="EE178">
        <v>0</v>
      </c>
      <c r="EF178">
        <v>0</v>
      </c>
      <c r="EG178">
        <v>0</v>
      </c>
      <c r="EH178">
        <v>0</v>
      </c>
      <c r="EI178">
        <v>0</v>
      </c>
      <c r="EJ178">
        <v>0</v>
      </c>
      <c r="EK178">
        <v>0</v>
      </c>
      <c r="EL178">
        <v>0</v>
      </c>
      <c r="EM178">
        <v>0</v>
      </c>
      <c r="EN178">
        <v>0</v>
      </c>
      <c r="EO178">
        <v>0</v>
      </c>
      <c r="EP178">
        <v>0</v>
      </c>
      <c r="EQ178">
        <v>0</v>
      </c>
      <c r="ER178">
        <v>0</v>
      </c>
      <c r="ES178">
        <v>0</v>
      </c>
      <c r="ET178">
        <v>0</v>
      </c>
      <c r="EU178">
        <v>0</v>
      </c>
      <c r="EV178">
        <v>0</v>
      </c>
      <c r="EW178">
        <v>0</v>
      </c>
      <c r="EX178">
        <v>0</v>
      </c>
      <c r="EY178">
        <v>0</v>
      </c>
      <c r="EZ178">
        <v>0</v>
      </c>
      <c r="FA178">
        <v>0</v>
      </c>
      <c r="FB178">
        <v>0</v>
      </c>
      <c r="FC178">
        <v>0</v>
      </c>
      <c r="FD178">
        <v>0</v>
      </c>
      <c r="FE178">
        <v>0</v>
      </c>
      <c r="FF178">
        <v>0</v>
      </c>
      <c r="FG178">
        <v>0</v>
      </c>
      <c r="FH178">
        <v>0</v>
      </c>
      <c r="FI178">
        <v>0</v>
      </c>
      <c r="FJ178">
        <v>0</v>
      </c>
      <c r="FK178">
        <v>0</v>
      </c>
      <c r="FL178">
        <v>0</v>
      </c>
      <c r="FM178">
        <v>0</v>
      </c>
      <c r="FN178">
        <v>0</v>
      </c>
      <c r="FO178">
        <v>0</v>
      </c>
      <c r="FP178">
        <v>0</v>
      </c>
      <c r="FQ178">
        <v>0</v>
      </c>
      <c r="FR178">
        <v>0</v>
      </c>
      <c r="FS178">
        <v>0</v>
      </c>
      <c r="FT178" s="45"/>
    </row>
    <row r="179" spans="1:176" x14ac:dyDescent="0.2">
      <c r="A179" t="s">
        <v>198</v>
      </c>
      <c r="B179" t="s">
        <v>203</v>
      </c>
      <c r="C179" s="69">
        <v>41774</v>
      </c>
      <c r="D179">
        <v>0</v>
      </c>
      <c r="E179" s="78">
        <v>0</v>
      </c>
      <c r="F179">
        <v>0</v>
      </c>
      <c r="G179">
        <v>0</v>
      </c>
      <c r="H179">
        <v>0</v>
      </c>
      <c r="I179">
        <v>0</v>
      </c>
      <c r="J179">
        <v>0</v>
      </c>
      <c r="K179">
        <v>0</v>
      </c>
      <c r="L179">
        <v>0</v>
      </c>
      <c r="M179">
        <v>0</v>
      </c>
      <c r="N179">
        <v>0</v>
      </c>
      <c r="O179">
        <v>0</v>
      </c>
      <c r="P179">
        <v>0</v>
      </c>
      <c r="Q179">
        <v>0</v>
      </c>
      <c r="R179">
        <v>0</v>
      </c>
      <c r="S179">
        <v>0</v>
      </c>
      <c r="T179">
        <v>0</v>
      </c>
      <c r="U179">
        <v>0</v>
      </c>
      <c r="V179">
        <v>0</v>
      </c>
      <c r="W179">
        <v>0</v>
      </c>
      <c r="X179">
        <v>0</v>
      </c>
      <c r="Y179">
        <v>0</v>
      </c>
      <c r="Z179">
        <v>0</v>
      </c>
      <c r="AA179">
        <v>0</v>
      </c>
      <c r="AB179">
        <v>0</v>
      </c>
      <c r="AC179">
        <v>0</v>
      </c>
      <c r="AD179">
        <v>0</v>
      </c>
      <c r="AE179">
        <v>0</v>
      </c>
      <c r="AF179">
        <v>0</v>
      </c>
      <c r="AG179">
        <v>0</v>
      </c>
      <c r="AH179">
        <v>0</v>
      </c>
      <c r="AI179">
        <v>0</v>
      </c>
      <c r="AJ179">
        <v>0</v>
      </c>
      <c r="AK179">
        <v>0</v>
      </c>
      <c r="AL179">
        <v>0</v>
      </c>
      <c r="AM179">
        <v>0</v>
      </c>
      <c r="AN179">
        <v>0</v>
      </c>
      <c r="AO179">
        <v>0</v>
      </c>
      <c r="AP179">
        <v>0</v>
      </c>
      <c r="AQ179">
        <v>0</v>
      </c>
      <c r="AR179">
        <v>0</v>
      </c>
      <c r="AS179">
        <v>0</v>
      </c>
      <c r="AT179">
        <v>0</v>
      </c>
      <c r="AU179">
        <v>0</v>
      </c>
      <c r="AV179">
        <v>0</v>
      </c>
      <c r="AW179">
        <v>0</v>
      </c>
      <c r="AX179">
        <v>0</v>
      </c>
      <c r="AY179">
        <v>0</v>
      </c>
      <c r="AZ179">
        <v>0</v>
      </c>
      <c r="BA179">
        <v>0</v>
      </c>
      <c r="BB179">
        <v>0</v>
      </c>
      <c r="BC179">
        <v>0</v>
      </c>
      <c r="BD179">
        <v>0</v>
      </c>
      <c r="BE179">
        <v>0</v>
      </c>
      <c r="BF179">
        <v>0</v>
      </c>
      <c r="BG179">
        <v>0</v>
      </c>
      <c r="BH179">
        <v>0</v>
      </c>
      <c r="BI179">
        <v>0</v>
      </c>
      <c r="BJ179">
        <v>0</v>
      </c>
      <c r="BK179">
        <v>0</v>
      </c>
      <c r="BL179">
        <v>0</v>
      </c>
      <c r="BM179">
        <v>0</v>
      </c>
      <c r="BN179">
        <v>0</v>
      </c>
      <c r="BO179">
        <v>0</v>
      </c>
      <c r="BP179">
        <v>0</v>
      </c>
      <c r="BQ179">
        <v>0</v>
      </c>
      <c r="BR179">
        <v>0</v>
      </c>
      <c r="BS179">
        <v>0</v>
      </c>
      <c r="BT179">
        <v>0</v>
      </c>
      <c r="BU179">
        <v>0</v>
      </c>
      <c r="BV179">
        <v>0</v>
      </c>
      <c r="BW179">
        <v>0</v>
      </c>
      <c r="BX179">
        <v>0</v>
      </c>
      <c r="BY179">
        <v>0</v>
      </c>
      <c r="BZ179">
        <v>0</v>
      </c>
      <c r="CA179">
        <v>0</v>
      </c>
      <c r="CB179">
        <v>0</v>
      </c>
      <c r="CC179">
        <v>0</v>
      </c>
      <c r="CD179">
        <v>0</v>
      </c>
      <c r="CE179">
        <v>0</v>
      </c>
      <c r="CF179">
        <v>0</v>
      </c>
      <c r="CG179">
        <v>0</v>
      </c>
      <c r="CH179">
        <v>0</v>
      </c>
      <c r="CI179">
        <v>0</v>
      </c>
      <c r="CJ179">
        <v>0</v>
      </c>
      <c r="CK179">
        <v>0</v>
      </c>
      <c r="CL179">
        <v>0</v>
      </c>
      <c r="CM179">
        <v>0</v>
      </c>
      <c r="CN179">
        <v>0</v>
      </c>
      <c r="CO179">
        <v>0</v>
      </c>
      <c r="CP179">
        <v>0</v>
      </c>
      <c r="CQ179">
        <v>0</v>
      </c>
      <c r="CR179">
        <v>0</v>
      </c>
      <c r="CS179">
        <v>0</v>
      </c>
      <c r="CT179">
        <v>0</v>
      </c>
      <c r="CU179">
        <v>0</v>
      </c>
      <c r="CV179">
        <v>0</v>
      </c>
      <c r="CW179">
        <v>0</v>
      </c>
      <c r="CX179">
        <v>0</v>
      </c>
      <c r="CY179">
        <v>0</v>
      </c>
      <c r="CZ179">
        <v>0</v>
      </c>
      <c r="DA179">
        <v>0</v>
      </c>
      <c r="DB179">
        <v>0</v>
      </c>
      <c r="DC179">
        <v>0</v>
      </c>
      <c r="DD179">
        <v>0</v>
      </c>
      <c r="DE179">
        <v>0</v>
      </c>
      <c r="DF179">
        <v>0</v>
      </c>
      <c r="DG179">
        <v>0</v>
      </c>
      <c r="DH179">
        <v>0</v>
      </c>
      <c r="DI179">
        <v>0</v>
      </c>
      <c r="DJ179">
        <v>0</v>
      </c>
      <c r="DK179">
        <v>0</v>
      </c>
      <c r="DL179">
        <v>0</v>
      </c>
      <c r="DM179">
        <v>0</v>
      </c>
      <c r="DN179">
        <v>0</v>
      </c>
      <c r="DO179">
        <v>0</v>
      </c>
      <c r="DP179">
        <v>0</v>
      </c>
      <c r="DQ179">
        <v>0</v>
      </c>
      <c r="DR179">
        <v>0</v>
      </c>
      <c r="DS179">
        <v>0</v>
      </c>
      <c r="DT179">
        <v>0</v>
      </c>
      <c r="DU179">
        <v>0</v>
      </c>
      <c r="DV179">
        <v>0</v>
      </c>
      <c r="DW179">
        <v>0</v>
      </c>
      <c r="DX179">
        <v>0</v>
      </c>
      <c r="DY179">
        <v>0</v>
      </c>
      <c r="DZ179">
        <v>0</v>
      </c>
      <c r="EA179">
        <v>0</v>
      </c>
      <c r="EB179">
        <v>0</v>
      </c>
      <c r="EC179">
        <v>0</v>
      </c>
      <c r="ED179">
        <v>0</v>
      </c>
      <c r="EE179">
        <v>0</v>
      </c>
      <c r="EF179">
        <v>0</v>
      </c>
      <c r="EG179">
        <v>0</v>
      </c>
      <c r="EH179">
        <v>0</v>
      </c>
      <c r="EI179">
        <v>0</v>
      </c>
      <c r="EJ179">
        <v>0</v>
      </c>
      <c r="EK179">
        <v>0</v>
      </c>
      <c r="EL179">
        <v>0</v>
      </c>
      <c r="EM179">
        <v>0</v>
      </c>
      <c r="EN179">
        <v>0</v>
      </c>
      <c r="EO179">
        <v>0</v>
      </c>
      <c r="EP179">
        <v>0</v>
      </c>
      <c r="EQ179">
        <v>0</v>
      </c>
      <c r="ER179">
        <v>0</v>
      </c>
      <c r="ES179">
        <v>0</v>
      </c>
      <c r="ET179">
        <v>0</v>
      </c>
      <c r="EU179">
        <v>0</v>
      </c>
      <c r="EV179">
        <v>0</v>
      </c>
      <c r="EW179">
        <v>0</v>
      </c>
      <c r="EX179">
        <v>0</v>
      </c>
      <c r="EY179">
        <v>0</v>
      </c>
      <c r="EZ179">
        <v>0</v>
      </c>
      <c r="FA179">
        <v>0</v>
      </c>
      <c r="FB179">
        <v>0</v>
      </c>
      <c r="FC179">
        <v>0</v>
      </c>
      <c r="FD179">
        <v>0</v>
      </c>
      <c r="FE179">
        <v>0</v>
      </c>
      <c r="FF179">
        <v>0</v>
      </c>
      <c r="FG179">
        <v>0</v>
      </c>
      <c r="FH179">
        <v>0</v>
      </c>
      <c r="FI179">
        <v>0</v>
      </c>
      <c r="FJ179">
        <v>0</v>
      </c>
      <c r="FK179">
        <v>0</v>
      </c>
      <c r="FL179">
        <v>0</v>
      </c>
      <c r="FM179">
        <v>0</v>
      </c>
      <c r="FN179">
        <v>0</v>
      </c>
      <c r="FO179">
        <v>0</v>
      </c>
      <c r="FP179">
        <v>0</v>
      </c>
      <c r="FQ179">
        <v>0</v>
      </c>
      <c r="FR179">
        <v>0</v>
      </c>
      <c r="FS179">
        <v>0</v>
      </c>
      <c r="FT179" s="45"/>
    </row>
    <row r="180" spans="1:176" x14ac:dyDescent="0.2">
      <c r="A180" t="s">
        <v>198</v>
      </c>
      <c r="B180" t="s">
        <v>203</v>
      </c>
      <c r="C180" s="69">
        <v>41893</v>
      </c>
      <c r="D180">
        <v>0</v>
      </c>
      <c r="E180" s="78">
        <v>0</v>
      </c>
      <c r="F180">
        <v>0</v>
      </c>
      <c r="G180">
        <v>0</v>
      </c>
      <c r="H180">
        <v>0</v>
      </c>
      <c r="I180">
        <v>0</v>
      </c>
      <c r="J180">
        <v>0</v>
      </c>
      <c r="K180">
        <v>0</v>
      </c>
      <c r="L180">
        <v>0</v>
      </c>
      <c r="M180">
        <v>0</v>
      </c>
      <c r="N180">
        <v>0</v>
      </c>
      <c r="O180">
        <v>0</v>
      </c>
      <c r="P180">
        <v>0</v>
      </c>
      <c r="Q180">
        <v>0</v>
      </c>
      <c r="R180">
        <v>0</v>
      </c>
      <c r="S180">
        <v>0</v>
      </c>
      <c r="T180">
        <v>0</v>
      </c>
      <c r="U180">
        <v>0</v>
      </c>
      <c r="V180">
        <v>0</v>
      </c>
      <c r="W180">
        <v>0</v>
      </c>
      <c r="X180">
        <v>0</v>
      </c>
      <c r="Y180">
        <v>0</v>
      </c>
      <c r="Z180">
        <v>0</v>
      </c>
      <c r="AA180">
        <v>0</v>
      </c>
      <c r="AB180">
        <v>0</v>
      </c>
      <c r="AC180">
        <v>0</v>
      </c>
      <c r="AD180">
        <v>0</v>
      </c>
      <c r="AE180">
        <v>0</v>
      </c>
      <c r="AF180">
        <v>0</v>
      </c>
      <c r="AG180">
        <v>0</v>
      </c>
      <c r="AH180">
        <v>0</v>
      </c>
      <c r="AI180">
        <v>0</v>
      </c>
      <c r="AJ180">
        <v>0</v>
      </c>
      <c r="AK180">
        <v>0</v>
      </c>
      <c r="AL180">
        <v>0</v>
      </c>
      <c r="AM180">
        <v>0</v>
      </c>
      <c r="AN180">
        <v>0</v>
      </c>
      <c r="AO180">
        <v>0</v>
      </c>
      <c r="AP180">
        <v>0</v>
      </c>
      <c r="AQ180">
        <v>0</v>
      </c>
      <c r="AR180">
        <v>0</v>
      </c>
      <c r="AS180">
        <v>0</v>
      </c>
      <c r="AT180">
        <v>0</v>
      </c>
      <c r="AU180">
        <v>0</v>
      </c>
      <c r="AV180">
        <v>0</v>
      </c>
      <c r="AW180">
        <v>0</v>
      </c>
      <c r="AX180">
        <v>0</v>
      </c>
      <c r="AY180">
        <v>0</v>
      </c>
      <c r="AZ180">
        <v>0</v>
      </c>
      <c r="BA180">
        <v>0</v>
      </c>
      <c r="BB180">
        <v>0</v>
      </c>
      <c r="BC180">
        <v>0</v>
      </c>
      <c r="BD180">
        <v>0</v>
      </c>
      <c r="BE180">
        <v>0</v>
      </c>
      <c r="BF180">
        <v>0</v>
      </c>
      <c r="BG180">
        <v>0</v>
      </c>
      <c r="BH180">
        <v>0</v>
      </c>
      <c r="BI180">
        <v>0</v>
      </c>
      <c r="BJ180">
        <v>0</v>
      </c>
      <c r="BK180">
        <v>0</v>
      </c>
      <c r="BL180">
        <v>0</v>
      </c>
      <c r="BM180">
        <v>0</v>
      </c>
      <c r="BN180">
        <v>0</v>
      </c>
      <c r="BO180">
        <v>0</v>
      </c>
      <c r="BP180">
        <v>0</v>
      </c>
      <c r="BQ180">
        <v>0</v>
      </c>
      <c r="BR180">
        <v>0</v>
      </c>
      <c r="BS180">
        <v>0</v>
      </c>
      <c r="BT180">
        <v>0</v>
      </c>
      <c r="BU180">
        <v>0</v>
      </c>
      <c r="BV180">
        <v>0</v>
      </c>
      <c r="BW180">
        <v>0</v>
      </c>
      <c r="BX180">
        <v>0</v>
      </c>
      <c r="BY180">
        <v>0</v>
      </c>
      <c r="BZ180">
        <v>0</v>
      </c>
      <c r="CA180">
        <v>0</v>
      </c>
      <c r="CB180">
        <v>0</v>
      </c>
      <c r="CC180">
        <v>0</v>
      </c>
      <c r="CD180">
        <v>0</v>
      </c>
      <c r="CE180">
        <v>0</v>
      </c>
      <c r="CF180">
        <v>0</v>
      </c>
      <c r="CG180">
        <v>0</v>
      </c>
      <c r="CH180">
        <v>0</v>
      </c>
      <c r="CI180">
        <v>0</v>
      </c>
      <c r="CJ180">
        <v>0</v>
      </c>
      <c r="CK180">
        <v>0</v>
      </c>
      <c r="CL180">
        <v>0</v>
      </c>
      <c r="CM180">
        <v>0</v>
      </c>
      <c r="CN180">
        <v>0</v>
      </c>
      <c r="CO180">
        <v>0</v>
      </c>
      <c r="CP180">
        <v>0</v>
      </c>
      <c r="CQ180">
        <v>0</v>
      </c>
      <c r="CR180">
        <v>0</v>
      </c>
      <c r="CS180">
        <v>0</v>
      </c>
      <c r="CT180">
        <v>0</v>
      </c>
      <c r="CU180">
        <v>0</v>
      </c>
      <c r="CV180">
        <v>0</v>
      </c>
      <c r="CW180">
        <v>0</v>
      </c>
      <c r="CX180">
        <v>0</v>
      </c>
      <c r="CY180">
        <v>0</v>
      </c>
      <c r="CZ180">
        <v>0</v>
      </c>
      <c r="DA180">
        <v>0</v>
      </c>
      <c r="DB180">
        <v>0</v>
      </c>
      <c r="DC180">
        <v>0</v>
      </c>
      <c r="DD180">
        <v>0</v>
      </c>
      <c r="DE180">
        <v>0</v>
      </c>
      <c r="DF180">
        <v>0</v>
      </c>
      <c r="DG180">
        <v>0</v>
      </c>
      <c r="DH180">
        <v>0</v>
      </c>
      <c r="DI180">
        <v>0</v>
      </c>
      <c r="DJ180">
        <v>0</v>
      </c>
      <c r="DK180">
        <v>0</v>
      </c>
      <c r="DL180">
        <v>0</v>
      </c>
      <c r="DM180">
        <v>0</v>
      </c>
      <c r="DN180">
        <v>0</v>
      </c>
      <c r="DO180">
        <v>0</v>
      </c>
      <c r="DP180">
        <v>0</v>
      </c>
      <c r="DQ180">
        <v>0</v>
      </c>
      <c r="DR180">
        <v>0</v>
      </c>
      <c r="DS180">
        <v>0</v>
      </c>
      <c r="DT180">
        <v>0</v>
      </c>
      <c r="DU180">
        <v>0</v>
      </c>
      <c r="DV180">
        <v>0</v>
      </c>
      <c r="DW180">
        <v>0</v>
      </c>
      <c r="DX180">
        <v>0</v>
      </c>
      <c r="DY180">
        <v>0</v>
      </c>
      <c r="DZ180">
        <v>0</v>
      </c>
      <c r="EA180">
        <v>0</v>
      </c>
      <c r="EB180">
        <v>0</v>
      </c>
      <c r="EC180">
        <v>0</v>
      </c>
      <c r="ED180">
        <v>0</v>
      </c>
      <c r="EE180">
        <v>0</v>
      </c>
      <c r="EF180">
        <v>0</v>
      </c>
      <c r="EG180">
        <v>0</v>
      </c>
      <c r="EH180">
        <v>0</v>
      </c>
      <c r="EI180">
        <v>0</v>
      </c>
      <c r="EJ180">
        <v>0</v>
      </c>
      <c r="EK180">
        <v>0</v>
      </c>
      <c r="EL180">
        <v>0</v>
      </c>
      <c r="EM180">
        <v>0</v>
      </c>
      <c r="EN180">
        <v>0</v>
      </c>
      <c r="EO180">
        <v>0</v>
      </c>
      <c r="EP180">
        <v>0</v>
      </c>
      <c r="EQ180">
        <v>0</v>
      </c>
      <c r="ER180">
        <v>0</v>
      </c>
      <c r="ES180">
        <v>0</v>
      </c>
      <c r="ET180">
        <v>0</v>
      </c>
      <c r="EU180">
        <v>0</v>
      </c>
      <c r="EV180">
        <v>0</v>
      </c>
      <c r="EW180">
        <v>0</v>
      </c>
      <c r="EX180">
        <v>0</v>
      </c>
      <c r="EY180">
        <v>0</v>
      </c>
      <c r="EZ180">
        <v>0</v>
      </c>
      <c r="FA180">
        <v>0</v>
      </c>
      <c r="FB180">
        <v>0</v>
      </c>
      <c r="FC180">
        <v>0</v>
      </c>
      <c r="FD180">
        <v>0</v>
      </c>
      <c r="FE180">
        <v>0</v>
      </c>
      <c r="FF180">
        <v>0</v>
      </c>
      <c r="FG180">
        <v>0</v>
      </c>
      <c r="FH180">
        <v>0</v>
      </c>
      <c r="FI180">
        <v>0</v>
      </c>
      <c r="FJ180">
        <v>0</v>
      </c>
      <c r="FK180">
        <v>0</v>
      </c>
      <c r="FL180">
        <v>0</v>
      </c>
      <c r="FM180">
        <v>0</v>
      </c>
      <c r="FN180">
        <v>0</v>
      </c>
      <c r="FO180">
        <v>0</v>
      </c>
      <c r="FP180">
        <v>0</v>
      </c>
      <c r="FQ180">
        <v>0</v>
      </c>
      <c r="FR180">
        <v>0</v>
      </c>
      <c r="FS180">
        <v>0</v>
      </c>
      <c r="FT180" s="45"/>
    </row>
    <row r="181" spans="1:176" x14ac:dyDescent="0.2">
      <c r="A181" t="s">
        <v>198</v>
      </c>
      <c r="B181" t="s">
        <v>203</v>
      </c>
      <c r="C181" s="69" t="s">
        <v>2</v>
      </c>
      <c r="D181">
        <v>0</v>
      </c>
      <c r="E181" s="78">
        <v>0</v>
      </c>
      <c r="F181">
        <v>0</v>
      </c>
      <c r="G181">
        <v>0</v>
      </c>
      <c r="H181">
        <v>0</v>
      </c>
      <c r="I181">
        <v>0</v>
      </c>
      <c r="J181">
        <v>0</v>
      </c>
      <c r="K181">
        <v>0</v>
      </c>
      <c r="L181">
        <v>0</v>
      </c>
      <c r="M181">
        <v>0</v>
      </c>
      <c r="N181">
        <v>0</v>
      </c>
      <c r="O181">
        <v>0</v>
      </c>
      <c r="P181">
        <v>0</v>
      </c>
      <c r="Q181">
        <v>0</v>
      </c>
      <c r="R181">
        <v>0</v>
      </c>
      <c r="S181">
        <v>0</v>
      </c>
      <c r="T181">
        <v>0</v>
      </c>
      <c r="U181">
        <v>0</v>
      </c>
      <c r="V181">
        <v>0</v>
      </c>
      <c r="W181">
        <v>0</v>
      </c>
      <c r="X181">
        <v>0</v>
      </c>
      <c r="Y181">
        <v>0</v>
      </c>
      <c r="Z181">
        <v>0</v>
      </c>
      <c r="AA181">
        <v>0</v>
      </c>
      <c r="AB181">
        <v>0</v>
      </c>
      <c r="AC181">
        <v>0</v>
      </c>
      <c r="AD181">
        <v>0</v>
      </c>
      <c r="AE181">
        <v>0</v>
      </c>
      <c r="AF181">
        <v>0</v>
      </c>
      <c r="AG181">
        <v>0</v>
      </c>
      <c r="AH181">
        <v>0</v>
      </c>
      <c r="AI181">
        <v>0</v>
      </c>
      <c r="AJ181">
        <v>0</v>
      </c>
      <c r="AK181">
        <v>0</v>
      </c>
      <c r="AL181">
        <v>0</v>
      </c>
      <c r="AM181">
        <v>0</v>
      </c>
      <c r="AN181">
        <v>0</v>
      </c>
      <c r="AO181">
        <v>0</v>
      </c>
      <c r="AP181">
        <v>0</v>
      </c>
      <c r="AQ181">
        <v>0</v>
      </c>
      <c r="AR181">
        <v>0</v>
      </c>
      <c r="AS181">
        <v>0</v>
      </c>
      <c r="AT181">
        <v>0</v>
      </c>
      <c r="AU181">
        <v>0</v>
      </c>
      <c r="AV181">
        <v>0</v>
      </c>
      <c r="AW181">
        <v>0</v>
      </c>
      <c r="AX181">
        <v>0</v>
      </c>
      <c r="AY181">
        <v>0</v>
      </c>
      <c r="AZ181">
        <v>0</v>
      </c>
      <c r="BA181">
        <v>0</v>
      </c>
      <c r="BB181">
        <v>0</v>
      </c>
      <c r="BC181">
        <v>0</v>
      </c>
      <c r="BD181">
        <v>0</v>
      </c>
      <c r="BE181">
        <v>0</v>
      </c>
      <c r="BF181">
        <v>0</v>
      </c>
      <c r="BG181">
        <v>0</v>
      </c>
      <c r="BH181">
        <v>0</v>
      </c>
      <c r="BI181">
        <v>0</v>
      </c>
      <c r="BJ181">
        <v>0</v>
      </c>
      <c r="BK181">
        <v>0</v>
      </c>
      <c r="BL181">
        <v>0</v>
      </c>
      <c r="BM181">
        <v>0</v>
      </c>
      <c r="BN181">
        <v>0</v>
      </c>
      <c r="BO181">
        <v>0</v>
      </c>
      <c r="BP181">
        <v>0</v>
      </c>
      <c r="BQ181">
        <v>0</v>
      </c>
      <c r="BR181">
        <v>0</v>
      </c>
      <c r="BS181">
        <v>0</v>
      </c>
      <c r="BT181">
        <v>0</v>
      </c>
      <c r="BU181">
        <v>0</v>
      </c>
      <c r="BV181">
        <v>0</v>
      </c>
      <c r="BW181">
        <v>0</v>
      </c>
      <c r="BX181">
        <v>0</v>
      </c>
      <c r="BY181">
        <v>0</v>
      </c>
      <c r="BZ181">
        <v>0</v>
      </c>
      <c r="CA181">
        <v>0</v>
      </c>
      <c r="CB181">
        <v>0</v>
      </c>
      <c r="CC181">
        <v>0</v>
      </c>
      <c r="CD181">
        <v>0</v>
      </c>
      <c r="CE181">
        <v>0</v>
      </c>
      <c r="CF181">
        <v>0</v>
      </c>
      <c r="CG181">
        <v>0</v>
      </c>
      <c r="CH181">
        <v>0</v>
      </c>
      <c r="CI181">
        <v>0</v>
      </c>
      <c r="CJ181">
        <v>0</v>
      </c>
      <c r="CK181">
        <v>0</v>
      </c>
      <c r="CL181">
        <v>0</v>
      </c>
      <c r="CM181">
        <v>0</v>
      </c>
      <c r="CN181">
        <v>0</v>
      </c>
      <c r="CO181">
        <v>0</v>
      </c>
      <c r="CP181">
        <v>0</v>
      </c>
      <c r="CQ181">
        <v>0</v>
      </c>
      <c r="CR181">
        <v>0</v>
      </c>
      <c r="CS181">
        <v>0</v>
      </c>
      <c r="CT181">
        <v>0</v>
      </c>
      <c r="CU181">
        <v>0</v>
      </c>
      <c r="CV181">
        <v>0</v>
      </c>
      <c r="CW181">
        <v>0</v>
      </c>
      <c r="CX181">
        <v>0</v>
      </c>
      <c r="CY181">
        <v>0</v>
      </c>
      <c r="CZ181">
        <v>0</v>
      </c>
      <c r="DA181">
        <v>0</v>
      </c>
      <c r="DB181">
        <v>0</v>
      </c>
      <c r="DC181">
        <v>0</v>
      </c>
      <c r="DD181">
        <v>0</v>
      </c>
      <c r="DE181">
        <v>0</v>
      </c>
      <c r="DF181">
        <v>0</v>
      </c>
      <c r="DG181">
        <v>0</v>
      </c>
      <c r="DH181">
        <v>0</v>
      </c>
      <c r="DI181">
        <v>0</v>
      </c>
      <c r="DJ181">
        <v>0</v>
      </c>
      <c r="DK181">
        <v>0</v>
      </c>
      <c r="DL181">
        <v>0</v>
      </c>
      <c r="DM181">
        <v>0</v>
      </c>
      <c r="DN181">
        <v>0</v>
      </c>
      <c r="DO181">
        <v>0</v>
      </c>
      <c r="DP181">
        <v>0</v>
      </c>
      <c r="DQ181">
        <v>0</v>
      </c>
      <c r="DR181">
        <v>0</v>
      </c>
      <c r="DS181">
        <v>0</v>
      </c>
      <c r="DT181">
        <v>0</v>
      </c>
      <c r="DU181">
        <v>0</v>
      </c>
      <c r="DV181">
        <v>0</v>
      </c>
      <c r="DW181">
        <v>0</v>
      </c>
      <c r="DX181">
        <v>0</v>
      </c>
      <c r="DY181">
        <v>0</v>
      </c>
      <c r="DZ181">
        <v>0</v>
      </c>
      <c r="EA181">
        <v>0</v>
      </c>
      <c r="EB181">
        <v>0</v>
      </c>
      <c r="EC181">
        <v>0</v>
      </c>
      <c r="ED181">
        <v>0</v>
      </c>
      <c r="EE181">
        <v>0</v>
      </c>
      <c r="EF181">
        <v>0</v>
      </c>
      <c r="EG181">
        <v>0</v>
      </c>
      <c r="EH181">
        <v>0</v>
      </c>
      <c r="EI181">
        <v>0</v>
      </c>
      <c r="EJ181">
        <v>0</v>
      </c>
      <c r="EK181">
        <v>0</v>
      </c>
      <c r="EL181">
        <v>0</v>
      </c>
      <c r="EM181">
        <v>0</v>
      </c>
      <c r="EN181">
        <v>0</v>
      </c>
      <c r="EO181">
        <v>0</v>
      </c>
      <c r="EP181">
        <v>0</v>
      </c>
      <c r="EQ181">
        <v>0</v>
      </c>
      <c r="ER181">
        <v>0</v>
      </c>
      <c r="ES181">
        <v>0</v>
      </c>
      <c r="ET181">
        <v>0</v>
      </c>
      <c r="EU181">
        <v>0</v>
      </c>
      <c r="EV181">
        <v>0</v>
      </c>
      <c r="EW181">
        <v>0</v>
      </c>
      <c r="EX181">
        <v>0</v>
      </c>
      <c r="EY181">
        <v>0</v>
      </c>
      <c r="EZ181">
        <v>0</v>
      </c>
      <c r="FA181">
        <v>0</v>
      </c>
      <c r="FB181">
        <v>0</v>
      </c>
      <c r="FC181">
        <v>0</v>
      </c>
      <c r="FD181">
        <v>0</v>
      </c>
      <c r="FE181">
        <v>0</v>
      </c>
      <c r="FF181">
        <v>0</v>
      </c>
      <c r="FG181">
        <v>0</v>
      </c>
      <c r="FH181">
        <v>0</v>
      </c>
      <c r="FI181">
        <v>0</v>
      </c>
      <c r="FJ181">
        <v>0</v>
      </c>
      <c r="FK181">
        <v>0</v>
      </c>
      <c r="FL181">
        <v>0</v>
      </c>
      <c r="FM181">
        <v>0</v>
      </c>
      <c r="FN181">
        <v>0</v>
      </c>
      <c r="FO181">
        <v>0</v>
      </c>
      <c r="FP181">
        <v>0</v>
      </c>
      <c r="FQ181">
        <v>0</v>
      </c>
      <c r="FR181">
        <v>0</v>
      </c>
      <c r="FS181">
        <v>0</v>
      </c>
      <c r="FT181" s="45"/>
    </row>
    <row r="182" spans="1:176" x14ac:dyDescent="0.2">
      <c r="E182" s="69"/>
      <c r="FT182" s="45"/>
    </row>
    <row r="183" spans="1:176" x14ac:dyDescent="0.2">
      <c r="E183" s="69"/>
      <c r="FT183" s="45"/>
    </row>
    <row r="184" spans="1:176" x14ac:dyDescent="0.2">
      <c r="E184" s="69"/>
      <c r="FT184" s="45"/>
    </row>
    <row r="185" spans="1:176" x14ac:dyDescent="0.2">
      <c r="E185" s="69"/>
      <c r="FT185" s="45"/>
    </row>
    <row r="186" spans="1:176" x14ac:dyDescent="0.2">
      <c r="E186" s="69"/>
      <c r="FT186" s="45"/>
    </row>
    <row r="187" spans="1:176" x14ac:dyDescent="0.2">
      <c r="E187" s="69"/>
      <c r="FT187" s="45"/>
    </row>
    <row r="188" spans="1:176" x14ac:dyDescent="0.2">
      <c r="E188" s="69"/>
      <c r="FT188" s="45"/>
    </row>
    <row r="189" spans="1:176" x14ac:dyDescent="0.2">
      <c r="E189" s="69"/>
      <c r="FT189" s="45"/>
    </row>
    <row r="190" spans="1:176" x14ac:dyDescent="0.2">
      <c r="E190" s="69"/>
      <c r="FT190" s="45"/>
    </row>
    <row r="191" spans="1:176" x14ac:dyDescent="0.2">
      <c r="E191" s="69"/>
      <c r="FT191" s="45"/>
    </row>
    <row r="192" spans="1:176" x14ac:dyDescent="0.2">
      <c r="E192" s="69"/>
      <c r="FT192" s="45"/>
    </row>
    <row r="193" spans="5:176" x14ac:dyDescent="0.2">
      <c r="E193" s="69"/>
      <c r="FT193" s="45"/>
    </row>
    <row r="194" spans="5:176" x14ac:dyDescent="0.2">
      <c r="E194" s="69"/>
      <c r="FT194" s="45"/>
    </row>
    <row r="195" spans="5:176" x14ac:dyDescent="0.2">
      <c r="E195" s="69"/>
      <c r="FT195" s="45"/>
    </row>
    <row r="196" spans="5:176" x14ac:dyDescent="0.2">
      <c r="E196" s="69"/>
      <c r="FT196" s="45"/>
    </row>
    <row r="197" spans="5:176" x14ac:dyDescent="0.2">
      <c r="E197" s="69"/>
      <c r="FT197" s="45"/>
    </row>
    <row r="198" spans="5:176" x14ac:dyDescent="0.2">
      <c r="E198" s="69"/>
      <c r="FT198" s="45"/>
    </row>
    <row r="199" spans="5:176" x14ac:dyDescent="0.2">
      <c r="E199" s="69"/>
      <c r="FT199" s="45"/>
    </row>
    <row r="200" spans="5:176" x14ac:dyDescent="0.2">
      <c r="E200" s="69"/>
      <c r="FT200" s="45"/>
    </row>
    <row r="201" spans="5:176" x14ac:dyDescent="0.2">
      <c r="E201" s="69"/>
      <c r="FT201" s="45"/>
    </row>
    <row r="202" spans="5:176" x14ac:dyDescent="0.2">
      <c r="E202" s="69"/>
      <c r="FT202" s="45"/>
    </row>
    <row r="203" spans="5:176" x14ac:dyDescent="0.2">
      <c r="E203" s="69"/>
      <c r="FT203" s="45"/>
    </row>
    <row r="204" spans="5:176" x14ac:dyDescent="0.2">
      <c r="E204" s="69"/>
      <c r="FT204" s="45"/>
    </row>
    <row r="205" spans="5:176" x14ac:dyDescent="0.2">
      <c r="E205" s="69"/>
      <c r="FT205" s="45"/>
    </row>
    <row r="206" spans="5:176" x14ac:dyDescent="0.2">
      <c r="E206" s="69"/>
      <c r="FT206" s="45"/>
    </row>
    <row r="207" spans="5:176" x14ac:dyDescent="0.2">
      <c r="E207" s="69"/>
      <c r="FT207" s="45"/>
    </row>
    <row r="208" spans="5:176" x14ac:dyDescent="0.2">
      <c r="E208" s="69"/>
      <c r="FT208" s="45"/>
    </row>
    <row r="209" spans="5:176" x14ac:dyDescent="0.2">
      <c r="E209" s="69"/>
      <c r="FT209" s="45"/>
    </row>
    <row r="210" spans="5:176" x14ac:dyDescent="0.2">
      <c r="E210" s="69"/>
      <c r="FT210" s="45"/>
    </row>
    <row r="211" spans="5:176" x14ac:dyDescent="0.2">
      <c r="E211" s="69"/>
      <c r="FT211" s="45"/>
    </row>
    <row r="212" spans="5:176" x14ac:dyDescent="0.2">
      <c r="E212" s="69"/>
      <c r="FT212" s="45"/>
    </row>
    <row r="213" spans="5:176" x14ac:dyDescent="0.2">
      <c r="E213" s="69"/>
      <c r="FT213" s="45"/>
    </row>
    <row r="214" spans="5:176" x14ac:dyDescent="0.2">
      <c r="E214" s="69"/>
      <c r="FT214" s="45"/>
    </row>
    <row r="215" spans="5:176" x14ac:dyDescent="0.2">
      <c r="E215" s="69"/>
      <c r="FT215" s="45"/>
    </row>
    <row r="216" spans="5:176" x14ac:dyDescent="0.2">
      <c r="E216" s="69"/>
      <c r="FT216" s="45"/>
    </row>
    <row r="217" spans="5:176" x14ac:dyDescent="0.2">
      <c r="E217" s="69"/>
      <c r="FT217" s="45"/>
    </row>
    <row r="218" spans="5:176" x14ac:dyDescent="0.2">
      <c r="E218" s="69"/>
      <c r="FT218" s="45"/>
    </row>
    <row r="219" spans="5:176" x14ac:dyDescent="0.2">
      <c r="E219" s="69"/>
      <c r="FT219" s="45"/>
    </row>
    <row r="220" spans="5:176" x14ac:dyDescent="0.2">
      <c r="E220" s="69"/>
      <c r="FT220" s="45"/>
    </row>
    <row r="221" spans="5:176" x14ac:dyDescent="0.2">
      <c r="E221" s="69"/>
      <c r="FT221" s="45"/>
    </row>
    <row r="222" spans="5:176" x14ac:dyDescent="0.2">
      <c r="E222" s="69"/>
      <c r="FT222" s="45"/>
    </row>
    <row r="223" spans="5:176" x14ac:dyDescent="0.2">
      <c r="E223" s="69"/>
      <c r="FT223" s="45"/>
    </row>
    <row r="224" spans="5:176" x14ac:dyDescent="0.2">
      <c r="E224" s="69"/>
      <c r="FT224" s="45"/>
    </row>
    <row r="225" spans="5:176" x14ac:dyDescent="0.2">
      <c r="E225" s="69"/>
      <c r="FT225" s="45"/>
    </row>
    <row r="226" spans="5:176" x14ac:dyDescent="0.2">
      <c r="E226" s="69"/>
      <c r="FT226" s="45"/>
    </row>
    <row r="227" spans="5:176" x14ac:dyDescent="0.2">
      <c r="E227" s="69"/>
      <c r="FT227" s="45"/>
    </row>
    <row r="228" spans="5:176" x14ac:dyDescent="0.2">
      <c r="E228" s="69"/>
      <c r="FT228" s="45"/>
    </row>
    <row r="229" spans="5:176" x14ac:dyDescent="0.2">
      <c r="E229" s="69"/>
      <c r="FT229" s="45"/>
    </row>
    <row r="230" spans="5:176" x14ac:dyDescent="0.2">
      <c r="E230" s="69"/>
      <c r="FT230" s="45"/>
    </row>
    <row r="231" spans="5:176" x14ac:dyDescent="0.2">
      <c r="E231" s="69"/>
      <c r="FT231" s="45"/>
    </row>
    <row r="232" spans="5:176" x14ac:dyDescent="0.2">
      <c r="E232" s="69"/>
      <c r="FT232" s="45"/>
    </row>
    <row r="233" spans="5:176" x14ac:dyDescent="0.2">
      <c r="E233" s="69"/>
      <c r="FT233" s="45"/>
    </row>
    <row r="234" spans="5:176" x14ac:dyDescent="0.2">
      <c r="E234" s="69"/>
      <c r="FT234" s="45"/>
    </row>
    <row r="235" spans="5:176" x14ac:dyDescent="0.2">
      <c r="E235" s="69"/>
      <c r="FT235" s="45"/>
    </row>
    <row r="236" spans="5:176" x14ac:dyDescent="0.2">
      <c r="E236" s="69"/>
      <c r="FT236" s="45"/>
    </row>
    <row r="237" spans="5:176" x14ac:dyDescent="0.2">
      <c r="E237" s="69"/>
      <c r="FT237" s="45"/>
    </row>
    <row r="238" spans="5:176" x14ac:dyDescent="0.2">
      <c r="E238" s="69"/>
      <c r="FT238" s="45"/>
    </row>
    <row r="239" spans="5:176" x14ac:dyDescent="0.2">
      <c r="E239" s="69"/>
      <c r="FT239" s="45"/>
    </row>
    <row r="240" spans="5:176" x14ac:dyDescent="0.2">
      <c r="E240" s="69"/>
      <c r="FT240" s="45"/>
    </row>
    <row r="241" spans="5:176" x14ac:dyDescent="0.2">
      <c r="E241" s="69"/>
      <c r="FT241" s="45"/>
    </row>
    <row r="242" spans="5:176" x14ac:dyDescent="0.2">
      <c r="E242" s="69"/>
      <c r="FT242" s="45"/>
    </row>
    <row r="243" spans="5:176" x14ac:dyDescent="0.2">
      <c r="E243" s="69"/>
      <c r="FT243" s="45"/>
    </row>
    <row r="244" spans="5:176" x14ac:dyDescent="0.2">
      <c r="E244" s="69"/>
      <c r="FT244" s="45"/>
    </row>
    <row r="245" spans="5:176" x14ac:dyDescent="0.2">
      <c r="E245" s="69"/>
      <c r="FT245" s="45"/>
    </row>
    <row r="246" spans="5:176" x14ac:dyDescent="0.2">
      <c r="E246" s="69"/>
      <c r="FT246" s="45"/>
    </row>
    <row r="247" spans="5:176" x14ac:dyDescent="0.2">
      <c r="E247" s="69"/>
      <c r="FT247" s="45"/>
    </row>
    <row r="248" spans="5:176" x14ac:dyDescent="0.2">
      <c r="E248" s="69"/>
      <c r="FT248" s="45"/>
    </row>
    <row r="249" spans="5:176" x14ac:dyDescent="0.2">
      <c r="E249" s="69"/>
      <c r="FT249" s="45"/>
    </row>
    <row r="250" spans="5:176" x14ac:dyDescent="0.2">
      <c r="E250" s="69"/>
      <c r="FT250" s="45"/>
    </row>
    <row r="251" spans="5:176" x14ac:dyDescent="0.2">
      <c r="E251" s="69"/>
      <c r="FT251" s="45"/>
    </row>
    <row r="252" spans="5:176" x14ac:dyDescent="0.2">
      <c r="E252" s="69"/>
      <c r="FT252" s="45"/>
    </row>
    <row r="253" spans="5:176" x14ac:dyDescent="0.2">
      <c r="E253" s="69"/>
      <c r="FT253" s="45"/>
    </row>
    <row r="254" spans="5:176" x14ac:dyDescent="0.2">
      <c r="E254" s="69"/>
      <c r="FT254" s="45"/>
    </row>
    <row r="255" spans="5:176" x14ac:dyDescent="0.2">
      <c r="E255" s="69"/>
      <c r="FT255" s="45"/>
    </row>
    <row r="256" spans="5:176" x14ac:dyDescent="0.2">
      <c r="E256" s="69"/>
      <c r="FT256" s="45"/>
    </row>
    <row r="257" spans="5:176" x14ac:dyDescent="0.2">
      <c r="E257" s="69"/>
      <c r="FT257" s="45"/>
    </row>
    <row r="258" spans="5:176" x14ac:dyDescent="0.2">
      <c r="E258" s="69"/>
      <c r="FT258" s="45"/>
    </row>
    <row r="259" spans="5:176" x14ac:dyDescent="0.2">
      <c r="E259" s="69"/>
      <c r="FT259" s="45"/>
    </row>
    <row r="260" spans="5:176" x14ac:dyDescent="0.2">
      <c r="E260" s="69"/>
      <c r="FT260" s="45"/>
    </row>
    <row r="261" spans="5:176" x14ac:dyDescent="0.2">
      <c r="E261" s="69"/>
      <c r="FT261" s="45"/>
    </row>
    <row r="262" spans="5:176" x14ac:dyDescent="0.2">
      <c r="E262" s="69"/>
      <c r="FT262" s="45"/>
    </row>
    <row r="263" spans="5:176" x14ac:dyDescent="0.2">
      <c r="E263" s="69"/>
      <c r="FT263" s="45"/>
    </row>
    <row r="264" spans="5:176" x14ac:dyDescent="0.2">
      <c r="E264" s="69"/>
      <c r="FT264" s="45"/>
    </row>
    <row r="265" spans="5:176" x14ac:dyDescent="0.2">
      <c r="E265" s="69"/>
      <c r="FT265" s="45"/>
    </row>
    <row r="266" spans="5:176" x14ac:dyDescent="0.2">
      <c r="E266" s="69"/>
      <c r="FT266" s="45"/>
    </row>
    <row r="267" spans="5:176" x14ac:dyDescent="0.2">
      <c r="E267" s="69"/>
      <c r="FT267" s="45"/>
    </row>
    <row r="268" spans="5:176" x14ac:dyDescent="0.2">
      <c r="E268" s="69"/>
      <c r="FT268" s="45"/>
    </row>
    <row r="269" spans="5:176" x14ac:dyDescent="0.2">
      <c r="E269" s="69"/>
      <c r="FT269" s="45"/>
    </row>
    <row r="270" spans="5:176" x14ac:dyDescent="0.2">
      <c r="E270" s="69"/>
      <c r="FT270" s="45"/>
    </row>
    <row r="271" spans="5:176" x14ac:dyDescent="0.2">
      <c r="E271" s="69"/>
      <c r="FT271" s="45"/>
    </row>
    <row r="272" spans="5:176" x14ac:dyDescent="0.2">
      <c r="E272" s="69"/>
      <c r="FT272" s="45"/>
    </row>
    <row r="273" spans="5:176" x14ac:dyDescent="0.2">
      <c r="E273" s="69"/>
      <c r="FT273" s="45"/>
    </row>
    <row r="274" spans="5:176" x14ac:dyDescent="0.2">
      <c r="E274" s="69"/>
      <c r="FT274" s="45"/>
    </row>
    <row r="275" spans="5:176" x14ac:dyDescent="0.2">
      <c r="E275" s="69"/>
      <c r="FT275" s="45"/>
    </row>
    <row r="276" spans="5:176" x14ac:dyDescent="0.2">
      <c r="E276" s="69"/>
      <c r="FT276" s="45"/>
    </row>
    <row r="277" spans="5:176" x14ac:dyDescent="0.2">
      <c r="E277" s="69"/>
      <c r="FT277" s="45"/>
    </row>
    <row r="278" spans="5:176" x14ac:dyDescent="0.2">
      <c r="E278" s="69"/>
      <c r="FT278" s="45"/>
    </row>
    <row r="279" spans="5:176" x14ac:dyDescent="0.2">
      <c r="E279" s="69"/>
      <c r="FT279" s="45"/>
    </row>
    <row r="280" spans="5:176" x14ac:dyDescent="0.2">
      <c r="E280" s="69"/>
      <c r="FT280" s="45"/>
    </row>
    <row r="281" spans="5:176" x14ac:dyDescent="0.2">
      <c r="E281" s="69"/>
      <c r="FT281" s="45"/>
    </row>
    <row r="282" spans="5:176" x14ac:dyDescent="0.2">
      <c r="E282" s="69"/>
      <c r="FT282" s="45"/>
    </row>
    <row r="283" spans="5:176" x14ac:dyDescent="0.2">
      <c r="E283" s="69"/>
      <c r="FT283" s="45"/>
    </row>
    <row r="284" spans="5:176" x14ac:dyDescent="0.2">
      <c r="E284" s="69"/>
      <c r="FT284" s="45"/>
    </row>
    <row r="285" spans="5:176" x14ac:dyDescent="0.2">
      <c r="E285" s="69"/>
      <c r="FT285" s="45"/>
    </row>
    <row r="286" spans="5:176" x14ac:dyDescent="0.2">
      <c r="E286" s="69"/>
      <c r="FT286" s="45"/>
    </row>
    <row r="287" spans="5:176" x14ac:dyDescent="0.2">
      <c r="E287" s="69"/>
      <c r="FT287" s="45"/>
    </row>
    <row r="288" spans="5:176" x14ac:dyDescent="0.2">
      <c r="E288" s="69"/>
      <c r="FT288" s="45"/>
    </row>
    <row r="289" spans="5:176" x14ac:dyDescent="0.2">
      <c r="E289" s="69"/>
      <c r="FT289" s="45"/>
    </row>
    <row r="290" spans="5:176" x14ac:dyDescent="0.2">
      <c r="E290" s="69"/>
      <c r="FT290" s="45"/>
    </row>
    <row r="291" spans="5:176" x14ac:dyDescent="0.2">
      <c r="E291" s="69"/>
      <c r="FT291" s="45"/>
    </row>
    <row r="292" spans="5:176" x14ac:dyDescent="0.2">
      <c r="E292" s="69"/>
      <c r="FT292" s="45"/>
    </row>
    <row r="293" spans="5:176" x14ac:dyDescent="0.2">
      <c r="E293" s="69"/>
      <c r="FT293" s="45"/>
    </row>
    <row r="294" spans="5:176" x14ac:dyDescent="0.2">
      <c r="E294" s="69"/>
      <c r="FT294" s="45"/>
    </row>
    <row r="295" spans="5:176" x14ac:dyDescent="0.2">
      <c r="E295" s="69"/>
      <c r="FT295" s="45"/>
    </row>
    <row r="296" spans="5:176" x14ac:dyDescent="0.2">
      <c r="E296" s="69"/>
      <c r="FT296" s="45"/>
    </row>
    <row r="297" spans="5:176" x14ac:dyDescent="0.2">
      <c r="E297" s="69"/>
      <c r="FT297" s="45"/>
    </row>
    <row r="298" spans="5:176" x14ac:dyDescent="0.2">
      <c r="E298" s="69"/>
      <c r="FT298" s="45"/>
    </row>
    <row r="299" spans="5:176" x14ac:dyDescent="0.2">
      <c r="E299" s="69"/>
      <c r="FT299" s="45"/>
    </row>
    <row r="300" spans="5:176" x14ac:dyDescent="0.2">
      <c r="E300" s="69"/>
      <c r="FT300" s="45"/>
    </row>
    <row r="301" spans="5:176" x14ac:dyDescent="0.2">
      <c r="E301" s="69"/>
      <c r="FT301" s="45"/>
    </row>
    <row r="302" spans="5:176" x14ac:dyDescent="0.2">
      <c r="E302" s="69"/>
      <c r="FT302" s="45"/>
    </row>
    <row r="303" spans="5:176" x14ac:dyDescent="0.2">
      <c r="E303" s="69"/>
      <c r="FT303" s="45"/>
    </row>
    <row r="304" spans="5:176" x14ac:dyDescent="0.2">
      <c r="E304" s="69"/>
      <c r="FT304" s="45"/>
    </row>
    <row r="305" spans="5:176" x14ac:dyDescent="0.2">
      <c r="E305" s="69"/>
      <c r="FT305" s="45"/>
    </row>
    <row r="306" spans="5:176" x14ac:dyDescent="0.2">
      <c r="E306" s="69"/>
      <c r="FT306" s="45"/>
    </row>
    <row r="307" spans="5:176" x14ac:dyDescent="0.2">
      <c r="E307" s="69"/>
      <c r="FT307" s="45"/>
    </row>
    <row r="308" spans="5:176" x14ac:dyDescent="0.2">
      <c r="E308" s="69"/>
      <c r="FT308" s="45"/>
    </row>
    <row r="309" spans="5:176" x14ac:dyDescent="0.2">
      <c r="E309" s="69"/>
      <c r="FT309" s="45"/>
    </row>
    <row r="310" spans="5:176" x14ac:dyDescent="0.2">
      <c r="E310" s="69"/>
      <c r="FT310" s="45"/>
    </row>
    <row r="311" spans="5:176" x14ac:dyDescent="0.2">
      <c r="E311" s="69"/>
      <c r="FT311" s="45"/>
    </row>
    <row r="312" spans="5:176" x14ac:dyDescent="0.2">
      <c r="E312" s="69"/>
      <c r="FT312" s="45"/>
    </row>
    <row r="313" spans="5:176" x14ac:dyDescent="0.2">
      <c r="E313" s="69"/>
      <c r="FT313" s="45"/>
    </row>
    <row r="314" spans="5:176" x14ac:dyDescent="0.2">
      <c r="E314" s="69"/>
      <c r="FT314" s="45"/>
    </row>
    <row r="315" spans="5:176" x14ac:dyDescent="0.2">
      <c r="E315" s="69"/>
      <c r="FT315" s="45"/>
    </row>
    <row r="316" spans="5:176" x14ac:dyDescent="0.2">
      <c r="E316" s="69"/>
      <c r="FT316" s="45"/>
    </row>
    <row r="317" spans="5:176" x14ac:dyDescent="0.2">
      <c r="E317" s="69"/>
      <c r="FT317" s="45"/>
    </row>
    <row r="318" spans="5:176" x14ac:dyDescent="0.2">
      <c r="E318" s="69"/>
      <c r="FT318" s="45"/>
    </row>
    <row r="319" spans="5:176" x14ac:dyDescent="0.2">
      <c r="E319" s="69"/>
      <c r="FT319" s="45"/>
    </row>
    <row r="320" spans="5:176" x14ac:dyDescent="0.2">
      <c r="E320" s="69"/>
      <c r="FT320" s="45"/>
    </row>
    <row r="321" spans="5:176" x14ac:dyDescent="0.2">
      <c r="E321" s="69"/>
      <c r="FT321" s="45"/>
    </row>
    <row r="322" spans="5:176" x14ac:dyDescent="0.2">
      <c r="E322" s="69"/>
      <c r="FT322" s="45"/>
    </row>
    <row r="323" spans="5:176" x14ac:dyDescent="0.2">
      <c r="E323" s="69"/>
      <c r="FT323" s="45"/>
    </row>
    <row r="324" spans="5:176" x14ac:dyDescent="0.2">
      <c r="E324" s="69"/>
      <c r="FT324" s="45"/>
    </row>
    <row r="325" spans="5:176" x14ac:dyDescent="0.2">
      <c r="E325" s="69"/>
      <c r="FT325" s="45"/>
    </row>
    <row r="326" spans="5:176" x14ac:dyDescent="0.2">
      <c r="E326" s="69"/>
      <c r="FT326" s="45"/>
    </row>
    <row r="327" spans="5:176" x14ac:dyDescent="0.2">
      <c r="E327" s="69"/>
      <c r="FT327" s="45"/>
    </row>
    <row r="328" spans="5:176" x14ac:dyDescent="0.2">
      <c r="E328" s="69"/>
      <c r="FT328" s="45"/>
    </row>
    <row r="329" spans="5:176" x14ac:dyDescent="0.2">
      <c r="E329" s="69"/>
      <c r="FT329" s="45"/>
    </row>
    <row r="330" spans="5:176" x14ac:dyDescent="0.2">
      <c r="E330" s="69"/>
      <c r="FT330" s="45"/>
    </row>
    <row r="331" spans="5:176" x14ac:dyDescent="0.2">
      <c r="E331" s="69"/>
      <c r="FT331" s="45"/>
    </row>
    <row r="332" spans="5:176" x14ac:dyDescent="0.2">
      <c r="E332" s="69"/>
      <c r="FT332" s="45"/>
    </row>
    <row r="333" spans="5:176" x14ac:dyDescent="0.2">
      <c r="E333" s="69"/>
      <c r="FT333" s="45"/>
    </row>
    <row r="334" spans="5:176" x14ac:dyDescent="0.2">
      <c r="E334" s="69"/>
      <c r="FT334" s="45"/>
    </row>
    <row r="335" spans="5:176" x14ac:dyDescent="0.2">
      <c r="E335" s="69"/>
      <c r="FT335" s="45"/>
    </row>
    <row r="336" spans="5:176" x14ac:dyDescent="0.2">
      <c r="E336" s="69"/>
      <c r="FT336" s="45"/>
    </row>
    <row r="337" spans="5:176" x14ac:dyDescent="0.2">
      <c r="E337" s="69"/>
      <c r="FT337" s="45"/>
    </row>
    <row r="338" spans="5:176" x14ac:dyDescent="0.2">
      <c r="E338" s="69"/>
      <c r="FT338" s="45"/>
    </row>
    <row r="339" spans="5:176" x14ac:dyDescent="0.2">
      <c r="E339" s="69"/>
      <c r="FT339" s="45"/>
    </row>
    <row r="340" spans="5:176" x14ac:dyDescent="0.2">
      <c r="E340" s="69"/>
      <c r="FT340" s="45"/>
    </row>
    <row r="341" spans="5:176" x14ac:dyDescent="0.2">
      <c r="E341" s="69"/>
      <c r="FT341" s="45"/>
    </row>
    <row r="342" spans="5:176" x14ac:dyDescent="0.2">
      <c r="E342" s="69"/>
      <c r="FT342" s="45"/>
    </row>
    <row r="343" spans="5:176" x14ac:dyDescent="0.2">
      <c r="E343" s="69"/>
      <c r="FT343" s="45"/>
    </row>
    <row r="344" spans="5:176" x14ac:dyDescent="0.2">
      <c r="E344" s="69"/>
      <c r="FT344" s="45"/>
    </row>
    <row r="345" spans="5:176" x14ac:dyDescent="0.2">
      <c r="E345" s="69"/>
      <c r="FT345" s="45"/>
    </row>
    <row r="346" spans="5:176" x14ac:dyDescent="0.2">
      <c r="E346" s="69"/>
      <c r="FT346" s="45"/>
    </row>
    <row r="347" spans="5:176" x14ac:dyDescent="0.2">
      <c r="E347" s="69"/>
      <c r="FT347" s="45"/>
    </row>
    <row r="348" spans="5:176" x14ac:dyDescent="0.2">
      <c r="E348" s="69"/>
      <c r="FT348" s="45"/>
    </row>
    <row r="349" spans="5:176" x14ac:dyDescent="0.2">
      <c r="E349" s="69"/>
      <c r="FT349" s="45"/>
    </row>
    <row r="350" spans="5:176" x14ac:dyDescent="0.2">
      <c r="E350" s="69"/>
      <c r="FT350" s="45"/>
    </row>
    <row r="351" spans="5:176" x14ac:dyDescent="0.2">
      <c r="E351" s="69"/>
      <c r="FT351" s="45"/>
    </row>
    <row r="352" spans="5:176" x14ac:dyDescent="0.2">
      <c r="E352" s="69"/>
      <c r="FT352" s="45"/>
    </row>
    <row r="353" spans="5:176" x14ac:dyDescent="0.2">
      <c r="E353" s="69"/>
      <c r="FT353" s="45"/>
    </row>
    <row r="354" spans="5:176" x14ac:dyDescent="0.2">
      <c r="E354" s="69"/>
      <c r="FT354" s="45"/>
    </row>
    <row r="355" spans="5:176" x14ac:dyDescent="0.2">
      <c r="E355" s="69"/>
      <c r="FT355" s="45"/>
    </row>
    <row r="356" spans="5:176" x14ac:dyDescent="0.2">
      <c r="E356" s="69"/>
      <c r="FT356" s="45"/>
    </row>
    <row r="357" spans="5:176" x14ac:dyDescent="0.2">
      <c r="E357" s="69"/>
      <c r="FT357" s="45"/>
    </row>
    <row r="358" spans="5:176" x14ac:dyDescent="0.2">
      <c r="E358" s="69"/>
      <c r="FT358" s="45"/>
    </row>
    <row r="359" spans="5:176" x14ac:dyDescent="0.2">
      <c r="E359" s="69"/>
      <c r="FT359" s="45"/>
    </row>
    <row r="360" spans="5:176" x14ac:dyDescent="0.2">
      <c r="E360" s="69"/>
      <c r="FT360" s="45"/>
    </row>
    <row r="361" spans="5:176" x14ac:dyDescent="0.2">
      <c r="E361" s="69"/>
      <c r="FT361" s="45"/>
    </row>
    <row r="362" spans="5:176" x14ac:dyDescent="0.2">
      <c r="E362" s="69"/>
      <c r="FT362" s="45"/>
    </row>
    <row r="363" spans="5:176" x14ac:dyDescent="0.2">
      <c r="E363" s="69"/>
      <c r="FT363" s="45"/>
    </row>
    <row r="364" spans="5:176" x14ac:dyDescent="0.2">
      <c r="E364" s="69"/>
      <c r="FT364" s="45"/>
    </row>
    <row r="365" spans="5:176" x14ac:dyDescent="0.2">
      <c r="E365" s="69"/>
      <c r="FT365" s="45"/>
    </row>
    <row r="366" spans="5:176" x14ac:dyDescent="0.2">
      <c r="E366" s="69"/>
      <c r="FT366" s="45"/>
    </row>
    <row r="367" spans="5:176" x14ac:dyDescent="0.2">
      <c r="E367" s="69"/>
      <c r="FT367" s="45"/>
    </row>
    <row r="368" spans="5:176" x14ac:dyDescent="0.2">
      <c r="E368" s="69"/>
      <c r="FT368" s="45"/>
    </row>
    <row r="369" spans="5:176" x14ac:dyDescent="0.2">
      <c r="E369" s="69"/>
      <c r="FT369" s="45"/>
    </row>
    <row r="370" spans="5:176" x14ac:dyDescent="0.2">
      <c r="E370" s="69"/>
      <c r="FT370" s="45"/>
    </row>
    <row r="371" spans="5:176" x14ac:dyDescent="0.2">
      <c r="E371" s="69"/>
      <c r="FT371" s="45"/>
    </row>
    <row r="372" spans="5:176" x14ac:dyDescent="0.2">
      <c r="E372" s="69"/>
      <c r="FT372" s="45"/>
    </row>
    <row r="373" spans="5:176" x14ac:dyDescent="0.2">
      <c r="E373" s="69"/>
      <c r="FT373" s="45"/>
    </row>
    <row r="374" spans="5:176" x14ac:dyDescent="0.2">
      <c r="E374" s="69"/>
      <c r="FT374" s="45"/>
    </row>
    <row r="375" spans="5:176" x14ac:dyDescent="0.2">
      <c r="E375" s="69"/>
      <c r="FT375" s="45"/>
    </row>
    <row r="376" spans="5:176" x14ac:dyDescent="0.2">
      <c r="E376" s="69"/>
      <c r="FT376" s="45"/>
    </row>
    <row r="377" spans="5:176" x14ac:dyDescent="0.2">
      <c r="E377" s="69"/>
      <c r="FT377" s="45"/>
    </row>
    <row r="378" spans="5:176" x14ac:dyDescent="0.2">
      <c r="E378" s="69"/>
      <c r="FT378" s="45"/>
    </row>
    <row r="379" spans="5:176" x14ac:dyDescent="0.2">
      <c r="E379" s="69"/>
      <c r="FT379" s="45"/>
    </row>
    <row r="380" spans="5:176" x14ac:dyDescent="0.2">
      <c r="E380" s="69"/>
      <c r="FT380" s="45"/>
    </row>
    <row r="381" spans="5:176" x14ac:dyDescent="0.2">
      <c r="E381" s="69"/>
      <c r="FT381" s="45"/>
    </row>
    <row r="382" spans="5:176" x14ac:dyDescent="0.2">
      <c r="E382" s="69"/>
      <c r="FT382" s="45"/>
    </row>
    <row r="383" spans="5:176" x14ac:dyDescent="0.2">
      <c r="E383" s="69"/>
      <c r="FT383" s="45"/>
    </row>
    <row r="384" spans="5:176" x14ac:dyDescent="0.2">
      <c r="E384" s="69"/>
      <c r="FT384" s="45"/>
    </row>
    <row r="385" spans="5:176" x14ac:dyDescent="0.2">
      <c r="E385" s="69"/>
      <c r="FT385" s="45"/>
    </row>
    <row r="386" spans="5:176" x14ac:dyDescent="0.2">
      <c r="E386" s="69"/>
      <c r="FT386" s="45"/>
    </row>
    <row r="387" spans="5:176" x14ac:dyDescent="0.2">
      <c r="E387" s="69"/>
      <c r="FT387" s="45"/>
    </row>
    <row r="388" spans="5:176" x14ac:dyDescent="0.2">
      <c r="E388" s="69"/>
      <c r="FT388" s="45"/>
    </row>
    <row r="389" spans="5:176" x14ac:dyDescent="0.2">
      <c r="E389" s="69"/>
      <c r="FT389" s="45"/>
    </row>
    <row r="390" spans="5:176" x14ac:dyDescent="0.2">
      <c r="E390" s="69"/>
      <c r="FT390" s="45"/>
    </row>
    <row r="391" spans="5:176" x14ac:dyDescent="0.2">
      <c r="E391" s="69"/>
      <c r="FT391" s="45"/>
    </row>
    <row r="392" spans="5:176" x14ac:dyDescent="0.2">
      <c r="E392" s="69"/>
      <c r="FT392" s="45"/>
    </row>
    <row r="393" spans="5:176" x14ac:dyDescent="0.2">
      <c r="E393" s="69"/>
      <c r="FT393" s="45"/>
    </row>
    <row r="394" spans="5:176" x14ac:dyDescent="0.2">
      <c r="E394" s="69"/>
      <c r="FT394" s="45"/>
    </row>
    <row r="395" spans="5:176" x14ac:dyDescent="0.2">
      <c r="E395" s="69"/>
      <c r="FT395" s="45"/>
    </row>
    <row r="396" spans="5:176" x14ac:dyDescent="0.2">
      <c r="E396" s="69"/>
      <c r="FT396" s="45"/>
    </row>
    <row r="397" spans="5:176" x14ac:dyDescent="0.2">
      <c r="E397" s="69"/>
      <c r="FT397" s="45"/>
    </row>
    <row r="398" spans="5:176" x14ac:dyDescent="0.2">
      <c r="E398" s="69"/>
      <c r="FT398" s="45"/>
    </row>
    <row r="399" spans="5:176" x14ac:dyDescent="0.2">
      <c r="E399" s="69"/>
      <c r="FT399" s="45"/>
    </row>
    <row r="400" spans="5:176" x14ac:dyDescent="0.2">
      <c r="E400" s="69"/>
      <c r="FT400" s="45"/>
    </row>
    <row r="401" spans="5:176" x14ac:dyDescent="0.2">
      <c r="E401" s="69"/>
      <c r="FT401" s="45"/>
    </row>
    <row r="402" spans="5:176" x14ac:dyDescent="0.2">
      <c r="E402" s="69"/>
      <c r="FT402" s="45"/>
    </row>
    <row r="403" spans="5:176" x14ac:dyDescent="0.2">
      <c r="E403" s="69"/>
      <c r="FT403" s="45"/>
    </row>
    <row r="404" spans="5:176" x14ac:dyDescent="0.2">
      <c r="E404" s="69"/>
      <c r="FT404" s="45"/>
    </row>
    <row r="405" spans="5:176" x14ac:dyDescent="0.2">
      <c r="E405" s="69"/>
      <c r="FT405" s="45"/>
    </row>
    <row r="406" spans="5:176" x14ac:dyDescent="0.2">
      <c r="E406" s="69"/>
      <c r="FT406" s="45"/>
    </row>
    <row r="407" spans="5:176" x14ac:dyDescent="0.2">
      <c r="E407" s="69"/>
      <c r="FT407" s="45"/>
    </row>
    <row r="408" spans="5:176" x14ac:dyDescent="0.2">
      <c r="E408" s="69"/>
      <c r="FT408" s="45"/>
    </row>
    <row r="409" spans="5:176" x14ac:dyDescent="0.2">
      <c r="E409" s="69"/>
      <c r="FT409" s="45"/>
    </row>
    <row r="410" spans="5:176" x14ac:dyDescent="0.2">
      <c r="E410" s="69"/>
      <c r="FT410" s="45"/>
    </row>
    <row r="411" spans="5:176" x14ac:dyDescent="0.2">
      <c r="E411" s="69"/>
      <c r="FT411" s="45"/>
    </row>
    <row r="412" spans="5:176" x14ac:dyDescent="0.2">
      <c r="E412" s="69"/>
      <c r="FT412" s="45"/>
    </row>
    <row r="413" spans="5:176" x14ac:dyDescent="0.2">
      <c r="E413" s="69"/>
      <c r="FT413" s="45"/>
    </row>
    <row r="414" spans="5:176" x14ac:dyDescent="0.2">
      <c r="E414" s="69"/>
      <c r="FT414" s="45"/>
    </row>
    <row r="415" spans="5:176" x14ac:dyDescent="0.2">
      <c r="E415" s="69"/>
      <c r="FT415" s="45"/>
    </row>
    <row r="416" spans="5:176" x14ac:dyDescent="0.2">
      <c r="E416" s="69"/>
      <c r="FT416" s="45"/>
    </row>
    <row r="417" spans="5:176" x14ac:dyDescent="0.2">
      <c r="E417" s="69"/>
      <c r="FT417" s="45"/>
    </row>
    <row r="418" spans="5:176" x14ac:dyDescent="0.2">
      <c r="E418" s="69"/>
      <c r="FT418" s="45"/>
    </row>
    <row r="419" spans="5:176" x14ac:dyDescent="0.2">
      <c r="E419" s="69"/>
      <c r="FT419" s="45"/>
    </row>
    <row r="420" spans="5:176" x14ac:dyDescent="0.2">
      <c r="E420" s="69"/>
      <c r="FT420" s="45"/>
    </row>
    <row r="421" spans="5:176" x14ac:dyDescent="0.2">
      <c r="E421" s="69"/>
      <c r="FT421" s="45"/>
    </row>
    <row r="422" spans="5:176" x14ac:dyDescent="0.2">
      <c r="E422" s="69"/>
      <c r="FT422" s="45"/>
    </row>
    <row r="423" spans="5:176" x14ac:dyDescent="0.2">
      <c r="E423" s="69"/>
      <c r="FT423" s="45"/>
    </row>
    <row r="424" spans="5:176" x14ac:dyDescent="0.2">
      <c r="E424" s="69"/>
      <c r="FT424" s="45"/>
    </row>
    <row r="425" spans="5:176" x14ac:dyDescent="0.2">
      <c r="E425" s="69"/>
      <c r="FT425" s="45"/>
    </row>
    <row r="426" spans="5:176" x14ac:dyDescent="0.2">
      <c r="E426" s="69"/>
      <c r="FT426" s="45"/>
    </row>
    <row r="427" spans="5:176" x14ac:dyDescent="0.2">
      <c r="E427" s="69"/>
      <c r="FT427" s="45"/>
    </row>
    <row r="428" spans="5:176" x14ac:dyDescent="0.2">
      <c r="E428" s="69"/>
      <c r="DQ428" s="61"/>
      <c r="EP428" s="61"/>
      <c r="FT428" s="45"/>
    </row>
    <row r="429" spans="5:176" x14ac:dyDescent="0.2">
      <c r="E429" s="69"/>
      <c r="FT429" s="45"/>
    </row>
    <row r="430" spans="5:176" x14ac:dyDescent="0.2">
      <c r="E430" s="69"/>
      <c r="FT430" s="45"/>
    </row>
    <row r="431" spans="5:176" x14ac:dyDescent="0.2">
      <c r="E431" s="69"/>
      <c r="FT431" s="45"/>
    </row>
    <row r="432" spans="5:176" x14ac:dyDescent="0.2">
      <c r="E432" s="69"/>
      <c r="FT432" s="45"/>
    </row>
    <row r="433" spans="5:176" x14ac:dyDescent="0.2">
      <c r="E433" s="69"/>
      <c r="FT433" s="45"/>
    </row>
    <row r="434" spans="5:176" x14ac:dyDescent="0.2">
      <c r="E434" s="69"/>
      <c r="FT434" s="45"/>
    </row>
    <row r="435" spans="5:176" x14ac:dyDescent="0.2">
      <c r="E435" s="69"/>
      <c r="FT435" s="45"/>
    </row>
    <row r="436" spans="5:176" x14ac:dyDescent="0.2">
      <c r="E436" s="69"/>
      <c r="FT436" s="45"/>
    </row>
    <row r="437" spans="5:176" x14ac:dyDescent="0.2">
      <c r="E437" s="69"/>
      <c r="FT437" s="45"/>
    </row>
    <row r="438" spans="5:176" x14ac:dyDescent="0.2">
      <c r="E438" s="69"/>
      <c r="FT438" s="45"/>
    </row>
    <row r="439" spans="5:176" x14ac:dyDescent="0.2">
      <c r="E439" s="69"/>
      <c r="FT439" s="45"/>
    </row>
    <row r="440" spans="5:176" x14ac:dyDescent="0.2">
      <c r="E440" s="69"/>
      <c r="FT440" s="45"/>
    </row>
    <row r="441" spans="5:176" x14ac:dyDescent="0.2">
      <c r="E441" s="69"/>
      <c r="FT441" s="45"/>
    </row>
    <row r="442" spans="5:176" x14ac:dyDescent="0.2">
      <c r="E442" s="69"/>
      <c r="FT442" s="45"/>
    </row>
    <row r="443" spans="5:176" x14ac:dyDescent="0.2">
      <c r="E443" s="69"/>
      <c r="FT443" s="45"/>
    </row>
    <row r="444" spans="5:176" x14ac:dyDescent="0.2">
      <c r="E444" s="69"/>
      <c r="FT444" s="45"/>
    </row>
    <row r="445" spans="5:176" x14ac:dyDescent="0.2">
      <c r="E445" s="69"/>
      <c r="FT445" s="45"/>
    </row>
    <row r="446" spans="5:176" x14ac:dyDescent="0.2">
      <c r="E446" s="69"/>
      <c r="FT446" s="45"/>
    </row>
    <row r="447" spans="5:176" x14ac:dyDescent="0.2">
      <c r="E447" s="69"/>
      <c r="FT447" s="45"/>
    </row>
    <row r="448" spans="5:176" x14ac:dyDescent="0.2">
      <c r="E448" s="69"/>
      <c r="FT448" s="45"/>
    </row>
    <row r="449" spans="5:176" x14ac:dyDescent="0.2">
      <c r="E449" s="69"/>
      <c r="FT449" s="45"/>
    </row>
    <row r="450" spans="5:176" x14ac:dyDescent="0.2">
      <c r="E450" s="69"/>
      <c r="FT450" s="45"/>
    </row>
    <row r="451" spans="5:176" x14ac:dyDescent="0.2">
      <c r="E451" s="69"/>
      <c r="FT451" s="45"/>
    </row>
    <row r="452" spans="5:176" x14ac:dyDescent="0.2">
      <c r="E452" s="69"/>
      <c r="FT452" s="45"/>
    </row>
    <row r="453" spans="5:176" x14ac:dyDescent="0.2">
      <c r="E453" s="69"/>
      <c r="FT453" s="45"/>
    </row>
    <row r="454" spans="5:176" x14ac:dyDescent="0.2">
      <c r="E454" s="69"/>
      <c r="FT454" s="45"/>
    </row>
    <row r="455" spans="5:176" x14ac:dyDescent="0.2">
      <c r="E455" s="69"/>
      <c r="FT455" s="45"/>
    </row>
    <row r="456" spans="5:176" x14ac:dyDescent="0.2">
      <c r="E456" s="69"/>
      <c r="FT456" s="45"/>
    </row>
    <row r="457" spans="5:176" x14ac:dyDescent="0.2">
      <c r="E457" s="69"/>
      <c r="FT457" s="45"/>
    </row>
    <row r="458" spans="5:176" x14ac:dyDescent="0.2">
      <c r="E458" s="69"/>
      <c r="FT458" s="45"/>
    </row>
    <row r="459" spans="5:176" x14ac:dyDescent="0.2">
      <c r="E459" s="69"/>
      <c r="FT459" s="45"/>
    </row>
    <row r="460" spans="5:176" x14ac:dyDescent="0.2">
      <c r="E460" s="69"/>
      <c r="FT460" s="45"/>
    </row>
    <row r="461" spans="5:176" x14ac:dyDescent="0.2">
      <c r="E461" s="69"/>
      <c r="FT461" s="45"/>
    </row>
    <row r="462" spans="5:176" x14ac:dyDescent="0.2">
      <c r="E462" s="69"/>
      <c r="FT462" s="45"/>
    </row>
    <row r="463" spans="5:176" x14ac:dyDescent="0.2">
      <c r="E463" s="69"/>
      <c r="FT463" s="45"/>
    </row>
    <row r="464" spans="5:176" x14ac:dyDescent="0.2">
      <c r="E464" s="69"/>
      <c r="FT464" s="45"/>
    </row>
    <row r="465" spans="5:176" x14ac:dyDescent="0.2">
      <c r="E465" s="69"/>
      <c r="FT465" s="45"/>
    </row>
    <row r="466" spans="5:176" x14ac:dyDescent="0.2">
      <c r="E466" s="69"/>
      <c r="FT466" s="45"/>
    </row>
    <row r="467" spans="5:176" x14ac:dyDescent="0.2">
      <c r="E467" s="69"/>
      <c r="FT467" s="45"/>
    </row>
    <row r="468" spans="5:176" x14ac:dyDescent="0.2">
      <c r="E468" s="69"/>
      <c r="FT468" s="45"/>
    </row>
    <row r="469" spans="5:176" x14ac:dyDescent="0.2">
      <c r="E469" s="69"/>
      <c r="FT469" s="45"/>
    </row>
    <row r="470" spans="5:176" x14ac:dyDescent="0.2">
      <c r="E470" s="69"/>
      <c r="FT470" s="45"/>
    </row>
    <row r="471" spans="5:176" x14ac:dyDescent="0.2">
      <c r="E471" s="69"/>
      <c r="FT471" s="45"/>
    </row>
    <row r="472" spans="5:176" x14ac:dyDescent="0.2">
      <c r="E472" s="69"/>
      <c r="FT472" s="45"/>
    </row>
    <row r="473" spans="5:176" x14ac:dyDescent="0.2">
      <c r="E473" s="69"/>
      <c r="FT473" s="45"/>
    </row>
    <row r="474" spans="5:176" x14ac:dyDescent="0.2">
      <c r="E474" s="69"/>
      <c r="FT474" s="45"/>
    </row>
    <row r="475" spans="5:176" x14ac:dyDescent="0.2">
      <c r="E475" s="69"/>
      <c r="FT475" s="45"/>
    </row>
    <row r="476" spans="5:176" x14ac:dyDescent="0.2">
      <c r="E476" s="69"/>
      <c r="FT476" s="45"/>
    </row>
    <row r="477" spans="5:176" x14ac:dyDescent="0.2">
      <c r="E477" s="69"/>
      <c r="FT477" s="45"/>
    </row>
    <row r="478" spans="5:176" x14ac:dyDescent="0.2">
      <c r="E478" s="69"/>
      <c r="FT478" s="45"/>
    </row>
    <row r="479" spans="5:176" x14ac:dyDescent="0.2">
      <c r="E479" s="69"/>
      <c r="FT479" s="45"/>
    </row>
    <row r="480" spans="5:176" x14ac:dyDescent="0.2">
      <c r="E480" s="69"/>
      <c r="FT480" s="45"/>
    </row>
    <row r="481" spans="5:176" x14ac:dyDescent="0.2">
      <c r="E481" s="69"/>
      <c r="FT481" s="45"/>
    </row>
    <row r="482" spans="5:176" x14ac:dyDescent="0.2">
      <c r="E482" s="69"/>
      <c r="FT482" s="45"/>
    </row>
    <row r="483" spans="5:176" x14ac:dyDescent="0.2">
      <c r="E483" s="69"/>
      <c r="FT483" s="45"/>
    </row>
    <row r="484" spans="5:176" x14ac:dyDescent="0.2">
      <c r="E484" s="69"/>
      <c r="FT484" s="45"/>
    </row>
    <row r="485" spans="5:176" x14ac:dyDescent="0.2">
      <c r="E485" s="69"/>
      <c r="FT485" s="45"/>
    </row>
    <row r="486" spans="5:176" x14ac:dyDescent="0.2">
      <c r="E486" s="69"/>
      <c r="FT486" s="45"/>
    </row>
    <row r="487" spans="5:176" x14ac:dyDescent="0.2">
      <c r="E487" s="69"/>
      <c r="FT487" s="45"/>
    </row>
    <row r="488" spans="5:176" x14ac:dyDescent="0.2">
      <c r="E488" s="69"/>
      <c r="FT488" s="45"/>
    </row>
    <row r="489" spans="5:176" x14ac:dyDescent="0.2">
      <c r="E489" s="69"/>
      <c r="FT489" s="45"/>
    </row>
    <row r="490" spans="5:176" x14ac:dyDescent="0.2">
      <c r="E490" s="69"/>
      <c r="FT490" s="45"/>
    </row>
    <row r="491" spans="5:176" x14ac:dyDescent="0.2">
      <c r="E491" s="69"/>
      <c r="FT491" s="45"/>
    </row>
    <row r="492" spans="5:176" x14ac:dyDescent="0.2">
      <c r="E492" s="69"/>
      <c r="FT492" s="45"/>
    </row>
    <row r="493" spans="5:176" x14ac:dyDescent="0.2">
      <c r="E493" s="69"/>
      <c r="FT493" s="45"/>
    </row>
    <row r="494" spans="5:176" x14ac:dyDescent="0.2">
      <c r="E494" s="69"/>
      <c r="FT494" s="45"/>
    </row>
    <row r="495" spans="5:176" x14ac:dyDescent="0.2">
      <c r="E495" s="69"/>
      <c r="FT495" s="45"/>
    </row>
    <row r="496" spans="5:176" x14ac:dyDescent="0.2">
      <c r="E496" s="69"/>
      <c r="FT496" s="45"/>
    </row>
    <row r="497" spans="5:176" x14ac:dyDescent="0.2">
      <c r="E497" s="69"/>
      <c r="FT497" s="45"/>
    </row>
    <row r="498" spans="5:176" x14ac:dyDescent="0.2">
      <c r="E498" s="69"/>
      <c r="FT498" s="45"/>
    </row>
    <row r="499" spans="5:176" x14ac:dyDescent="0.2">
      <c r="E499" s="69"/>
      <c r="FT499" s="45"/>
    </row>
    <row r="500" spans="5:176" x14ac:dyDescent="0.2">
      <c r="E500" s="69"/>
      <c r="FT500" s="45"/>
    </row>
    <row r="501" spans="5:176" x14ac:dyDescent="0.2">
      <c r="E501" s="69"/>
      <c r="FT501" s="45"/>
    </row>
    <row r="502" spans="5:176" x14ac:dyDescent="0.2">
      <c r="E502" s="69"/>
      <c r="FT502" s="45"/>
    </row>
    <row r="503" spans="5:176" x14ac:dyDescent="0.2">
      <c r="E503" s="69"/>
      <c r="FT503" s="45"/>
    </row>
    <row r="504" spans="5:176" x14ac:dyDescent="0.2">
      <c r="E504" s="69"/>
      <c r="FT504" s="45"/>
    </row>
    <row r="505" spans="5:176" x14ac:dyDescent="0.2">
      <c r="E505" s="69"/>
      <c r="FT505" s="45"/>
    </row>
    <row r="506" spans="5:176" x14ac:dyDescent="0.2">
      <c r="E506" s="69"/>
      <c r="FT506" s="45"/>
    </row>
    <row r="507" spans="5:176" x14ac:dyDescent="0.2">
      <c r="E507" s="69"/>
      <c r="FT507" s="45"/>
    </row>
    <row r="508" spans="5:176" x14ac:dyDescent="0.2">
      <c r="E508" s="69"/>
      <c r="FT508" s="45"/>
    </row>
    <row r="509" spans="5:176" x14ac:dyDescent="0.2">
      <c r="E509" s="69"/>
      <c r="FT509" s="45"/>
    </row>
    <row r="510" spans="5:176" x14ac:dyDescent="0.2">
      <c r="E510" s="69"/>
      <c r="FT510" s="45"/>
    </row>
    <row r="511" spans="5:176" x14ac:dyDescent="0.2">
      <c r="E511" s="69"/>
      <c r="FT511" s="45"/>
    </row>
    <row r="512" spans="5:176" x14ac:dyDescent="0.2">
      <c r="E512" s="69"/>
      <c r="FT512" s="45"/>
    </row>
    <row r="513" spans="5:176" x14ac:dyDescent="0.2">
      <c r="E513" s="69"/>
      <c r="FT513" s="45"/>
    </row>
    <row r="514" spans="5:176" x14ac:dyDescent="0.2">
      <c r="E514" s="69"/>
      <c r="FT514" s="45"/>
    </row>
    <row r="515" spans="5:176" x14ac:dyDescent="0.2">
      <c r="E515" s="69"/>
      <c r="FT515" s="45"/>
    </row>
    <row r="516" spans="5:176" x14ac:dyDescent="0.2">
      <c r="E516" s="69"/>
      <c r="FT516" s="45"/>
    </row>
    <row r="517" spans="5:176" x14ac:dyDescent="0.2">
      <c r="E517" s="69"/>
      <c r="FT517" s="45"/>
    </row>
    <row r="518" spans="5:176" x14ac:dyDescent="0.2">
      <c r="E518" s="69"/>
      <c r="FT518" s="45"/>
    </row>
    <row r="519" spans="5:176" x14ac:dyDescent="0.2">
      <c r="E519" s="69"/>
      <c r="FT519" s="45"/>
    </row>
    <row r="520" spans="5:176" x14ac:dyDescent="0.2">
      <c r="E520" s="69"/>
      <c r="FT520" s="45"/>
    </row>
    <row r="521" spans="5:176" x14ac:dyDescent="0.2">
      <c r="E521" s="69"/>
      <c r="FT521" s="45"/>
    </row>
    <row r="522" spans="5:176" x14ac:dyDescent="0.2">
      <c r="E522" s="69"/>
      <c r="FT522" s="45"/>
    </row>
    <row r="523" spans="5:176" x14ac:dyDescent="0.2">
      <c r="E523" s="69"/>
      <c r="FT523" s="45"/>
    </row>
    <row r="524" spans="5:176" x14ac:dyDescent="0.2">
      <c r="E524" s="69"/>
      <c r="FT524" s="45"/>
    </row>
    <row r="525" spans="5:176" x14ac:dyDescent="0.2">
      <c r="E525" s="69"/>
      <c r="FT525" s="45"/>
    </row>
    <row r="526" spans="5:176" x14ac:dyDescent="0.2">
      <c r="E526" s="69"/>
      <c r="FT526" s="45"/>
    </row>
    <row r="527" spans="5:176" x14ac:dyDescent="0.2">
      <c r="E527" s="69"/>
      <c r="FT527" s="45"/>
    </row>
    <row r="528" spans="5:176" x14ac:dyDescent="0.2">
      <c r="E528" s="69"/>
      <c r="FT528" s="45"/>
    </row>
    <row r="529" spans="5:176" x14ac:dyDescent="0.2">
      <c r="E529" s="69"/>
      <c r="FT529" s="45"/>
    </row>
    <row r="530" spans="5:176" x14ac:dyDescent="0.2">
      <c r="E530" s="69"/>
      <c r="FT530" s="45"/>
    </row>
    <row r="531" spans="5:176" x14ac:dyDescent="0.2">
      <c r="E531" s="69"/>
      <c r="FT531" s="45"/>
    </row>
    <row r="532" spans="5:176" x14ac:dyDescent="0.2">
      <c r="E532" s="69"/>
      <c r="FT532" s="45"/>
    </row>
    <row r="533" spans="5:176" x14ac:dyDescent="0.2">
      <c r="E533" s="69"/>
      <c r="FT533" s="45"/>
    </row>
    <row r="534" spans="5:176" x14ac:dyDescent="0.2">
      <c r="E534" s="69"/>
      <c r="FT534" s="45"/>
    </row>
    <row r="535" spans="5:176" x14ac:dyDescent="0.2">
      <c r="E535" s="69"/>
      <c r="FT535" s="45"/>
    </row>
    <row r="536" spans="5:176" x14ac:dyDescent="0.2">
      <c r="E536" s="69"/>
      <c r="FT536" s="45"/>
    </row>
    <row r="537" spans="5:176" x14ac:dyDescent="0.2">
      <c r="E537" s="69"/>
      <c r="FT537" s="45"/>
    </row>
    <row r="538" spans="5:176" x14ac:dyDescent="0.2">
      <c r="E538" s="69"/>
      <c r="FT538" s="45"/>
    </row>
    <row r="539" spans="5:176" x14ac:dyDescent="0.2">
      <c r="E539" s="69"/>
      <c r="FT539" s="45"/>
    </row>
    <row r="540" spans="5:176" x14ac:dyDescent="0.2">
      <c r="E540" s="69"/>
      <c r="FT540" s="45"/>
    </row>
    <row r="541" spans="5:176" x14ac:dyDescent="0.2">
      <c r="E541" s="69"/>
      <c r="FT541" s="45"/>
    </row>
    <row r="542" spans="5:176" x14ac:dyDescent="0.2">
      <c r="E542" s="69"/>
      <c r="FT542" s="45"/>
    </row>
    <row r="543" spans="5:176" x14ac:dyDescent="0.2">
      <c r="E543" s="69"/>
      <c r="FT543" s="45"/>
    </row>
    <row r="544" spans="5:176" x14ac:dyDescent="0.2">
      <c r="E544" s="69"/>
      <c r="FT544" s="45"/>
    </row>
    <row r="545" spans="5:176" x14ac:dyDescent="0.2">
      <c r="E545" s="69"/>
      <c r="FT545" s="45"/>
    </row>
    <row r="546" spans="5:176" x14ac:dyDescent="0.2">
      <c r="E546" s="69"/>
      <c r="FT546" s="45"/>
    </row>
    <row r="547" spans="5:176" x14ac:dyDescent="0.2">
      <c r="E547" s="69"/>
      <c r="FT547" s="45"/>
    </row>
    <row r="548" spans="5:176" x14ac:dyDescent="0.2">
      <c r="E548" s="69"/>
      <c r="FT548" s="45"/>
    </row>
    <row r="549" spans="5:176" x14ac:dyDescent="0.2">
      <c r="E549" s="69"/>
      <c r="FT549" s="45"/>
    </row>
    <row r="550" spans="5:176" x14ac:dyDescent="0.2">
      <c r="E550" s="69"/>
      <c r="FT550" s="45"/>
    </row>
    <row r="551" spans="5:176" x14ac:dyDescent="0.2">
      <c r="E551" s="69"/>
      <c r="FT551" s="45"/>
    </row>
    <row r="552" spans="5:176" x14ac:dyDescent="0.2">
      <c r="E552" s="69"/>
      <c r="FT552" s="45"/>
    </row>
    <row r="553" spans="5:176" x14ac:dyDescent="0.2">
      <c r="E553" s="69"/>
      <c r="FT553" s="45"/>
    </row>
    <row r="554" spans="5:176" x14ac:dyDescent="0.2">
      <c r="E554" s="69"/>
      <c r="FT554" s="45"/>
    </row>
    <row r="555" spans="5:176" x14ac:dyDescent="0.2">
      <c r="E555" s="69"/>
      <c r="FT555" s="45"/>
    </row>
    <row r="556" spans="5:176" x14ac:dyDescent="0.2">
      <c r="E556" s="69"/>
      <c r="FT556" s="45"/>
    </row>
    <row r="557" spans="5:176" x14ac:dyDescent="0.2">
      <c r="E557" s="69"/>
      <c r="FT557" s="45"/>
    </row>
    <row r="558" spans="5:176" x14ac:dyDescent="0.2">
      <c r="E558" s="69"/>
      <c r="FT558" s="45"/>
    </row>
    <row r="559" spans="5:176" x14ac:dyDescent="0.2">
      <c r="E559" s="69"/>
      <c r="FT559" s="45"/>
    </row>
    <row r="560" spans="5:176" x14ac:dyDescent="0.2">
      <c r="E560" s="69"/>
      <c r="FT560" s="45"/>
    </row>
    <row r="561" spans="5:176" x14ac:dyDescent="0.2">
      <c r="E561" s="69"/>
      <c r="FT561" s="45"/>
    </row>
    <row r="562" spans="5:176" x14ac:dyDescent="0.2">
      <c r="E562" s="69"/>
      <c r="FT562" s="45"/>
    </row>
    <row r="563" spans="5:176" x14ac:dyDescent="0.2">
      <c r="E563" s="69"/>
      <c r="FT563" s="45"/>
    </row>
    <row r="564" spans="5:176" x14ac:dyDescent="0.2">
      <c r="E564" s="69"/>
      <c r="FT564" s="45"/>
    </row>
    <row r="565" spans="5:176" x14ac:dyDescent="0.2">
      <c r="E565" s="69"/>
      <c r="FT565" s="45"/>
    </row>
    <row r="566" spans="5:176" x14ac:dyDescent="0.2">
      <c r="E566" s="69"/>
      <c r="FT566" s="45"/>
    </row>
    <row r="567" spans="5:176" x14ac:dyDescent="0.2">
      <c r="E567" s="69"/>
      <c r="FT567" s="45"/>
    </row>
    <row r="568" spans="5:176" x14ac:dyDescent="0.2">
      <c r="E568" s="69"/>
      <c r="FT568" s="45"/>
    </row>
    <row r="569" spans="5:176" x14ac:dyDescent="0.2">
      <c r="E569" s="69"/>
      <c r="FT569" s="45"/>
    </row>
    <row r="570" spans="5:176" x14ac:dyDescent="0.2">
      <c r="E570" s="69"/>
      <c r="FT570" s="45"/>
    </row>
    <row r="571" spans="5:176" x14ac:dyDescent="0.2">
      <c r="E571" s="69"/>
      <c r="FT571" s="45"/>
    </row>
    <row r="572" spans="5:176" x14ac:dyDescent="0.2">
      <c r="E572" s="69"/>
      <c r="FT572" s="45"/>
    </row>
    <row r="573" spans="5:176" x14ac:dyDescent="0.2">
      <c r="E573" s="69"/>
      <c r="FT573" s="45"/>
    </row>
    <row r="574" spans="5:176" x14ac:dyDescent="0.2">
      <c r="E574" s="69"/>
      <c r="FT574" s="45"/>
    </row>
    <row r="575" spans="5:176" x14ac:dyDescent="0.2">
      <c r="E575" s="69"/>
      <c r="FT575" s="45"/>
    </row>
    <row r="576" spans="5:176" x14ac:dyDescent="0.2">
      <c r="E576" s="69"/>
      <c r="FT576" s="45"/>
    </row>
    <row r="577" spans="5:176" x14ac:dyDescent="0.2">
      <c r="E577" s="69"/>
      <c r="FT577" s="45"/>
    </row>
    <row r="578" spans="5:176" x14ac:dyDescent="0.2">
      <c r="E578" s="69"/>
      <c r="FT578" s="45"/>
    </row>
    <row r="579" spans="5:176" x14ac:dyDescent="0.2">
      <c r="E579" s="69"/>
      <c r="FT579" s="45"/>
    </row>
    <row r="580" spans="5:176" x14ac:dyDescent="0.2">
      <c r="E580" s="69"/>
      <c r="FT580" s="45"/>
    </row>
    <row r="581" spans="5:176" x14ac:dyDescent="0.2">
      <c r="E581" s="69"/>
      <c r="FT581" s="45"/>
    </row>
    <row r="582" spans="5:176" x14ac:dyDescent="0.2">
      <c r="E582" s="69"/>
      <c r="FT582" s="45"/>
    </row>
    <row r="583" spans="5:176" x14ac:dyDescent="0.2">
      <c r="E583" s="69"/>
      <c r="FT583" s="45"/>
    </row>
    <row r="584" spans="5:176" x14ac:dyDescent="0.2">
      <c r="E584" s="69"/>
      <c r="FT584" s="45"/>
    </row>
    <row r="585" spans="5:176" x14ac:dyDescent="0.2">
      <c r="E585" s="69"/>
      <c r="FT585" s="45"/>
    </row>
    <row r="586" spans="5:176" x14ac:dyDescent="0.2">
      <c r="E586" s="69"/>
      <c r="FT586" s="45"/>
    </row>
    <row r="587" spans="5:176" x14ac:dyDescent="0.2">
      <c r="E587" s="69"/>
      <c r="FT587" s="45"/>
    </row>
    <row r="588" spans="5:176" x14ac:dyDescent="0.2">
      <c r="E588" s="69"/>
      <c r="FT588" s="45"/>
    </row>
    <row r="589" spans="5:176" x14ac:dyDescent="0.2">
      <c r="E589" s="69"/>
      <c r="FT589" s="45"/>
    </row>
    <row r="590" spans="5:176" x14ac:dyDescent="0.2">
      <c r="E590" s="69"/>
      <c r="FT590" s="45"/>
    </row>
    <row r="591" spans="5:176" x14ac:dyDescent="0.2">
      <c r="E591" s="69"/>
      <c r="FT591" s="45"/>
    </row>
    <row r="592" spans="5:176" x14ac:dyDescent="0.2">
      <c r="E592" s="69"/>
      <c r="FT592" s="45"/>
    </row>
    <row r="593" spans="5:176" x14ac:dyDescent="0.2">
      <c r="E593" s="69"/>
      <c r="FT593" s="45"/>
    </row>
    <row r="594" spans="5:176" x14ac:dyDescent="0.2">
      <c r="E594" s="69"/>
      <c r="FT594" s="45"/>
    </row>
    <row r="595" spans="5:176" x14ac:dyDescent="0.2">
      <c r="E595" s="69"/>
      <c r="FT595" s="45"/>
    </row>
    <row r="596" spans="5:176" x14ac:dyDescent="0.2">
      <c r="E596" s="69"/>
      <c r="FT596" s="45"/>
    </row>
    <row r="597" spans="5:176" x14ac:dyDescent="0.2">
      <c r="E597" s="69"/>
      <c r="FT597" s="45"/>
    </row>
    <row r="598" spans="5:176" x14ac:dyDescent="0.2">
      <c r="E598" s="69"/>
      <c r="FT598" s="45"/>
    </row>
    <row r="599" spans="5:176" x14ac:dyDescent="0.2">
      <c r="E599" s="69"/>
      <c r="FT599" s="45"/>
    </row>
    <row r="600" spans="5:176" x14ac:dyDescent="0.2">
      <c r="E600" s="69"/>
      <c r="FT600" s="45"/>
    </row>
    <row r="601" spans="5:176" x14ac:dyDescent="0.2">
      <c r="E601" s="69"/>
      <c r="FT601" s="45"/>
    </row>
    <row r="602" spans="5:176" x14ac:dyDescent="0.2">
      <c r="E602" s="69"/>
      <c r="FT602" s="45"/>
    </row>
    <row r="603" spans="5:176" x14ac:dyDescent="0.2">
      <c r="E603" s="69"/>
      <c r="FT603" s="45"/>
    </row>
    <row r="604" spans="5:176" x14ac:dyDescent="0.2">
      <c r="E604" s="69"/>
      <c r="FT604" s="45"/>
    </row>
    <row r="605" spans="5:176" x14ac:dyDescent="0.2">
      <c r="E605" s="69"/>
      <c r="FT605" s="45"/>
    </row>
    <row r="606" spans="5:176" x14ac:dyDescent="0.2">
      <c r="E606" s="69"/>
      <c r="FT606" s="45"/>
    </row>
    <row r="607" spans="5:176" x14ac:dyDescent="0.2">
      <c r="E607" s="69"/>
      <c r="FT607" s="45"/>
    </row>
    <row r="608" spans="5:176" x14ac:dyDescent="0.2">
      <c r="E608" s="69"/>
      <c r="FT608" s="45"/>
    </row>
    <row r="609" spans="5:176" x14ac:dyDescent="0.2">
      <c r="E609" s="69"/>
      <c r="FT609" s="45"/>
    </row>
    <row r="610" spans="5:176" x14ac:dyDescent="0.2">
      <c r="E610" s="69"/>
      <c r="FT610" s="45"/>
    </row>
    <row r="611" spans="5:176" x14ac:dyDescent="0.2">
      <c r="E611" s="69"/>
      <c r="FT611" s="45"/>
    </row>
    <row r="612" spans="5:176" x14ac:dyDescent="0.2">
      <c r="E612" s="69"/>
      <c r="FT612" s="45"/>
    </row>
    <row r="613" spans="5:176" x14ac:dyDescent="0.2">
      <c r="E613" s="69"/>
      <c r="FT613" s="45"/>
    </row>
    <row r="614" spans="5:176" x14ac:dyDescent="0.2">
      <c r="E614" s="69"/>
      <c r="FT614" s="45"/>
    </row>
    <row r="615" spans="5:176" x14ac:dyDescent="0.2">
      <c r="E615" s="69"/>
      <c r="FT615" s="45"/>
    </row>
    <row r="616" spans="5:176" x14ac:dyDescent="0.2">
      <c r="E616" s="69"/>
      <c r="FT616" s="45"/>
    </row>
    <row r="617" spans="5:176" x14ac:dyDescent="0.2">
      <c r="E617" s="69"/>
      <c r="FT617" s="45"/>
    </row>
    <row r="618" spans="5:176" x14ac:dyDescent="0.2">
      <c r="E618" s="69"/>
      <c r="FT618" s="45"/>
    </row>
    <row r="619" spans="5:176" x14ac:dyDescent="0.2">
      <c r="E619" s="69"/>
      <c r="FT619" s="45"/>
    </row>
    <row r="620" spans="5:176" x14ac:dyDescent="0.2">
      <c r="E620" s="69"/>
      <c r="FT620" s="45"/>
    </row>
    <row r="621" spans="5:176" x14ac:dyDescent="0.2">
      <c r="E621" s="69"/>
      <c r="FT621" s="45"/>
    </row>
    <row r="622" spans="5:176" x14ac:dyDescent="0.2">
      <c r="E622" s="69"/>
      <c r="FT622" s="45"/>
    </row>
    <row r="623" spans="5:176" x14ac:dyDescent="0.2">
      <c r="E623" s="69"/>
      <c r="FT623" s="45"/>
    </row>
    <row r="624" spans="5:176" x14ac:dyDescent="0.2">
      <c r="E624" s="69"/>
      <c r="FT624" s="45"/>
    </row>
    <row r="625" spans="5:176" x14ac:dyDescent="0.2">
      <c r="E625" s="69"/>
      <c r="FT625" s="45"/>
    </row>
    <row r="626" spans="5:176" x14ac:dyDescent="0.2">
      <c r="E626" s="69"/>
      <c r="FT626" s="45"/>
    </row>
    <row r="627" spans="5:176" x14ac:dyDescent="0.2">
      <c r="E627" s="69"/>
      <c r="FT627" s="45"/>
    </row>
    <row r="628" spans="5:176" x14ac:dyDescent="0.2">
      <c r="E628" s="69"/>
      <c r="FT628" s="45"/>
    </row>
    <row r="629" spans="5:176" x14ac:dyDescent="0.2">
      <c r="E629" s="69"/>
      <c r="FT629" s="45"/>
    </row>
    <row r="630" spans="5:176" x14ac:dyDescent="0.2">
      <c r="E630" s="69"/>
      <c r="FT630" s="45"/>
    </row>
    <row r="631" spans="5:176" x14ac:dyDescent="0.2">
      <c r="E631" s="69"/>
      <c r="FT631" s="45"/>
    </row>
    <row r="632" spans="5:176" x14ac:dyDescent="0.2">
      <c r="E632" s="69"/>
      <c r="FT632" s="45"/>
    </row>
    <row r="633" spans="5:176" x14ac:dyDescent="0.2">
      <c r="E633" s="69"/>
      <c r="FT633" s="45"/>
    </row>
    <row r="634" spans="5:176" x14ac:dyDescent="0.2">
      <c r="E634" s="69"/>
      <c r="FT634" s="45"/>
    </row>
    <row r="635" spans="5:176" x14ac:dyDescent="0.2">
      <c r="E635" s="69"/>
      <c r="FT635" s="45"/>
    </row>
    <row r="636" spans="5:176" x14ac:dyDescent="0.2">
      <c r="E636" s="69"/>
      <c r="FT636" s="45"/>
    </row>
    <row r="637" spans="5:176" x14ac:dyDescent="0.2">
      <c r="E637" s="69"/>
      <c r="FT637" s="45"/>
    </row>
    <row r="638" spans="5:176" x14ac:dyDescent="0.2">
      <c r="E638" s="69"/>
      <c r="FT638" s="45"/>
    </row>
    <row r="639" spans="5:176" x14ac:dyDescent="0.2">
      <c r="E639" s="69"/>
      <c r="FT639" s="45"/>
    </row>
    <row r="640" spans="5:176" x14ac:dyDescent="0.2">
      <c r="E640" s="69"/>
      <c r="FT640" s="45"/>
    </row>
    <row r="641" spans="5:176" x14ac:dyDescent="0.2">
      <c r="E641" s="69"/>
      <c r="FT641" s="45"/>
    </row>
    <row r="642" spans="5:176" x14ac:dyDescent="0.2">
      <c r="E642" s="69"/>
      <c r="FT642" s="45"/>
    </row>
    <row r="643" spans="5:176" x14ac:dyDescent="0.2">
      <c r="E643" s="69"/>
      <c r="FT643" s="45"/>
    </row>
    <row r="644" spans="5:176" x14ac:dyDescent="0.2">
      <c r="E644" s="69"/>
      <c r="FT644" s="45"/>
    </row>
    <row r="645" spans="5:176" x14ac:dyDescent="0.2">
      <c r="E645" s="69"/>
      <c r="FT645" s="45"/>
    </row>
    <row r="646" spans="5:176" x14ac:dyDescent="0.2">
      <c r="E646" s="69"/>
      <c r="FT646" s="45"/>
    </row>
    <row r="647" spans="5:176" x14ac:dyDescent="0.2">
      <c r="E647" s="69"/>
      <c r="FT647" s="45"/>
    </row>
    <row r="648" spans="5:176" x14ac:dyDescent="0.2">
      <c r="E648" s="69"/>
      <c r="FT648" s="45"/>
    </row>
    <row r="649" spans="5:176" x14ac:dyDescent="0.2">
      <c r="E649" s="69"/>
      <c r="FT649" s="45"/>
    </row>
    <row r="650" spans="5:176" x14ac:dyDescent="0.2">
      <c r="E650" s="69"/>
      <c r="FT650" s="45"/>
    </row>
    <row r="651" spans="5:176" x14ac:dyDescent="0.2">
      <c r="E651" s="69"/>
      <c r="FT651" s="45"/>
    </row>
    <row r="652" spans="5:176" x14ac:dyDescent="0.2">
      <c r="E652" s="69"/>
      <c r="FT652" s="45"/>
    </row>
    <row r="653" spans="5:176" x14ac:dyDescent="0.2">
      <c r="E653" s="69"/>
      <c r="FT653" s="45"/>
    </row>
    <row r="654" spans="5:176" x14ac:dyDescent="0.2">
      <c r="E654" s="69"/>
      <c r="FT654" s="45"/>
    </row>
    <row r="655" spans="5:176" x14ac:dyDescent="0.2">
      <c r="E655" s="69"/>
      <c r="FT655" s="45"/>
    </row>
    <row r="656" spans="5:176" x14ac:dyDescent="0.2">
      <c r="E656" s="69"/>
      <c r="FT656" s="45"/>
    </row>
    <row r="657" spans="5:176" x14ac:dyDescent="0.2">
      <c r="E657" s="69"/>
      <c r="FT657" s="45"/>
    </row>
    <row r="658" spans="5:176" x14ac:dyDescent="0.2">
      <c r="E658" s="69"/>
      <c r="FT658" s="45"/>
    </row>
    <row r="659" spans="5:176" x14ac:dyDescent="0.2">
      <c r="E659" s="69"/>
      <c r="FT659" s="45"/>
    </row>
    <row r="660" spans="5:176" x14ac:dyDescent="0.2">
      <c r="E660" s="69"/>
      <c r="FT660" s="45"/>
    </row>
    <row r="661" spans="5:176" x14ac:dyDescent="0.2">
      <c r="E661" s="69"/>
      <c r="FT661" s="45"/>
    </row>
    <row r="662" spans="5:176" x14ac:dyDescent="0.2">
      <c r="FT662" s="45"/>
    </row>
    <row r="663" spans="5:176" x14ac:dyDescent="0.2">
      <c r="E663" s="69"/>
      <c r="FT663" s="45"/>
    </row>
    <row r="664" spans="5:176" x14ac:dyDescent="0.2">
      <c r="E664" s="69"/>
      <c r="FT664" s="45"/>
    </row>
    <row r="665" spans="5:176" x14ac:dyDescent="0.2">
      <c r="E665" s="69"/>
      <c r="FT665" s="45"/>
    </row>
    <row r="666" spans="5:176" x14ac:dyDescent="0.2">
      <c r="E666" s="69"/>
      <c r="FT666" s="45"/>
    </row>
    <row r="667" spans="5:176" x14ac:dyDescent="0.2">
      <c r="E667" s="69"/>
      <c r="FT667" s="45"/>
    </row>
    <row r="668" spans="5:176" x14ac:dyDescent="0.2">
      <c r="E668" s="69"/>
      <c r="FT668" s="45"/>
    </row>
    <row r="669" spans="5:176" x14ac:dyDescent="0.2">
      <c r="E669" s="69"/>
      <c r="FT669" s="45"/>
    </row>
    <row r="670" spans="5:176" x14ac:dyDescent="0.2">
      <c r="E670" s="69"/>
      <c r="FT670" s="45"/>
    </row>
    <row r="671" spans="5:176" x14ac:dyDescent="0.2">
      <c r="E671" s="69"/>
      <c r="FT671" s="45"/>
    </row>
    <row r="672" spans="5:176" x14ac:dyDescent="0.2">
      <c r="E672" s="69"/>
      <c r="FT672" s="45"/>
    </row>
    <row r="673" spans="5:176" x14ac:dyDescent="0.2">
      <c r="E673" s="69"/>
      <c r="FT673" s="45"/>
    </row>
    <row r="674" spans="5:176" x14ac:dyDescent="0.2">
      <c r="E674" s="69"/>
      <c r="FT674" s="45"/>
    </row>
    <row r="675" spans="5:176" x14ac:dyDescent="0.2">
      <c r="E675" s="69"/>
      <c r="FT675" s="45"/>
    </row>
    <row r="676" spans="5:176" x14ac:dyDescent="0.2">
      <c r="E676" s="69"/>
      <c r="FT676" s="45"/>
    </row>
    <row r="677" spans="5:176" x14ac:dyDescent="0.2">
      <c r="E677" s="69"/>
      <c r="FT677" s="45"/>
    </row>
    <row r="678" spans="5:176" x14ac:dyDescent="0.2">
      <c r="E678" s="69"/>
      <c r="FT678" s="45"/>
    </row>
    <row r="679" spans="5:176" x14ac:dyDescent="0.2">
      <c r="E679" s="69"/>
      <c r="FT679" s="45"/>
    </row>
    <row r="680" spans="5:176" x14ac:dyDescent="0.2">
      <c r="E680" s="69"/>
      <c r="FT680" s="45"/>
    </row>
    <row r="681" spans="5:176" x14ac:dyDescent="0.2">
      <c r="E681" s="69"/>
      <c r="FT681" s="45"/>
    </row>
    <row r="682" spans="5:176" x14ac:dyDescent="0.2">
      <c r="E682" s="69"/>
      <c r="FT682" s="45"/>
    </row>
    <row r="683" spans="5:176" x14ac:dyDescent="0.2">
      <c r="E683" s="69"/>
      <c r="FT683" s="45"/>
    </row>
    <row r="684" spans="5:176" x14ac:dyDescent="0.2">
      <c r="E684" s="69"/>
      <c r="FT684" s="45"/>
    </row>
    <row r="685" spans="5:176" x14ac:dyDescent="0.2">
      <c r="E685" s="69"/>
      <c r="FT685" s="45"/>
    </row>
    <row r="686" spans="5:176" x14ac:dyDescent="0.2">
      <c r="E686" s="69"/>
      <c r="FT686" s="45"/>
    </row>
    <row r="687" spans="5:176" x14ac:dyDescent="0.2">
      <c r="E687" s="69"/>
      <c r="FT687" s="45"/>
    </row>
    <row r="688" spans="5:176" x14ac:dyDescent="0.2">
      <c r="E688" s="69"/>
      <c r="FT688" s="45"/>
    </row>
    <row r="689" spans="5:176" x14ac:dyDescent="0.2">
      <c r="E689" s="69"/>
      <c r="FT689" s="45"/>
    </row>
    <row r="690" spans="5:176" x14ac:dyDescent="0.2">
      <c r="E690" s="69"/>
      <c r="FT690" s="45"/>
    </row>
    <row r="691" spans="5:176" x14ac:dyDescent="0.2">
      <c r="E691" s="69"/>
      <c r="DQ691" s="61"/>
      <c r="EP691" s="61"/>
      <c r="FT691" s="45"/>
    </row>
    <row r="692" spans="5:176" x14ac:dyDescent="0.2">
      <c r="E692" s="69"/>
      <c r="FT692" s="45"/>
    </row>
    <row r="693" spans="5:176" x14ac:dyDescent="0.2">
      <c r="E693" s="69"/>
      <c r="FT693" s="45"/>
    </row>
    <row r="694" spans="5:176" x14ac:dyDescent="0.2">
      <c r="E694" s="69"/>
      <c r="FT694" s="45"/>
    </row>
    <row r="695" spans="5:176" x14ac:dyDescent="0.2">
      <c r="E695" s="69"/>
      <c r="FT695" s="45"/>
    </row>
    <row r="696" spans="5:176" x14ac:dyDescent="0.2">
      <c r="E696" s="69"/>
      <c r="FT696" s="45"/>
    </row>
    <row r="697" spans="5:176" x14ac:dyDescent="0.2">
      <c r="E697" s="69"/>
      <c r="FT697" s="45"/>
    </row>
    <row r="698" spans="5:176" x14ac:dyDescent="0.2">
      <c r="E698" s="69"/>
      <c r="FT698" s="45"/>
    </row>
    <row r="699" spans="5:176" x14ac:dyDescent="0.2">
      <c r="E699" s="69"/>
      <c r="FT699" s="45"/>
    </row>
    <row r="700" spans="5:176" x14ac:dyDescent="0.2">
      <c r="E700" s="69"/>
      <c r="FT700" s="45"/>
    </row>
    <row r="701" spans="5:176" x14ac:dyDescent="0.2">
      <c r="E701" s="69"/>
      <c r="FT701" s="45"/>
    </row>
    <row r="702" spans="5:176" x14ac:dyDescent="0.2">
      <c r="E702" s="69"/>
      <c r="FT702" s="45"/>
    </row>
    <row r="703" spans="5:176" x14ac:dyDescent="0.2">
      <c r="E703" s="69"/>
      <c r="FT703" s="45"/>
    </row>
    <row r="704" spans="5:176" x14ac:dyDescent="0.2">
      <c r="E704" s="69"/>
      <c r="FT704" s="45"/>
    </row>
    <row r="705" spans="5:176" x14ac:dyDescent="0.2">
      <c r="E705" s="69"/>
      <c r="FT705" s="45"/>
    </row>
    <row r="706" spans="5:176" x14ac:dyDescent="0.2">
      <c r="E706" s="69"/>
      <c r="FT706" s="45"/>
    </row>
    <row r="707" spans="5:176" x14ac:dyDescent="0.2">
      <c r="E707" s="69"/>
      <c r="FT707" s="45"/>
    </row>
    <row r="708" spans="5:176" x14ac:dyDescent="0.2">
      <c r="E708" s="69"/>
      <c r="FT708" s="45"/>
    </row>
    <row r="709" spans="5:176" x14ac:dyDescent="0.2">
      <c r="E709" s="69"/>
      <c r="FT709" s="45"/>
    </row>
    <row r="710" spans="5:176" x14ac:dyDescent="0.2">
      <c r="E710" s="69"/>
      <c r="FT710" s="45"/>
    </row>
    <row r="711" spans="5:176" x14ac:dyDescent="0.2">
      <c r="E711" s="69"/>
      <c r="FT711" s="45"/>
    </row>
    <row r="712" spans="5:176" x14ac:dyDescent="0.2">
      <c r="E712" s="69"/>
      <c r="FT712" s="45"/>
    </row>
    <row r="713" spans="5:176" x14ac:dyDescent="0.2">
      <c r="E713" s="69"/>
      <c r="FT713" s="45"/>
    </row>
    <row r="714" spans="5:176" x14ac:dyDescent="0.2">
      <c r="E714" s="69"/>
      <c r="FT714" s="45"/>
    </row>
    <row r="715" spans="5:176" x14ac:dyDescent="0.2">
      <c r="E715" s="69"/>
      <c r="FT715" s="45"/>
    </row>
    <row r="716" spans="5:176" x14ac:dyDescent="0.2">
      <c r="E716" s="69"/>
      <c r="FT716" s="45"/>
    </row>
    <row r="717" spans="5:176" x14ac:dyDescent="0.2">
      <c r="E717" s="69"/>
      <c r="FT717" s="45"/>
    </row>
    <row r="718" spans="5:176" x14ac:dyDescent="0.2">
      <c r="E718" s="69"/>
      <c r="FT718" s="45"/>
    </row>
    <row r="719" spans="5:176" x14ac:dyDescent="0.2">
      <c r="E719" s="69"/>
      <c r="FT719" s="45"/>
    </row>
    <row r="720" spans="5:176" x14ac:dyDescent="0.2">
      <c r="E720" s="69"/>
      <c r="FT720" s="45"/>
    </row>
    <row r="721" spans="5:176" x14ac:dyDescent="0.2">
      <c r="E721" s="69"/>
      <c r="FT721" s="45"/>
    </row>
    <row r="722" spans="5:176" x14ac:dyDescent="0.2">
      <c r="E722" s="69"/>
      <c r="FT722" s="45"/>
    </row>
    <row r="723" spans="5:176" x14ac:dyDescent="0.2">
      <c r="E723" s="69"/>
      <c r="FT723" s="45"/>
    </row>
    <row r="724" spans="5:176" x14ac:dyDescent="0.2">
      <c r="E724" s="69"/>
      <c r="FT724" s="45"/>
    </row>
    <row r="725" spans="5:176" x14ac:dyDescent="0.2">
      <c r="E725" s="69"/>
      <c r="FT725" s="45"/>
    </row>
    <row r="726" spans="5:176" x14ac:dyDescent="0.2">
      <c r="E726" s="69"/>
      <c r="FT726" s="45"/>
    </row>
    <row r="727" spans="5:176" x14ac:dyDescent="0.2">
      <c r="E727" s="69"/>
      <c r="FT727" s="45"/>
    </row>
    <row r="728" spans="5:176" x14ac:dyDescent="0.2">
      <c r="E728" s="69"/>
      <c r="FT728" s="45"/>
    </row>
    <row r="729" spans="5:176" x14ac:dyDescent="0.2">
      <c r="E729" s="69"/>
      <c r="FT729" s="45"/>
    </row>
    <row r="730" spans="5:176" x14ac:dyDescent="0.2">
      <c r="E730" s="69"/>
      <c r="FT730" s="45"/>
    </row>
    <row r="731" spans="5:176" x14ac:dyDescent="0.2">
      <c r="E731" s="69"/>
      <c r="FT731" s="45"/>
    </row>
    <row r="732" spans="5:176" x14ac:dyDescent="0.2">
      <c r="E732" s="69"/>
      <c r="FT732" s="45"/>
    </row>
    <row r="733" spans="5:176" x14ac:dyDescent="0.2">
      <c r="E733" s="69"/>
      <c r="FT733" s="45"/>
    </row>
    <row r="734" spans="5:176" x14ac:dyDescent="0.2">
      <c r="E734" s="69"/>
      <c r="FT734" s="45"/>
    </row>
    <row r="735" spans="5:176" x14ac:dyDescent="0.2">
      <c r="E735" s="69"/>
      <c r="FT735" s="45"/>
    </row>
    <row r="736" spans="5:176" x14ac:dyDescent="0.2">
      <c r="E736" s="69"/>
      <c r="FT736" s="45"/>
    </row>
    <row r="737" spans="5:176" x14ac:dyDescent="0.2">
      <c r="E737" s="69"/>
      <c r="FT737" s="45"/>
    </row>
    <row r="738" spans="5:176" x14ac:dyDescent="0.2">
      <c r="E738" s="69"/>
      <c r="FT738" s="45"/>
    </row>
    <row r="739" spans="5:176" x14ac:dyDescent="0.2">
      <c r="E739" s="69"/>
      <c r="FT739" s="45"/>
    </row>
    <row r="740" spans="5:176" x14ac:dyDescent="0.2">
      <c r="E740" s="69"/>
      <c r="FT740" s="45"/>
    </row>
    <row r="741" spans="5:176" x14ac:dyDescent="0.2">
      <c r="E741" s="69"/>
      <c r="FT741" s="45"/>
    </row>
    <row r="742" spans="5:176" x14ac:dyDescent="0.2">
      <c r="E742" s="69"/>
      <c r="FT742" s="45"/>
    </row>
    <row r="743" spans="5:176" x14ac:dyDescent="0.2">
      <c r="E743" s="69"/>
      <c r="FT743" s="45"/>
    </row>
    <row r="744" spans="5:176" x14ac:dyDescent="0.2">
      <c r="E744" s="69"/>
      <c r="FT744" s="45"/>
    </row>
    <row r="745" spans="5:176" x14ac:dyDescent="0.2">
      <c r="E745" s="69"/>
      <c r="FT745" s="45"/>
    </row>
    <row r="746" spans="5:176" x14ac:dyDescent="0.2">
      <c r="E746" s="69"/>
      <c r="FT746" s="45"/>
    </row>
    <row r="747" spans="5:176" x14ac:dyDescent="0.2">
      <c r="E747" s="69"/>
      <c r="FT747" s="45"/>
    </row>
    <row r="748" spans="5:176" x14ac:dyDescent="0.2">
      <c r="E748" s="69"/>
      <c r="FT748" s="45"/>
    </row>
    <row r="749" spans="5:176" x14ac:dyDescent="0.2">
      <c r="E749" s="69"/>
      <c r="FT749" s="45"/>
    </row>
    <row r="750" spans="5:176" x14ac:dyDescent="0.2">
      <c r="E750" s="69"/>
      <c r="FT750" s="45"/>
    </row>
    <row r="751" spans="5:176" x14ac:dyDescent="0.2">
      <c r="E751" s="69"/>
      <c r="FT751" s="45"/>
    </row>
    <row r="752" spans="5:176" x14ac:dyDescent="0.2">
      <c r="E752" s="69"/>
      <c r="FT752" s="45"/>
    </row>
    <row r="753" spans="5:176" x14ac:dyDescent="0.2">
      <c r="E753" s="69"/>
      <c r="FT753" s="45"/>
    </row>
    <row r="754" spans="5:176" x14ac:dyDescent="0.2">
      <c r="E754" s="69"/>
      <c r="FT754" s="45"/>
    </row>
    <row r="755" spans="5:176" x14ac:dyDescent="0.2">
      <c r="E755" s="69"/>
      <c r="FT755" s="45"/>
    </row>
    <row r="756" spans="5:176" x14ac:dyDescent="0.2">
      <c r="E756" s="69"/>
      <c r="FT756" s="45"/>
    </row>
    <row r="757" spans="5:176" x14ac:dyDescent="0.2">
      <c r="E757" s="69"/>
      <c r="FT757" s="45"/>
    </row>
    <row r="758" spans="5:176" x14ac:dyDescent="0.2">
      <c r="E758" s="69"/>
      <c r="FT758" s="45"/>
    </row>
    <row r="759" spans="5:176" x14ac:dyDescent="0.2">
      <c r="E759" s="69"/>
      <c r="FT759" s="45"/>
    </row>
    <row r="760" spans="5:176" x14ac:dyDescent="0.2">
      <c r="E760" s="69"/>
      <c r="FT760" s="45"/>
    </row>
    <row r="761" spans="5:176" x14ac:dyDescent="0.2">
      <c r="E761" s="69"/>
      <c r="FT761" s="45"/>
    </row>
    <row r="762" spans="5:176" x14ac:dyDescent="0.2">
      <c r="E762" s="69"/>
      <c r="FT762" s="45"/>
    </row>
    <row r="763" spans="5:176" x14ac:dyDescent="0.2">
      <c r="E763" s="69"/>
      <c r="FT763" s="45"/>
    </row>
    <row r="764" spans="5:176" x14ac:dyDescent="0.2">
      <c r="E764" s="69"/>
      <c r="FT764" s="45"/>
    </row>
    <row r="765" spans="5:176" x14ac:dyDescent="0.2">
      <c r="E765" s="69"/>
      <c r="FT765" s="45"/>
    </row>
    <row r="766" spans="5:176" x14ac:dyDescent="0.2">
      <c r="E766" s="69"/>
      <c r="FT766" s="45"/>
    </row>
    <row r="767" spans="5:176" x14ac:dyDescent="0.2">
      <c r="E767" s="69"/>
      <c r="FT767" s="45"/>
    </row>
    <row r="768" spans="5:176" x14ac:dyDescent="0.2">
      <c r="E768" s="69"/>
      <c r="FT768" s="45"/>
    </row>
    <row r="769" spans="5:176" x14ac:dyDescent="0.2">
      <c r="E769" s="69"/>
      <c r="FT769" s="45"/>
    </row>
    <row r="770" spans="5:176" x14ac:dyDescent="0.2">
      <c r="E770" s="69"/>
      <c r="FT770" s="45"/>
    </row>
    <row r="771" spans="5:176" x14ac:dyDescent="0.2">
      <c r="E771" s="69"/>
      <c r="FT771" s="45"/>
    </row>
    <row r="772" spans="5:176" x14ac:dyDescent="0.2">
      <c r="E772" s="69"/>
      <c r="FT772" s="45"/>
    </row>
    <row r="773" spans="5:176" x14ac:dyDescent="0.2">
      <c r="E773" s="69"/>
      <c r="FT773" s="45"/>
    </row>
    <row r="774" spans="5:176" x14ac:dyDescent="0.2">
      <c r="E774" s="69"/>
      <c r="FT774" s="45"/>
    </row>
    <row r="775" spans="5:176" x14ac:dyDescent="0.2">
      <c r="E775" s="69"/>
      <c r="FT775" s="45"/>
    </row>
    <row r="776" spans="5:176" x14ac:dyDescent="0.2">
      <c r="E776" s="69"/>
      <c r="FT776" s="45"/>
    </row>
    <row r="777" spans="5:176" x14ac:dyDescent="0.2">
      <c r="E777" s="69"/>
      <c r="FT777" s="45"/>
    </row>
    <row r="778" spans="5:176" x14ac:dyDescent="0.2">
      <c r="E778" s="69"/>
      <c r="FT778" s="45"/>
    </row>
    <row r="779" spans="5:176" x14ac:dyDescent="0.2">
      <c r="E779" s="69"/>
      <c r="FT779" s="45"/>
    </row>
    <row r="780" spans="5:176" x14ac:dyDescent="0.2">
      <c r="E780" s="69"/>
      <c r="FT780" s="45"/>
    </row>
    <row r="781" spans="5:176" x14ac:dyDescent="0.2">
      <c r="E781" s="69"/>
      <c r="FT781" s="45"/>
    </row>
    <row r="782" spans="5:176" x14ac:dyDescent="0.2">
      <c r="E782" s="69"/>
      <c r="FT782" s="45"/>
    </row>
    <row r="783" spans="5:176" x14ac:dyDescent="0.2">
      <c r="E783" s="69"/>
      <c r="FT783" s="45"/>
    </row>
    <row r="784" spans="5:176" x14ac:dyDescent="0.2">
      <c r="E784" s="69"/>
      <c r="FT784" s="45"/>
    </row>
    <row r="785" spans="5:176" x14ac:dyDescent="0.2">
      <c r="E785" s="69"/>
      <c r="FT785" s="45"/>
    </row>
    <row r="786" spans="5:176" x14ac:dyDescent="0.2">
      <c r="E786" s="69"/>
      <c r="FT786" s="45"/>
    </row>
    <row r="787" spans="5:176" x14ac:dyDescent="0.2">
      <c r="E787" s="69"/>
      <c r="FT787" s="45"/>
    </row>
    <row r="788" spans="5:176" x14ac:dyDescent="0.2">
      <c r="E788" s="69"/>
      <c r="FT788" s="45"/>
    </row>
    <row r="789" spans="5:176" x14ac:dyDescent="0.2">
      <c r="E789" s="69"/>
      <c r="FT789" s="45"/>
    </row>
    <row r="790" spans="5:176" x14ac:dyDescent="0.2">
      <c r="E790" s="69"/>
      <c r="FT790" s="45"/>
    </row>
    <row r="791" spans="5:176" x14ac:dyDescent="0.2">
      <c r="E791" s="69"/>
      <c r="FT791" s="45"/>
    </row>
    <row r="792" spans="5:176" x14ac:dyDescent="0.2">
      <c r="E792" s="69"/>
      <c r="FT792" s="45"/>
    </row>
    <row r="793" spans="5:176" x14ac:dyDescent="0.2">
      <c r="E793" s="69"/>
      <c r="FT793" s="45"/>
    </row>
    <row r="794" spans="5:176" x14ac:dyDescent="0.2">
      <c r="E794" s="69"/>
      <c r="FT794" s="45"/>
    </row>
    <row r="795" spans="5:176" x14ac:dyDescent="0.2">
      <c r="E795" s="69"/>
      <c r="FT795" s="45"/>
    </row>
    <row r="796" spans="5:176" x14ac:dyDescent="0.2">
      <c r="E796" s="69"/>
      <c r="FT796" s="45"/>
    </row>
    <row r="797" spans="5:176" x14ac:dyDescent="0.2">
      <c r="E797" s="69"/>
      <c r="FT797" s="45"/>
    </row>
    <row r="798" spans="5:176" x14ac:dyDescent="0.2">
      <c r="E798" s="69"/>
      <c r="FT798" s="45"/>
    </row>
    <row r="799" spans="5:176" x14ac:dyDescent="0.2">
      <c r="E799" s="69"/>
      <c r="FT799" s="45"/>
    </row>
    <row r="800" spans="5:176" x14ac:dyDescent="0.2">
      <c r="E800" s="69"/>
      <c r="FT800" s="45"/>
    </row>
    <row r="801" spans="5:176" x14ac:dyDescent="0.2">
      <c r="E801" s="69"/>
      <c r="FT801" s="45"/>
    </row>
    <row r="802" spans="5:176" x14ac:dyDescent="0.2">
      <c r="E802" s="69"/>
      <c r="FT802" s="45"/>
    </row>
    <row r="803" spans="5:176" x14ac:dyDescent="0.2">
      <c r="E803" s="69"/>
      <c r="FT803" s="45"/>
    </row>
    <row r="804" spans="5:176" x14ac:dyDescent="0.2">
      <c r="E804" s="69"/>
      <c r="FT804" s="45"/>
    </row>
    <row r="805" spans="5:176" x14ac:dyDescent="0.2">
      <c r="E805" s="69"/>
      <c r="FT805" s="45"/>
    </row>
    <row r="806" spans="5:176" x14ac:dyDescent="0.2">
      <c r="E806" s="69"/>
      <c r="FT806" s="45"/>
    </row>
    <row r="807" spans="5:176" x14ac:dyDescent="0.2">
      <c r="E807" s="69"/>
      <c r="FT807" s="45"/>
    </row>
    <row r="808" spans="5:176" x14ac:dyDescent="0.2">
      <c r="E808" s="69"/>
      <c r="FT808" s="45"/>
    </row>
    <row r="809" spans="5:176" x14ac:dyDescent="0.2">
      <c r="E809" s="69"/>
      <c r="FT809" s="45"/>
    </row>
    <row r="810" spans="5:176" x14ac:dyDescent="0.2">
      <c r="E810" s="69"/>
      <c r="FT810" s="45"/>
    </row>
    <row r="811" spans="5:176" x14ac:dyDescent="0.2">
      <c r="E811" s="69"/>
      <c r="FT811" s="45"/>
    </row>
    <row r="812" spans="5:176" x14ac:dyDescent="0.2">
      <c r="E812" s="69"/>
      <c r="FT812" s="45"/>
    </row>
    <row r="813" spans="5:176" x14ac:dyDescent="0.2">
      <c r="E813" s="69"/>
      <c r="FT813" s="45"/>
    </row>
    <row r="814" spans="5:176" x14ac:dyDescent="0.2">
      <c r="E814" s="69"/>
      <c r="FT814" s="45"/>
    </row>
    <row r="815" spans="5:176" x14ac:dyDescent="0.2">
      <c r="E815" s="69"/>
      <c r="FT815" s="45"/>
    </row>
    <row r="816" spans="5:176" x14ac:dyDescent="0.2">
      <c r="E816" s="69"/>
      <c r="FT816" s="45"/>
    </row>
    <row r="817" spans="5:176" x14ac:dyDescent="0.2">
      <c r="E817" s="69"/>
      <c r="FT817" s="45"/>
    </row>
    <row r="818" spans="5:176" x14ac:dyDescent="0.2">
      <c r="E818" s="69"/>
      <c r="FT818" s="45"/>
    </row>
    <row r="819" spans="5:176" x14ac:dyDescent="0.2">
      <c r="E819" s="69"/>
      <c r="FT819" s="45"/>
    </row>
    <row r="820" spans="5:176" x14ac:dyDescent="0.2">
      <c r="E820" s="69"/>
      <c r="FT820" s="45"/>
    </row>
    <row r="821" spans="5:176" x14ac:dyDescent="0.2">
      <c r="E821" s="69"/>
      <c r="FT821" s="45"/>
    </row>
    <row r="822" spans="5:176" x14ac:dyDescent="0.2">
      <c r="E822" s="69"/>
      <c r="FT822" s="45"/>
    </row>
    <row r="823" spans="5:176" x14ac:dyDescent="0.2">
      <c r="E823" s="69"/>
      <c r="FT823" s="45"/>
    </row>
    <row r="824" spans="5:176" x14ac:dyDescent="0.2">
      <c r="E824" s="69"/>
      <c r="FT824" s="45"/>
    </row>
    <row r="825" spans="5:176" x14ac:dyDescent="0.2">
      <c r="E825" s="69"/>
      <c r="FT825" s="45"/>
    </row>
    <row r="826" spans="5:176" x14ac:dyDescent="0.2">
      <c r="E826" s="69"/>
      <c r="FT826" s="45"/>
    </row>
    <row r="827" spans="5:176" x14ac:dyDescent="0.2">
      <c r="E827" s="69"/>
      <c r="FT827" s="45"/>
    </row>
    <row r="828" spans="5:176" x14ac:dyDescent="0.2">
      <c r="E828" s="69"/>
      <c r="FT828" s="45"/>
    </row>
    <row r="829" spans="5:176" x14ac:dyDescent="0.2">
      <c r="E829" s="69"/>
      <c r="FT829" s="45"/>
    </row>
    <row r="830" spans="5:176" x14ac:dyDescent="0.2">
      <c r="E830" s="69"/>
      <c r="FT830" s="45"/>
    </row>
    <row r="831" spans="5:176" x14ac:dyDescent="0.2">
      <c r="E831" s="69"/>
      <c r="FT831" s="45"/>
    </row>
    <row r="832" spans="5:176" x14ac:dyDescent="0.2">
      <c r="E832" s="69"/>
      <c r="FT832" s="45"/>
    </row>
    <row r="833" spans="5:176" x14ac:dyDescent="0.2">
      <c r="E833" s="69"/>
      <c r="FT833" s="45"/>
    </row>
    <row r="834" spans="5:176" x14ac:dyDescent="0.2">
      <c r="E834" s="69"/>
      <c r="FT834" s="45"/>
    </row>
    <row r="835" spans="5:176" x14ac:dyDescent="0.2">
      <c r="E835" s="69"/>
      <c r="FT835" s="45"/>
    </row>
    <row r="836" spans="5:176" x14ac:dyDescent="0.2">
      <c r="E836" s="69"/>
      <c r="FT836" s="45"/>
    </row>
    <row r="837" spans="5:176" x14ac:dyDescent="0.2">
      <c r="E837" s="69"/>
      <c r="FT837" s="45"/>
    </row>
    <row r="838" spans="5:176" x14ac:dyDescent="0.2">
      <c r="E838" s="69"/>
      <c r="FT838" s="45"/>
    </row>
    <row r="839" spans="5:176" x14ac:dyDescent="0.2">
      <c r="E839" s="69"/>
      <c r="FT839" s="45"/>
    </row>
    <row r="840" spans="5:176" x14ac:dyDescent="0.2">
      <c r="E840" s="69"/>
      <c r="FT840" s="45"/>
    </row>
    <row r="841" spans="5:176" x14ac:dyDescent="0.2">
      <c r="E841" s="69"/>
      <c r="FT841" s="45"/>
    </row>
    <row r="842" spans="5:176" x14ac:dyDescent="0.2">
      <c r="E842" s="69"/>
      <c r="FT842" s="45"/>
    </row>
    <row r="843" spans="5:176" x14ac:dyDescent="0.2">
      <c r="E843" s="69"/>
      <c r="FT843" s="45"/>
    </row>
    <row r="844" spans="5:176" x14ac:dyDescent="0.2">
      <c r="E844" s="69"/>
      <c r="FT844" s="45"/>
    </row>
    <row r="845" spans="5:176" x14ac:dyDescent="0.2">
      <c r="E845" s="69"/>
      <c r="FT845" s="45"/>
    </row>
    <row r="846" spans="5:176" x14ac:dyDescent="0.2">
      <c r="E846" s="69"/>
      <c r="FT846" s="45"/>
    </row>
    <row r="847" spans="5:176" x14ac:dyDescent="0.2">
      <c r="E847" s="69"/>
      <c r="FT847" s="45"/>
    </row>
    <row r="848" spans="5:176" x14ac:dyDescent="0.2">
      <c r="E848" s="69"/>
      <c r="FT848" s="45"/>
    </row>
    <row r="849" spans="5:176" x14ac:dyDescent="0.2">
      <c r="E849" s="69"/>
      <c r="FT849" s="45"/>
    </row>
    <row r="850" spans="5:176" x14ac:dyDescent="0.2">
      <c r="E850" s="69"/>
      <c r="FT850" s="45"/>
    </row>
    <row r="851" spans="5:176" x14ac:dyDescent="0.2">
      <c r="E851" s="69"/>
      <c r="FT851" s="45"/>
    </row>
    <row r="852" spans="5:176" x14ac:dyDescent="0.2">
      <c r="E852" s="69"/>
      <c r="FT852" s="45"/>
    </row>
    <row r="853" spans="5:176" x14ac:dyDescent="0.2">
      <c r="E853" s="69"/>
      <c r="FT853" s="45"/>
    </row>
    <row r="854" spans="5:176" x14ac:dyDescent="0.2">
      <c r="E854" s="69"/>
      <c r="FT854" s="45"/>
    </row>
    <row r="855" spans="5:176" x14ac:dyDescent="0.2">
      <c r="E855" s="69"/>
      <c r="FT855" s="45"/>
    </row>
    <row r="856" spans="5:176" x14ac:dyDescent="0.2">
      <c r="E856" s="69"/>
      <c r="FT856" s="45"/>
    </row>
    <row r="857" spans="5:176" x14ac:dyDescent="0.2">
      <c r="E857" s="69"/>
      <c r="FT857" s="45"/>
    </row>
    <row r="858" spans="5:176" x14ac:dyDescent="0.2">
      <c r="E858" s="69"/>
      <c r="FT858" s="45"/>
    </row>
    <row r="859" spans="5:176" x14ac:dyDescent="0.2">
      <c r="E859" s="69"/>
      <c r="FT859" s="45"/>
    </row>
    <row r="860" spans="5:176" x14ac:dyDescent="0.2">
      <c r="E860" s="69"/>
      <c r="FT860" s="45"/>
    </row>
    <row r="861" spans="5:176" x14ac:dyDescent="0.2">
      <c r="E861" s="69"/>
      <c r="FT861" s="45"/>
    </row>
    <row r="862" spans="5:176" x14ac:dyDescent="0.2">
      <c r="E862" s="69"/>
      <c r="FT862" s="45"/>
    </row>
    <row r="863" spans="5:176" x14ac:dyDescent="0.2">
      <c r="E863" s="69"/>
      <c r="FT863" s="45"/>
    </row>
    <row r="864" spans="5:176" x14ac:dyDescent="0.2">
      <c r="E864" s="69"/>
      <c r="FT864" s="45"/>
    </row>
    <row r="865" spans="5:176" x14ac:dyDescent="0.2">
      <c r="E865" s="69"/>
      <c r="FT865" s="45"/>
    </row>
    <row r="866" spans="5:176" x14ac:dyDescent="0.2">
      <c r="E866" s="69"/>
      <c r="FT866" s="45"/>
    </row>
    <row r="867" spans="5:176" x14ac:dyDescent="0.2">
      <c r="E867" s="69"/>
      <c r="FT867" s="45"/>
    </row>
    <row r="868" spans="5:176" x14ac:dyDescent="0.2">
      <c r="E868" s="69"/>
      <c r="FT868" s="45"/>
    </row>
    <row r="869" spans="5:176" x14ac:dyDescent="0.2">
      <c r="E869" s="69"/>
      <c r="FT869" s="45"/>
    </row>
    <row r="870" spans="5:176" x14ac:dyDescent="0.2">
      <c r="E870" s="69"/>
      <c r="FT870" s="45"/>
    </row>
    <row r="871" spans="5:176" x14ac:dyDescent="0.2">
      <c r="E871" s="69"/>
      <c r="FT871" s="45"/>
    </row>
    <row r="872" spans="5:176" x14ac:dyDescent="0.2">
      <c r="E872" s="69"/>
      <c r="FT872" s="45"/>
    </row>
    <row r="873" spans="5:176" x14ac:dyDescent="0.2">
      <c r="E873" s="69"/>
      <c r="FT873" s="45"/>
    </row>
    <row r="874" spans="5:176" x14ac:dyDescent="0.2">
      <c r="E874" s="69"/>
      <c r="FT874" s="45"/>
    </row>
    <row r="875" spans="5:176" x14ac:dyDescent="0.2">
      <c r="E875" s="69"/>
      <c r="FT875" s="45"/>
    </row>
    <row r="876" spans="5:176" x14ac:dyDescent="0.2">
      <c r="E876" s="69"/>
      <c r="FT876" s="45"/>
    </row>
    <row r="877" spans="5:176" x14ac:dyDescent="0.2">
      <c r="E877" s="69"/>
      <c r="FT877" s="45"/>
    </row>
    <row r="878" spans="5:176" x14ac:dyDescent="0.2">
      <c r="E878" s="69"/>
      <c r="FT878" s="45"/>
    </row>
    <row r="879" spans="5:176" x14ac:dyDescent="0.2">
      <c r="E879" s="69"/>
      <c r="FT879" s="45"/>
    </row>
    <row r="880" spans="5:176" x14ac:dyDescent="0.2">
      <c r="E880" s="69"/>
      <c r="FT880" s="45"/>
    </row>
    <row r="881" spans="5:176" x14ac:dyDescent="0.2">
      <c r="E881" s="69"/>
      <c r="FT881" s="45"/>
    </row>
    <row r="882" spans="5:176" x14ac:dyDescent="0.2">
      <c r="E882" s="69"/>
      <c r="FT882" s="45"/>
    </row>
    <row r="883" spans="5:176" x14ac:dyDescent="0.2">
      <c r="E883" s="69"/>
      <c r="FT883" s="45"/>
    </row>
    <row r="884" spans="5:176" x14ac:dyDescent="0.2">
      <c r="E884" s="69"/>
      <c r="FT884" s="45"/>
    </row>
    <row r="885" spans="5:176" x14ac:dyDescent="0.2">
      <c r="E885" s="69"/>
      <c r="FT885" s="45"/>
    </row>
    <row r="886" spans="5:176" x14ac:dyDescent="0.2">
      <c r="E886" s="69"/>
      <c r="FT886" s="45"/>
    </row>
    <row r="887" spans="5:176" x14ac:dyDescent="0.2">
      <c r="E887" s="69"/>
      <c r="FT887" s="45"/>
    </row>
    <row r="888" spans="5:176" x14ac:dyDescent="0.2">
      <c r="E888" s="69"/>
      <c r="FT888" s="45"/>
    </row>
    <row r="889" spans="5:176" x14ac:dyDescent="0.2">
      <c r="E889" s="69"/>
      <c r="FT889" s="45"/>
    </row>
    <row r="890" spans="5:176" x14ac:dyDescent="0.2">
      <c r="E890" s="69"/>
      <c r="FT890" s="45"/>
    </row>
    <row r="891" spans="5:176" x14ac:dyDescent="0.2">
      <c r="E891" s="69"/>
      <c r="FT891" s="45"/>
    </row>
    <row r="892" spans="5:176" x14ac:dyDescent="0.2">
      <c r="E892" s="69"/>
      <c r="FT892" s="45"/>
    </row>
    <row r="893" spans="5:176" x14ac:dyDescent="0.2">
      <c r="E893" s="69"/>
      <c r="FT893" s="45"/>
    </row>
    <row r="894" spans="5:176" x14ac:dyDescent="0.2">
      <c r="E894" s="69"/>
      <c r="FT894" s="45"/>
    </row>
    <row r="895" spans="5:176" x14ac:dyDescent="0.2">
      <c r="E895" s="69"/>
      <c r="FT895" s="45"/>
    </row>
    <row r="896" spans="5:176" x14ac:dyDescent="0.2">
      <c r="E896" s="69"/>
      <c r="FT896" s="45"/>
    </row>
    <row r="897" spans="5:176" x14ac:dyDescent="0.2">
      <c r="E897" s="69"/>
      <c r="FT897" s="45"/>
    </row>
    <row r="898" spans="5:176" x14ac:dyDescent="0.2">
      <c r="E898" s="69"/>
      <c r="FT898" s="45"/>
    </row>
    <row r="899" spans="5:176" x14ac:dyDescent="0.2">
      <c r="E899" s="69"/>
      <c r="FT899" s="45"/>
    </row>
    <row r="900" spans="5:176" x14ac:dyDescent="0.2">
      <c r="E900" s="69"/>
      <c r="FT900" s="45"/>
    </row>
    <row r="901" spans="5:176" x14ac:dyDescent="0.2">
      <c r="E901" s="69"/>
      <c r="FT901" s="45"/>
    </row>
    <row r="902" spans="5:176" x14ac:dyDescent="0.2">
      <c r="E902" s="69"/>
      <c r="FT902" s="45"/>
    </row>
    <row r="903" spans="5:176" x14ac:dyDescent="0.2">
      <c r="E903" s="69"/>
      <c r="FT903" s="45"/>
    </row>
    <row r="904" spans="5:176" x14ac:dyDescent="0.2">
      <c r="E904" s="69"/>
      <c r="FT904" s="45"/>
    </row>
    <row r="905" spans="5:176" x14ac:dyDescent="0.2">
      <c r="E905" s="69"/>
      <c r="FT905" s="45"/>
    </row>
    <row r="906" spans="5:176" x14ac:dyDescent="0.2">
      <c r="E906" s="69"/>
      <c r="FT906" s="45"/>
    </row>
    <row r="907" spans="5:176" x14ac:dyDescent="0.2">
      <c r="E907" s="69"/>
      <c r="FT907" s="45"/>
    </row>
    <row r="908" spans="5:176" x14ac:dyDescent="0.2">
      <c r="E908" s="69"/>
      <c r="FT908" s="45"/>
    </row>
    <row r="909" spans="5:176" x14ac:dyDescent="0.2">
      <c r="E909" s="69"/>
      <c r="FT909" s="45"/>
    </row>
    <row r="910" spans="5:176" x14ac:dyDescent="0.2">
      <c r="E910" s="69"/>
      <c r="FT910" s="45"/>
    </row>
    <row r="911" spans="5:176" x14ac:dyDescent="0.2">
      <c r="E911" s="69"/>
      <c r="FT911" s="45"/>
    </row>
    <row r="912" spans="5:176" x14ac:dyDescent="0.2">
      <c r="E912" s="69"/>
      <c r="FT912" s="45"/>
    </row>
    <row r="913" spans="5:176" x14ac:dyDescent="0.2">
      <c r="E913" s="69"/>
      <c r="FT913" s="45"/>
    </row>
    <row r="914" spans="5:176" x14ac:dyDescent="0.2">
      <c r="E914" s="69"/>
      <c r="FT914" s="45"/>
    </row>
    <row r="915" spans="5:176" x14ac:dyDescent="0.2">
      <c r="E915" s="69"/>
      <c r="FT915" s="45"/>
    </row>
    <row r="916" spans="5:176" x14ac:dyDescent="0.2">
      <c r="E916" s="69"/>
      <c r="FT916" s="45"/>
    </row>
    <row r="917" spans="5:176" x14ac:dyDescent="0.2">
      <c r="E917" s="69"/>
      <c r="FT917" s="45"/>
    </row>
    <row r="918" spans="5:176" x14ac:dyDescent="0.2">
      <c r="E918" s="69"/>
      <c r="FT918" s="45"/>
    </row>
    <row r="919" spans="5:176" x14ac:dyDescent="0.2">
      <c r="E919" s="69"/>
      <c r="FT919" s="45"/>
    </row>
    <row r="920" spans="5:176" x14ac:dyDescent="0.2">
      <c r="E920" s="69"/>
      <c r="FT920" s="45"/>
    </row>
    <row r="921" spans="5:176" x14ac:dyDescent="0.2">
      <c r="E921" s="69"/>
      <c r="FT921" s="45"/>
    </row>
    <row r="922" spans="5:176" x14ac:dyDescent="0.2">
      <c r="E922" s="69"/>
      <c r="FT922" s="45"/>
    </row>
    <row r="923" spans="5:176" x14ac:dyDescent="0.2">
      <c r="E923" s="69"/>
      <c r="FT923" s="45"/>
    </row>
    <row r="924" spans="5:176" x14ac:dyDescent="0.2">
      <c r="E924" s="69"/>
      <c r="FT924" s="45"/>
    </row>
    <row r="925" spans="5:176" x14ac:dyDescent="0.2">
      <c r="E925" s="69"/>
      <c r="FT925" s="45"/>
    </row>
    <row r="926" spans="5:176" x14ac:dyDescent="0.2">
      <c r="E926" s="69"/>
      <c r="FT926" s="45"/>
    </row>
    <row r="927" spans="5:176" x14ac:dyDescent="0.2">
      <c r="E927" s="69"/>
      <c r="FT927" s="45"/>
    </row>
    <row r="928" spans="5:176" x14ac:dyDescent="0.2">
      <c r="E928" s="69"/>
      <c r="FT928" s="45"/>
    </row>
    <row r="929" spans="5:176" x14ac:dyDescent="0.2">
      <c r="E929" s="69"/>
      <c r="FT929" s="45"/>
    </row>
    <row r="930" spans="5:176" x14ac:dyDescent="0.2">
      <c r="E930" s="69"/>
      <c r="FT930" s="45"/>
    </row>
    <row r="931" spans="5:176" x14ac:dyDescent="0.2">
      <c r="E931" s="69"/>
      <c r="FT931" s="45"/>
    </row>
    <row r="932" spans="5:176" x14ac:dyDescent="0.2">
      <c r="E932" s="69"/>
      <c r="FT932" s="45"/>
    </row>
    <row r="933" spans="5:176" x14ac:dyDescent="0.2">
      <c r="E933" s="69"/>
      <c r="FT933" s="45"/>
    </row>
    <row r="934" spans="5:176" x14ac:dyDescent="0.2">
      <c r="E934" s="69"/>
      <c r="FT934" s="45"/>
    </row>
    <row r="935" spans="5:176" x14ac:dyDescent="0.2">
      <c r="E935" s="69"/>
      <c r="FT935" s="45"/>
    </row>
    <row r="936" spans="5:176" x14ac:dyDescent="0.2">
      <c r="E936" s="69"/>
      <c r="FT936" s="45"/>
    </row>
    <row r="937" spans="5:176" x14ac:dyDescent="0.2">
      <c r="E937" s="69"/>
      <c r="FT937" s="45"/>
    </row>
    <row r="938" spans="5:176" x14ac:dyDescent="0.2">
      <c r="E938" s="69"/>
      <c r="FT938" s="45"/>
    </row>
    <row r="939" spans="5:176" x14ac:dyDescent="0.2">
      <c r="E939" s="69"/>
      <c r="FT939" s="45"/>
    </row>
    <row r="940" spans="5:176" x14ac:dyDescent="0.2">
      <c r="E940" s="69"/>
      <c r="FT940" s="45"/>
    </row>
    <row r="941" spans="5:176" x14ac:dyDescent="0.2">
      <c r="E941" s="69"/>
      <c r="FT941" s="45"/>
    </row>
    <row r="942" spans="5:176" x14ac:dyDescent="0.2">
      <c r="E942" s="69"/>
      <c r="FT942" s="45"/>
    </row>
    <row r="943" spans="5:176" x14ac:dyDescent="0.2">
      <c r="E943" s="69"/>
      <c r="FT943" s="45"/>
    </row>
    <row r="944" spans="5:176" x14ac:dyDescent="0.2">
      <c r="E944" s="69"/>
      <c r="FT944" s="45"/>
    </row>
    <row r="945" spans="5:176" x14ac:dyDescent="0.2">
      <c r="E945" s="69"/>
      <c r="FT945" s="45"/>
    </row>
    <row r="946" spans="5:176" x14ac:dyDescent="0.2">
      <c r="E946" s="69"/>
      <c r="FT946" s="45"/>
    </row>
    <row r="947" spans="5:176" x14ac:dyDescent="0.2">
      <c r="E947" s="69"/>
      <c r="FT947" s="45"/>
    </row>
    <row r="948" spans="5:176" x14ac:dyDescent="0.2">
      <c r="E948" s="69"/>
      <c r="FT948" s="45"/>
    </row>
    <row r="949" spans="5:176" x14ac:dyDescent="0.2">
      <c r="E949" s="69"/>
      <c r="FT949" s="45"/>
    </row>
    <row r="950" spans="5:176" x14ac:dyDescent="0.2">
      <c r="E950" s="69"/>
      <c r="FT950" s="45"/>
    </row>
    <row r="951" spans="5:176" x14ac:dyDescent="0.2">
      <c r="E951" s="69"/>
      <c r="FT951" s="45"/>
    </row>
    <row r="952" spans="5:176" x14ac:dyDescent="0.2">
      <c r="E952" s="69"/>
      <c r="FT952" s="45"/>
    </row>
    <row r="953" spans="5:176" x14ac:dyDescent="0.2">
      <c r="E953" s="69"/>
      <c r="FT953" s="45"/>
    </row>
    <row r="954" spans="5:176" x14ac:dyDescent="0.2">
      <c r="E954" s="69"/>
      <c r="FT954" s="45"/>
    </row>
    <row r="955" spans="5:176" x14ac:dyDescent="0.2">
      <c r="E955" s="69"/>
      <c r="FT955" s="45"/>
    </row>
    <row r="956" spans="5:176" x14ac:dyDescent="0.2">
      <c r="E956" s="69"/>
      <c r="FT956" s="45"/>
    </row>
    <row r="957" spans="5:176" x14ac:dyDescent="0.2">
      <c r="E957" s="69"/>
      <c r="FT957" s="45"/>
    </row>
    <row r="958" spans="5:176" x14ac:dyDescent="0.2">
      <c r="E958" s="69"/>
      <c r="FT958" s="45"/>
    </row>
    <row r="959" spans="5:176" x14ac:dyDescent="0.2">
      <c r="E959" s="69"/>
      <c r="FT959" s="45"/>
    </row>
    <row r="960" spans="5:176" x14ac:dyDescent="0.2">
      <c r="E960" s="69"/>
      <c r="FT960" s="45"/>
    </row>
    <row r="961" spans="5:176" x14ac:dyDescent="0.2">
      <c r="E961" s="69"/>
      <c r="FT961" s="45"/>
    </row>
    <row r="962" spans="5:176" x14ac:dyDescent="0.2">
      <c r="E962" s="69"/>
      <c r="FT962" s="45"/>
    </row>
    <row r="963" spans="5:176" x14ac:dyDescent="0.2">
      <c r="E963" s="69"/>
      <c r="FT963" s="45"/>
    </row>
    <row r="964" spans="5:176" x14ac:dyDescent="0.2">
      <c r="E964" s="69"/>
      <c r="FT964" s="45"/>
    </row>
    <row r="965" spans="5:176" x14ac:dyDescent="0.2">
      <c r="E965" s="69"/>
      <c r="FT965" s="45"/>
    </row>
    <row r="966" spans="5:176" x14ac:dyDescent="0.2">
      <c r="E966" s="69"/>
      <c r="FT966" s="45"/>
    </row>
    <row r="967" spans="5:176" x14ac:dyDescent="0.2">
      <c r="E967" s="69"/>
      <c r="FT967" s="45"/>
    </row>
    <row r="968" spans="5:176" x14ac:dyDescent="0.2">
      <c r="E968" s="69"/>
      <c r="FT968" s="45"/>
    </row>
    <row r="969" spans="5:176" x14ac:dyDescent="0.2">
      <c r="E969" s="69"/>
      <c r="FT969" s="45"/>
    </row>
    <row r="970" spans="5:176" x14ac:dyDescent="0.2">
      <c r="E970" s="69"/>
      <c r="FT970" s="45"/>
    </row>
    <row r="971" spans="5:176" x14ac:dyDescent="0.2">
      <c r="E971" s="69"/>
      <c r="FT971" s="45"/>
    </row>
    <row r="972" spans="5:176" x14ac:dyDescent="0.2">
      <c r="E972" s="69"/>
      <c r="FT972" s="45"/>
    </row>
    <row r="973" spans="5:176" x14ac:dyDescent="0.2">
      <c r="E973" s="69"/>
      <c r="FT973" s="45"/>
    </row>
    <row r="974" spans="5:176" x14ac:dyDescent="0.2">
      <c r="E974" s="69"/>
      <c r="FT974" s="45"/>
    </row>
    <row r="975" spans="5:176" x14ac:dyDescent="0.2">
      <c r="E975" s="69"/>
      <c r="FT975" s="45"/>
    </row>
    <row r="976" spans="5:176" x14ac:dyDescent="0.2">
      <c r="E976" s="69"/>
      <c r="FT976" s="45"/>
    </row>
    <row r="977" spans="5:176" x14ac:dyDescent="0.2">
      <c r="E977" s="69"/>
      <c r="FT977" s="45"/>
    </row>
    <row r="978" spans="5:176" x14ac:dyDescent="0.2">
      <c r="E978" s="69"/>
      <c r="FT978" s="45"/>
    </row>
    <row r="979" spans="5:176" x14ac:dyDescent="0.2">
      <c r="E979" s="69"/>
      <c r="FT979" s="45"/>
    </row>
    <row r="980" spans="5:176" x14ac:dyDescent="0.2">
      <c r="E980" s="69"/>
      <c r="FT980" s="45"/>
    </row>
    <row r="981" spans="5:176" x14ac:dyDescent="0.2">
      <c r="E981" s="69"/>
      <c r="FT981" s="45"/>
    </row>
    <row r="982" spans="5:176" x14ac:dyDescent="0.2">
      <c r="E982" s="69"/>
      <c r="FT982" s="45"/>
    </row>
    <row r="983" spans="5:176" x14ac:dyDescent="0.2">
      <c r="E983" s="69"/>
      <c r="FT983" s="45"/>
    </row>
    <row r="984" spans="5:176" x14ac:dyDescent="0.2">
      <c r="E984" s="69"/>
      <c r="FT984" s="45"/>
    </row>
    <row r="985" spans="5:176" x14ac:dyDescent="0.2">
      <c r="E985" s="69"/>
      <c r="FT985" s="45"/>
    </row>
    <row r="986" spans="5:176" x14ac:dyDescent="0.2">
      <c r="E986" s="69"/>
      <c r="FT986" s="45"/>
    </row>
    <row r="987" spans="5:176" x14ac:dyDescent="0.2">
      <c r="E987" s="69"/>
      <c r="FT987" s="45"/>
    </row>
    <row r="988" spans="5:176" x14ac:dyDescent="0.2">
      <c r="E988" s="69"/>
      <c r="FT988" s="45"/>
    </row>
    <row r="989" spans="5:176" x14ac:dyDescent="0.2">
      <c r="E989" s="69"/>
      <c r="FT989" s="45"/>
    </row>
    <row r="990" spans="5:176" x14ac:dyDescent="0.2">
      <c r="E990" s="69"/>
      <c r="FT990" s="45"/>
    </row>
    <row r="991" spans="5:176" x14ac:dyDescent="0.2">
      <c r="E991" s="69"/>
      <c r="FT991" s="45"/>
    </row>
    <row r="992" spans="5:176" x14ac:dyDescent="0.2">
      <c r="E992" s="69"/>
      <c r="FT992" s="45"/>
    </row>
    <row r="993" spans="5:176" x14ac:dyDescent="0.2">
      <c r="E993" s="69"/>
      <c r="FT993" s="45"/>
    </row>
    <row r="994" spans="5:176" x14ac:dyDescent="0.2">
      <c r="E994" s="69"/>
      <c r="FT994" s="45"/>
    </row>
    <row r="995" spans="5:176" x14ac:dyDescent="0.2">
      <c r="E995" s="69"/>
      <c r="FT995" s="45"/>
    </row>
    <row r="996" spans="5:176" x14ac:dyDescent="0.2">
      <c r="E996" s="69"/>
      <c r="FT996" s="45"/>
    </row>
    <row r="997" spans="5:176" x14ac:dyDescent="0.2">
      <c r="E997" s="69"/>
      <c r="FT997" s="45"/>
    </row>
    <row r="998" spans="5:176" x14ac:dyDescent="0.2">
      <c r="E998" s="69"/>
      <c r="FT998" s="45"/>
    </row>
    <row r="999" spans="5:176" x14ac:dyDescent="0.2">
      <c r="E999" s="69"/>
      <c r="FT999" s="45"/>
    </row>
    <row r="1000" spans="5:176" x14ac:dyDescent="0.2">
      <c r="E1000" s="69"/>
      <c r="FT1000" s="45"/>
    </row>
    <row r="1001" spans="5:176" x14ac:dyDescent="0.2">
      <c r="E1001" s="69"/>
      <c r="FT1001" s="45"/>
    </row>
    <row r="1002" spans="5:176" x14ac:dyDescent="0.2">
      <c r="E1002" s="69"/>
      <c r="FT1002" s="45"/>
    </row>
    <row r="1003" spans="5:176" x14ac:dyDescent="0.2">
      <c r="E1003" s="69"/>
      <c r="FT1003" s="45"/>
    </row>
    <row r="1004" spans="5:176" x14ac:dyDescent="0.2">
      <c r="E1004" s="69"/>
      <c r="FT1004" s="45"/>
    </row>
    <row r="1005" spans="5:176" x14ac:dyDescent="0.2">
      <c r="E1005" s="69"/>
      <c r="FT1005" s="45"/>
    </row>
    <row r="1006" spans="5:176" x14ac:dyDescent="0.2">
      <c r="E1006" s="69"/>
      <c r="FT1006" s="45"/>
    </row>
    <row r="1007" spans="5:176" x14ac:dyDescent="0.2">
      <c r="E1007" s="69"/>
      <c r="FT1007" s="45"/>
    </row>
    <row r="1008" spans="5:176" x14ac:dyDescent="0.2">
      <c r="E1008" s="69"/>
      <c r="FT1008" s="45"/>
    </row>
    <row r="1009" spans="5:176" x14ac:dyDescent="0.2">
      <c r="E1009" s="69"/>
      <c r="FT1009" s="45"/>
    </row>
    <row r="1010" spans="5:176" x14ac:dyDescent="0.2">
      <c r="E1010" s="69"/>
      <c r="FT1010" s="45"/>
    </row>
    <row r="1011" spans="5:176" x14ac:dyDescent="0.2">
      <c r="E1011" s="69"/>
      <c r="FT1011" s="45"/>
    </row>
    <row r="1012" spans="5:176" x14ac:dyDescent="0.2">
      <c r="E1012" s="69"/>
      <c r="FT1012" s="45"/>
    </row>
    <row r="1013" spans="5:176" x14ac:dyDescent="0.2">
      <c r="E1013" s="69"/>
      <c r="FT1013" s="45"/>
    </row>
    <row r="1014" spans="5:176" x14ac:dyDescent="0.2">
      <c r="E1014" s="69"/>
      <c r="FT1014" s="45"/>
    </row>
    <row r="1015" spans="5:176" x14ac:dyDescent="0.2">
      <c r="E1015" s="69"/>
      <c r="FT1015" s="45"/>
    </row>
    <row r="1016" spans="5:176" x14ac:dyDescent="0.2">
      <c r="E1016" s="69"/>
      <c r="FT1016" s="45"/>
    </row>
    <row r="1017" spans="5:176" x14ac:dyDescent="0.2">
      <c r="E1017" s="69"/>
      <c r="FT1017" s="45"/>
    </row>
    <row r="1018" spans="5:176" x14ac:dyDescent="0.2">
      <c r="E1018" s="69"/>
      <c r="FT1018" s="45"/>
    </row>
    <row r="1019" spans="5:176" x14ac:dyDescent="0.2">
      <c r="E1019" s="69"/>
      <c r="FT1019" s="45"/>
    </row>
    <row r="1020" spans="5:176" x14ac:dyDescent="0.2">
      <c r="E1020" s="69"/>
      <c r="FT1020" s="45"/>
    </row>
    <row r="1021" spans="5:176" x14ac:dyDescent="0.2">
      <c r="E1021" s="69"/>
      <c r="FT1021" s="45"/>
    </row>
    <row r="1022" spans="5:176" x14ac:dyDescent="0.2">
      <c r="E1022" s="69"/>
      <c r="FT1022" s="45"/>
    </row>
    <row r="1023" spans="5:176" x14ac:dyDescent="0.2">
      <c r="E1023" s="69"/>
      <c r="FT1023" s="45"/>
    </row>
    <row r="1024" spans="5:176" x14ac:dyDescent="0.2">
      <c r="E1024" s="69"/>
      <c r="FT1024" s="45"/>
    </row>
    <row r="1025" spans="5:176" x14ac:dyDescent="0.2">
      <c r="E1025" s="69"/>
      <c r="FT1025" s="45"/>
    </row>
    <row r="1026" spans="5:176" x14ac:dyDescent="0.2">
      <c r="E1026" s="69"/>
      <c r="FT1026" s="45"/>
    </row>
    <row r="1027" spans="5:176" x14ac:dyDescent="0.2">
      <c r="E1027" s="69"/>
      <c r="FT1027" s="45"/>
    </row>
    <row r="1028" spans="5:176" x14ac:dyDescent="0.2">
      <c r="E1028" s="69"/>
      <c r="FT1028" s="45"/>
    </row>
    <row r="1029" spans="5:176" x14ac:dyDescent="0.2">
      <c r="E1029" s="69"/>
      <c r="FT1029" s="45"/>
    </row>
    <row r="1030" spans="5:176" x14ac:dyDescent="0.2">
      <c r="E1030" s="69"/>
      <c r="FT1030" s="45"/>
    </row>
    <row r="1031" spans="5:176" x14ac:dyDescent="0.2">
      <c r="E1031" s="69"/>
      <c r="FT1031" s="45"/>
    </row>
    <row r="1032" spans="5:176" x14ac:dyDescent="0.2">
      <c r="E1032" s="69"/>
      <c r="FT1032" s="45"/>
    </row>
    <row r="1033" spans="5:176" x14ac:dyDescent="0.2">
      <c r="E1033" s="69"/>
      <c r="FT1033" s="45"/>
    </row>
    <row r="1034" spans="5:176" x14ac:dyDescent="0.2">
      <c r="E1034" s="69"/>
      <c r="FT1034" s="45"/>
    </row>
    <row r="1035" spans="5:176" x14ac:dyDescent="0.2">
      <c r="E1035" s="69"/>
      <c r="FT1035" s="45"/>
    </row>
    <row r="1036" spans="5:176" x14ac:dyDescent="0.2">
      <c r="E1036" s="69"/>
      <c r="FT1036" s="45"/>
    </row>
    <row r="1037" spans="5:176" x14ac:dyDescent="0.2">
      <c r="E1037" s="69"/>
      <c r="FT1037" s="45"/>
    </row>
    <row r="1038" spans="5:176" x14ac:dyDescent="0.2">
      <c r="E1038" s="69"/>
      <c r="FT1038" s="45"/>
    </row>
    <row r="1039" spans="5:176" x14ac:dyDescent="0.2">
      <c r="E1039" s="69"/>
      <c r="FT1039" s="45"/>
    </row>
    <row r="1040" spans="5:176" x14ac:dyDescent="0.2">
      <c r="E1040" s="69"/>
      <c r="FT1040" s="45"/>
    </row>
    <row r="1041" spans="5:176" x14ac:dyDescent="0.2">
      <c r="E1041" s="69"/>
      <c r="FT1041" s="45"/>
    </row>
    <row r="1042" spans="5:176" x14ac:dyDescent="0.2">
      <c r="E1042" s="69"/>
      <c r="FT1042" s="45"/>
    </row>
    <row r="1043" spans="5:176" x14ac:dyDescent="0.2">
      <c r="E1043" s="69"/>
      <c r="FT1043" s="45"/>
    </row>
    <row r="1044" spans="5:176" x14ac:dyDescent="0.2">
      <c r="E1044" s="69"/>
      <c r="FT1044" s="45"/>
    </row>
    <row r="1045" spans="5:176" x14ac:dyDescent="0.2">
      <c r="E1045" s="69"/>
      <c r="FT1045" s="45"/>
    </row>
    <row r="1046" spans="5:176" x14ac:dyDescent="0.2">
      <c r="E1046" s="69"/>
      <c r="FT1046" s="45"/>
    </row>
    <row r="1047" spans="5:176" x14ac:dyDescent="0.2">
      <c r="E1047" s="69"/>
      <c r="FT1047" s="45"/>
    </row>
    <row r="1048" spans="5:176" x14ac:dyDescent="0.2">
      <c r="E1048" s="69"/>
      <c r="FT1048" s="45"/>
    </row>
    <row r="1049" spans="5:176" x14ac:dyDescent="0.2">
      <c r="E1049" s="69"/>
      <c r="FT1049" s="45"/>
    </row>
    <row r="1050" spans="5:176" x14ac:dyDescent="0.2">
      <c r="E1050" s="69"/>
      <c r="FT1050" s="45"/>
    </row>
    <row r="1051" spans="5:176" x14ac:dyDescent="0.2">
      <c r="E1051" s="69"/>
      <c r="FT1051" s="45"/>
    </row>
    <row r="1052" spans="5:176" x14ac:dyDescent="0.2">
      <c r="E1052" s="69"/>
      <c r="FT1052" s="45"/>
    </row>
    <row r="1053" spans="5:176" x14ac:dyDescent="0.2">
      <c r="E1053" s="69"/>
      <c r="FT1053" s="45"/>
    </row>
    <row r="1054" spans="5:176" x14ac:dyDescent="0.2">
      <c r="E1054" s="69"/>
      <c r="FT1054" s="45"/>
    </row>
    <row r="1055" spans="5:176" x14ac:dyDescent="0.2">
      <c r="E1055" s="69"/>
      <c r="FT1055" s="45"/>
    </row>
    <row r="1056" spans="5:176" x14ac:dyDescent="0.2">
      <c r="E1056" s="69"/>
      <c r="FT1056" s="45"/>
    </row>
    <row r="1057" spans="5:176" x14ac:dyDescent="0.2">
      <c r="E1057" s="69"/>
      <c r="FT1057" s="45"/>
    </row>
    <row r="1058" spans="5:176" x14ac:dyDescent="0.2">
      <c r="E1058" s="69"/>
      <c r="FT1058" s="45"/>
    </row>
    <row r="1059" spans="5:176" x14ac:dyDescent="0.2">
      <c r="E1059" s="69"/>
      <c r="FT1059" s="45"/>
    </row>
    <row r="1060" spans="5:176" x14ac:dyDescent="0.2">
      <c r="E1060" s="69"/>
      <c r="FT1060" s="45"/>
    </row>
    <row r="1061" spans="5:176" x14ac:dyDescent="0.2">
      <c r="E1061" s="69"/>
      <c r="FT1061" s="45"/>
    </row>
    <row r="1062" spans="5:176" x14ac:dyDescent="0.2">
      <c r="E1062" s="69"/>
      <c r="FT1062" s="45"/>
    </row>
    <row r="1063" spans="5:176" x14ac:dyDescent="0.2">
      <c r="E1063" s="69"/>
      <c r="FT1063" s="45"/>
    </row>
    <row r="1064" spans="5:176" x14ac:dyDescent="0.2">
      <c r="E1064" s="69"/>
      <c r="FT1064" s="45"/>
    </row>
    <row r="1065" spans="5:176" x14ac:dyDescent="0.2">
      <c r="E1065" s="69"/>
      <c r="FT1065" s="45"/>
    </row>
    <row r="1066" spans="5:176" x14ac:dyDescent="0.2">
      <c r="E1066" s="69"/>
      <c r="FT1066" s="45"/>
    </row>
    <row r="1067" spans="5:176" x14ac:dyDescent="0.2">
      <c r="E1067" s="69"/>
      <c r="FT1067" s="45"/>
    </row>
    <row r="1068" spans="5:176" x14ac:dyDescent="0.2">
      <c r="E1068" s="69"/>
      <c r="FT1068" s="45"/>
    </row>
    <row r="1069" spans="5:176" x14ac:dyDescent="0.2">
      <c r="E1069" s="69"/>
      <c r="FT1069" s="45"/>
    </row>
    <row r="1070" spans="5:176" x14ac:dyDescent="0.2">
      <c r="E1070" s="69"/>
      <c r="FT1070" s="45"/>
    </row>
    <row r="1071" spans="5:176" x14ac:dyDescent="0.2">
      <c r="E1071" s="69"/>
      <c r="FT1071" s="45"/>
    </row>
    <row r="1072" spans="5:176" x14ac:dyDescent="0.2">
      <c r="E1072" s="69"/>
      <c r="FT1072" s="45"/>
    </row>
    <row r="1073" spans="5:176" x14ac:dyDescent="0.2">
      <c r="E1073" s="69"/>
      <c r="FT1073" s="45"/>
    </row>
    <row r="1074" spans="5:176" x14ac:dyDescent="0.2">
      <c r="E1074" s="69"/>
      <c r="FT1074" s="45"/>
    </row>
    <row r="1075" spans="5:176" x14ac:dyDescent="0.2">
      <c r="E1075" s="69"/>
      <c r="FT1075" s="45"/>
    </row>
    <row r="1076" spans="5:176" x14ac:dyDescent="0.2">
      <c r="E1076" s="69"/>
      <c r="FT1076" s="45"/>
    </row>
    <row r="1077" spans="5:176" x14ac:dyDescent="0.2">
      <c r="E1077" s="69"/>
      <c r="FT1077" s="45"/>
    </row>
    <row r="1078" spans="5:176" x14ac:dyDescent="0.2">
      <c r="E1078" s="69"/>
      <c r="FT1078" s="45"/>
    </row>
    <row r="1079" spans="5:176" x14ac:dyDescent="0.2">
      <c r="E1079" s="69"/>
      <c r="FT1079" s="45"/>
    </row>
    <row r="1080" spans="5:176" x14ac:dyDescent="0.2">
      <c r="E1080" s="69"/>
      <c r="FT1080" s="45"/>
    </row>
    <row r="1081" spans="5:176" x14ac:dyDescent="0.2">
      <c r="E1081" s="69"/>
      <c r="FT1081" s="45"/>
    </row>
    <row r="1082" spans="5:176" x14ac:dyDescent="0.2">
      <c r="E1082" s="69"/>
      <c r="FT1082" s="45"/>
    </row>
    <row r="1083" spans="5:176" x14ac:dyDescent="0.2">
      <c r="E1083" s="69"/>
      <c r="FT1083" s="45"/>
    </row>
    <row r="1084" spans="5:176" x14ac:dyDescent="0.2">
      <c r="E1084" s="69"/>
      <c r="FT1084" s="45"/>
    </row>
    <row r="1085" spans="5:176" x14ac:dyDescent="0.2">
      <c r="E1085" s="69"/>
      <c r="FT1085" s="45"/>
    </row>
    <row r="1086" spans="5:176" x14ac:dyDescent="0.2">
      <c r="E1086" s="69"/>
      <c r="FT1086" s="45"/>
    </row>
    <row r="1087" spans="5:176" x14ac:dyDescent="0.2">
      <c r="E1087" s="69"/>
      <c r="FT1087" s="45"/>
    </row>
    <row r="1088" spans="5:176" x14ac:dyDescent="0.2">
      <c r="E1088" s="69"/>
      <c r="FT1088" s="45"/>
    </row>
    <row r="1089" spans="5:176" x14ac:dyDescent="0.2">
      <c r="E1089" s="69"/>
      <c r="FT1089" s="45"/>
    </row>
    <row r="1090" spans="5:176" x14ac:dyDescent="0.2">
      <c r="E1090" s="69"/>
      <c r="FT1090" s="45"/>
    </row>
    <row r="1091" spans="5:176" x14ac:dyDescent="0.2">
      <c r="E1091" s="69"/>
      <c r="FT1091" s="45"/>
    </row>
    <row r="1092" spans="5:176" x14ac:dyDescent="0.2">
      <c r="E1092" s="69"/>
      <c r="FT1092" s="45"/>
    </row>
    <row r="1093" spans="5:176" x14ac:dyDescent="0.2">
      <c r="E1093" s="69"/>
      <c r="FT1093" s="45"/>
    </row>
    <row r="1094" spans="5:176" x14ac:dyDescent="0.2">
      <c r="E1094" s="69"/>
      <c r="FT1094" s="45"/>
    </row>
    <row r="1095" spans="5:176" x14ac:dyDescent="0.2">
      <c r="E1095" s="69"/>
      <c r="FT1095" s="45"/>
    </row>
    <row r="1096" spans="5:176" x14ac:dyDescent="0.2">
      <c r="E1096" s="69"/>
      <c r="FT1096" s="45"/>
    </row>
    <row r="1097" spans="5:176" x14ac:dyDescent="0.2">
      <c r="E1097" s="69"/>
      <c r="FT1097" s="45"/>
    </row>
    <row r="1098" spans="5:176" x14ac:dyDescent="0.2">
      <c r="E1098" s="69"/>
      <c r="FT1098" s="45"/>
    </row>
    <row r="1099" spans="5:176" x14ac:dyDescent="0.2">
      <c r="E1099" s="69"/>
      <c r="FT1099" s="45"/>
    </row>
    <row r="1100" spans="5:176" x14ac:dyDescent="0.2">
      <c r="E1100" s="69"/>
      <c r="FT1100" s="45"/>
    </row>
    <row r="1101" spans="5:176" x14ac:dyDescent="0.2">
      <c r="E1101" s="69"/>
      <c r="FT1101" s="45"/>
    </row>
    <row r="1102" spans="5:176" x14ac:dyDescent="0.2">
      <c r="E1102" s="69"/>
      <c r="FT1102" s="45"/>
    </row>
    <row r="1103" spans="5:176" x14ac:dyDescent="0.2">
      <c r="E1103" s="69"/>
      <c r="FT1103" s="45"/>
    </row>
    <row r="1104" spans="5:176" x14ac:dyDescent="0.2">
      <c r="E1104" s="69"/>
      <c r="FT1104" s="45"/>
    </row>
    <row r="1105" spans="5:176" x14ac:dyDescent="0.2">
      <c r="E1105" s="69"/>
      <c r="FT1105" s="45"/>
    </row>
    <row r="1106" spans="5:176" x14ac:dyDescent="0.2">
      <c r="E1106" s="69"/>
      <c r="FT1106" s="45"/>
    </row>
    <row r="1107" spans="5:176" x14ac:dyDescent="0.2">
      <c r="E1107" s="69"/>
      <c r="FT1107" s="45"/>
    </row>
    <row r="1108" spans="5:176" x14ac:dyDescent="0.2">
      <c r="E1108" s="69"/>
      <c r="FT1108" s="45"/>
    </row>
    <row r="1109" spans="5:176" x14ac:dyDescent="0.2">
      <c r="E1109" s="69"/>
      <c r="FT1109" s="45"/>
    </row>
    <row r="1110" spans="5:176" x14ac:dyDescent="0.2">
      <c r="E1110" s="69"/>
      <c r="FT1110" s="45"/>
    </row>
    <row r="1111" spans="5:176" x14ac:dyDescent="0.2">
      <c r="E1111" s="69"/>
      <c r="FT1111" s="45"/>
    </row>
    <row r="1112" spans="5:176" x14ac:dyDescent="0.2">
      <c r="E1112" s="69"/>
      <c r="FT1112" s="45"/>
    </row>
    <row r="1113" spans="5:176" x14ac:dyDescent="0.2">
      <c r="E1113" s="69"/>
      <c r="FT1113" s="45"/>
    </row>
    <row r="1114" spans="5:176" x14ac:dyDescent="0.2">
      <c r="E1114" s="69"/>
      <c r="FT1114" s="45"/>
    </row>
    <row r="1115" spans="5:176" x14ac:dyDescent="0.2">
      <c r="E1115" s="69"/>
      <c r="FT1115" s="45"/>
    </row>
    <row r="1116" spans="5:176" x14ac:dyDescent="0.2">
      <c r="E1116" s="69"/>
      <c r="FT1116" s="45"/>
    </row>
    <row r="1117" spans="5:176" x14ac:dyDescent="0.2">
      <c r="E1117" s="69"/>
      <c r="FT1117" s="45"/>
    </row>
    <row r="1118" spans="5:176" x14ac:dyDescent="0.2">
      <c r="E1118" s="69"/>
      <c r="FT1118" s="45"/>
    </row>
    <row r="1119" spans="5:176" x14ac:dyDescent="0.2">
      <c r="E1119" s="69"/>
      <c r="FT1119" s="45"/>
    </row>
    <row r="1120" spans="5:176" x14ac:dyDescent="0.2">
      <c r="E1120" s="69"/>
      <c r="FT1120" s="45"/>
    </row>
    <row r="1121" spans="5:176" x14ac:dyDescent="0.2">
      <c r="E1121" s="69"/>
      <c r="FT1121" s="45"/>
    </row>
    <row r="1122" spans="5:176" x14ac:dyDescent="0.2">
      <c r="E1122" s="69"/>
      <c r="FT1122" s="45"/>
    </row>
    <row r="1123" spans="5:176" x14ac:dyDescent="0.2">
      <c r="E1123" s="69"/>
      <c r="FT1123" s="45"/>
    </row>
    <row r="1124" spans="5:176" x14ac:dyDescent="0.2">
      <c r="E1124" s="69"/>
      <c r="FT1124" s="45"/>
    </row>
    <row r="1125" spans="5:176" x14ac:dyDescent="0.2">
      <c r="E1125" s="69"/>
      <c r="FT1125" s="45"/>
    </row>
    <row r="1126" spans="5:176" x14ac:dyDescent="0.2">
      <c r="E1126" s="69"/>
      <c r="FT1126" s="45"/>
    </row>
    <row r="1127" spans="5:176" x14ac:dyDescent="0.2">
      <c r="E1127" s="69"/>
      <c r="FT1127" s="45"/>
    </row>
    <row r="1128" spans="5:176" x14ac:dyDescent="0.2">
      <c r="E1128" s="69"/>
      <c r="FT1128" s="45"/>
    </row>
    <row r="1129" spans="5:176" x14ac:dyDescent="0.2">
      <c r="E1129" s="69"/>
      <c r="FT1129" s="45"/>
    </row>
    <row r="1130" spans="5:176" x14ac:dyDescent="0.2">
      <c r="E1130" s="69"/>
      <c r="FT1130" s="45"/>
    </row>
    <row r="1131" spans="5:176" x14ac:dyDescent="0.2">
      <c r="E1131" s="69"/>
      <c r="FT1131" s="45"/>
    </row>
    <row r="1132" spans="5:176" x14ac:dyDescent="0.2">
      <c r="E1132" s="69"/>
      <c r="FT1132" s="45"/>
    </row>
    <row r="1133" spans="5:176" x14ac:dyDescent="0.2">
      <c r="E1133" s="69"/>
      <c r="FT1133" s="45"/>
    </row>
    <row r="1134" spans="5:176" x14ac:dyDescent="0.2">
      <c r="E1134" s="69"/>
      <c r="FT1134" s="45"/>
    </row>
    <row r="1135" spans="5:176" x14ac:dyDescent="0.2">
      <c r="E1135" s="69"/>
      <c r="FT1135" s="45"/>
    </row>
    <row r="1136" spans="5:176" x14ac:dyDescent="0.2">
      <c r="E1136" s="69"/>
      <c r="FT1136" s="45"/>
    </row>
    <row r="1137" spans="5:176" x14ac:dyDescent="0.2">
      <c r="E1137" s="69"/>
      <c r="FT1137" s="45"/>
    </row>
    <row r="1138" spans="5:176" x14ac:dyDescent="0.2">
      <c r="E1138" s="69"/>
      <c r="FT1138" s="45"/>
    </row>
    <row r="1139" spans="5:176" x14ac:dyDescent="0.2">
      <c r="E1139" s="69"/>
      <c r="FT1139" s="45"/>
    </row>
    <row r="1140" spans="5:176" x14ac:dyDescent="0.2">
      <c r="E1140" s="69"/>
      <c r="FT1140" s="45"/>
    </row>
    <row r="1141" spans="5:176" x14ac:dyDescent="0.2">
      <c r="E1141" s="69"/>
      <c r="FT1141" s="45"/>
    </row>
    <row r="1142" spans="5:176" x14ac:dyDescent="0.2">
      <c r="E1142" s="69"/>
      <c r="FT1142" s="45"/>
    </row>
    <row r="1143" spans="5:176" x14ac:dyDescent="0.2">
      <c r="E1143" s="69"/>
      <c r="FT1143" s="45"/>
    </row>
    <row r="1144" spans="5:176" x14ac:dyDescent="0.2">
      <c r="E1144" s="69"/>
      <c r="FT1144" s="45"/>
    </row>
    <row r="1145" spans="5:176" x14ac:dyDescent="0.2">
      <c r="E1145" s="69"/>
      <c r="FT1145" s="45"/>
    </row>
    <row r="1146" spans="5:176" x14ac:dyDescent="0.2">
      <c r="E1146" s="69"/>
      <c r="FT1146" s="45"/>
    </row>
    <row r="1147" spans="5:176" x14ac:dyDescent="0.2">
      <c r="E1147" s="69"/>
      <c r="FT1147" s="45"/>
    </row>
    <row r="1148" spans="5:176" x14ac:dyDescent="0.2">
      <c r="E1148" s="69"/>
      <c r="FT1148" s="45"/>
    </row>
    <row r="1149" spans="5:176" x14ac:dyDescent="0.2">
      <c r="E1149" s="69"/>
      <c r="FT1149" s="45"/>
    </row>
    <row r="1150" spans="5:176" x14ac:dyDescent="0.2">
      <c r="E1150" s="69"/>
      <c r="FT1150" s="45"/>
    </row>
    <row r="1151" spans="5:176" x14ac:dyDescent="0.2">
      <c r="E1151" s="69"/>
      <c r="FT1151" s="45"/>
    </row>
    <row r="1152" spans="5:176" x14ac:dyDescent="0.2">
      <c r="E1152" s="69"/>
      <c r="FT1152" s="45"/>
    </row>
    <row r="1153" spans="5:176" x14ac:dyDescent="0.2">
      <c r="E1153" s="69"/>
      <c r="FT1153" s="45"/>
    </row>
    <row r="1154" spans="5:176" x14ac:dyDescent="0.2">
      <c r="E1154" s="69"/>
      <c r="FT1154" s="45"/>
    </row>
    <row r="1155" spans="5:176" x14ac:dyDescent="0.2">
      <c r="E1155" s="69"/>
      <c r="FT1155" s="45"/>
    </row>
    <row r="1156" spans="5:176" x14ac:dyDescent="0.2">
      <c r="E1156" s="69"/>
      <c r="FT1156" s="45"/>
    </row>
    <row r="1157" spans="5:176" x14ac:dyDescent="0.2">
      <c r="E1157" s="69"/>
      <c r="FT1157" s="45"/>
    </row>
    <row r="1158" spans="5:176" x14ac:dyDescent="0.2">
      <c r="E1158" s="69"/>
      <c r="FT1158" s="45"/>
    </row>
    <row r="1159" spans="5:176" x14ac:dyDescent="0.2">
      <c r="E1159" s="69"/>
      <c r="FT1159" s="45"/>
    </row>
    <row r="1160" spans="5:176" x14ac:dyDescent="0.2">
      <c r="E1160" s="69"/>
      <c r="FT1160" s="45"/>
    </row>
    <row r="1161" spans="5:176" x14ac:dyDescent="0.2">
      <c r="E1161" s="69"/>
      <c r="FT1161" s="45"/>
    </row>
    <row r="1162" spans="5:176" x14ac:dyDescent="0.2">
      <c r="E1162" s="69"/>
      <c r="FT1162" s="45"/>
    </row>
    <row r="1163" spans="5:176" x14ac:dyDescent="0.2">
      <c r="E1163" s="69"/>
      <c r="FT1163" s="45"/>
    </row>
    <row r="1164" spans="5:176" x14ac:dyDescent="0.2">
      <c r="E1164" s="69"/>
      <c r="FT1164" s="45"/>
    </row>
    <row r="1165" spans="5:176" x14ac:dyDescent="0.2">
      <c r="E1165" s="69"/>
      <c r="FT1165" s="45"/>
    </row>
    <row r="1166" spans="5:176" x14ac:dyDescent="0.2">
      <c r="E1166" s="69"/>
      <c r="FT1166" s="45"/>
    </row>
    <row r="1167" spans="5:176" x14ac:dyDescent="0.2">
      <c r="E1167" s="69"/>
      <c r="FT1167" s="45"/>
    </row>
    <row r="1168" spans="5:176" x14ac:dyDescent="0.2">
      <c r="E1168" s="69"/>
      <c r="FT1168" s="45"/>
    </row>
    <row r="1169" spans="5:176" x14ac:dyDescent="0.2">
      <c r="E1169" s="69"/>
      <c r="FT1169" s="45"/>
    </row>
    <row r="1170" spans="5:176" x14ac:dyDescent="0.2">
      <c r="E1170" s="69"/>
      <c r="FT1170" s="45"/>
    </row>
    <row r="1171" spans="5:176" x14ac:dyDescent="0.2">
      <c r="E1171" s="69"/>
      <c r="FT1171" s="45"/>
    </row>
    <row r="1172" spans="5:176" x14ac:dyDescent="0.2">
      <c r="E1172" s="69"/>
      <c r="FT1172" s="45"/>
    </row>
    <row r="1173" spans="5:176" x14ac:dyDescent="0.2">
      <c r="E1173" s="69"/>
      <c r="FT1173" s="45"/>
    </row>
    <row r="1174" spans="5:176" x14ac:dyDescent="0.2">
      <c r="E1174" s="69"/>
      <c r="FT1174" s="45"/>
    </row>
    <row r="1175" spans="5:176" x14ac:dyDescent="0.2">
      <c r="E1175" s="69"/>
      <c r="FT1175" s="45"/>
    </row>
    <row r="1176" spans="5:176" x14ac:dyDescent="0.2">
      <c r="E1176" s="69"/>
      <c r="FT1176" s="45"/>
    </row>
    <row r="1177" spans="5:176" x14ac:dyDescent="0.2">
      <c r="E1177" s="69"/>
      <c r="FT1177" s="45"/>
    </row>
    <row r="1178" spans="5:176" x14ac:dyDescent="0.2">
      <c r="E1178" s="69"/>
      <c r="FT1178" s="45"/>
    </row>
    <row r="1179" spans="5:176" x14ac:dyDescent="0.2">
      <c r="E1179" s="69"/>
      <c r="FT1179" s="45"/>
    </row>
    <row r="1180" spans="5:176" x14ac:dyDescent="0.2">
      <c r="E1180" s="69"/>
      <c r="FT1180" s="45"/>
    </row>
    <row r="1181" spans="5:176" x14ac:dyDescent="0.2">
      <c r="E1181" s="69"/>
      <c r="FT1181" s="45"/>
    </row>
    <row r="1182" spans="5:176" x14ac:dyDescent="0.2">
      <c r="E1182" s="69"/>
      <c r="FT1182" s="45"/>
    </row>
    <row r="1183" spans="5:176" x14ac:dyDescent="0.2">
      <c r="E1183" s="69"/>
      <c r="FT1183" s="45"/>
    </row>
    <row r="1184" spans="5:176" x14ac:dyDescent="0.2">
      <c r="E1184" s="69"/>
      <c r="FT1184" s="45"/>
    </row>
    <row r="1185" spans="5:176" x14ac:dyDescent="0.2">
      <c r="E1185" s="69"/>
      <c r="FT1185" s="45"/>
    </row>
    <row r="1186" spans="5:176" x14ac:dyDescent="0.2">
      <c r="E1186" s="69"/>
      <c r="FT1186" s="45"/>
    </row>
    <row r="1187" spans="5:176" x14ac:dyDescent="0.2">
      <c r="E1187" s="69"/>
      <c r="FT1187" s="45"/>
    </row>
    <row r="1188" spans="5:176" x14ac:dyDescent="0.2">
      <c r="E1188" s="69"/>
      <c r="FT1188" s="45"/>
    </row>
    <row r="1189" spans="5:176" x14ac:dyDescent="0.2">
      <c r="E1189" s="69"/>
      <c r="FT1189" s="45"/>
    </row>
    <row r="1190" spans="5:176" x14ac:dyDescent="0.2">
      <c r="E1190" s="69"/>
      <c r="FT1190" s="45"/>
    </row>
    <row r="1191" spans="5:176" x14ac:dyDescent="0.2">
      <c r="E1191" s="69"/>
      <c r="FT1191" s="45"/>
    </row>
    <row r="1192" spans="5:176" x14ac:dyDescent="0.2">
      <c r="E1192" s="69"/>
      <c r="FT1192" s="45"/>
    </row>
    <row r="1193" spans="5:176" x14ac:dyDescent="0.2">
      <c r="E1193" s="69"/>
      <c r="FT1193" s="45"/>
    </row>
    <row r="1194" spans="5:176" x14ac:dyDescent="0.2">
      <c r="E1194" s="69"/>
      <c r="FT1194" s="45"/>
    </row>
    <row r="1195" spans="5:176" x14ac:dyDescent="0.2">
      <c r="E1195" s="69"/>
      <c r="FT1195" s="45"/>
    </row>
    <row r="1196" spans="5:176" x14ac:dyDescent="0.2">
      <c r="E1196" s="69"/>
      <c r="FT1196" s="45"/>
    </row>
    <row r="1197" spans="5:176" x14ac:dyDescent="0.2">
      <c r="E1197" s="69"/>
      <c r="FT1197" s="45"/>
    </row>
    <row r="1198" spans="5:176" x14ac:dyDescent="0.2">
      <c r="E1198" s="69"/>
      <c r="FT1198" s="45"/>
    </row>
    <row r="1199" spans="5:176" x14ac:dyDescent="0.2">
      <c r="E1199" s="69"/>
      <c r="FT1199" s="45"/>
    </row>
    <row r="1200" spans="5:176" x14ac:dyDescent="0.2">
      <c r="E1200" s="69"/>
      <c r="FT1200" s="45"/>
    </row>
    <row r="1201" spans="5:176" x14ac:dyDescent="0.2">
      <c r="E1201" s="69"/>
      <c r="FT1201" s="45"/>
    </row>
    <row r="1202" spans="5:176" x14ac:dyDescent="0.2">
      <c r="E1202" s="69"/>
      <c r="FT1202" s="45"/>
    </row>
    <row r="1203" spans="5:176" x14ac:dyDescent="0.2">
      <c r="E1203" s="69"/>
      <c r="FT1203" s="45"/>
    </row>
    <row r="1204" spans="5:176" x14ac:dyDescent="0.2">
      <c r="E1204" s="69"/>
      <c r="FT1204" s="45"/>
    </row>
    <row r="1205" spans="5:176" x14ac:dyDescent="0.2">
      <c r="E1205" s="69"/>
      <c r="FT1205" s="45"/>
    </row>
    <row r="1206" spans="5:176" x14ac:dyDescent="0.2">
      <c r="E1206" s="69"/>
      <c r="FT1206" s="45"/>
    </row>
    <row r="1207" spans="5:176" x14ac:dyDescent="0.2">
      <c r="E1207" s="69"/>
      <c r="FT1207" s="45"/>
    </row>
    <row r="1208" spans="5:176" x14ac:dyDescent="0.2">
      <c r="E1208" s="69"/>
      <c r="FT1208" s="45"/>
    </row>
    <row r="1209" spans="5:176" x14ac:dyDescent="0.2">
      <c r="E1209" s="69"/>
      <c r="FT1209" s="45"/>
    </row>
    <row r="1210" spans="5:176" x14ac:dyDescent="0.2">
      <c r="E1210" s="69"/>
      <c r="FT1210" s="45"/>
    </row>
    <row r="1211" spans="5:176" x14ac:dyDescent="0.2">
      <c r="E1211" s="69"/>
      <c r="FT1211" s="45"/>
    </row>
    <row r="1212" spans="5:176" x14ac:dyDescent="0.2">
      <c r="E1212" s="69"/>
      <c r="FT1212" s="45"/>
    </row>
    <row r="1213" spans="5:176" x14ac:dyDescent="0.2">
      <c r="E1213" s="69"/>
      <c r="BF1213" s="61"/>
      <c r="FT1213" s="45"/>
    </row>
    <row r="1214" spans="5:176" x14ac:dyDescent="0.2">
      <c r="E1214" s="69"/>
      <c r="FT1214" s="45"/>
    </row>
    <row r="1215" spans="5:176" x14ac:dyDescent="0.2">
      <c r="E1215" s="69"/>
      <c r="FT1215" s="45"/>
    </row>
    <row r="1216" spans="5:176" x14ac:dyDescent="0.2">
      <c r="E1216" s="69"/>
      <c r="FT1216" s="45"/>
    </row>
    <row r="1217" spans="5:176" x14ac:dyDescent="0.2">
      <c r="E1217" s="69"/>
      <c r="FT1217" s="45"/>
    </row>
    <row r="1218" spans="5:176" x14ac:dyDescent="0.2">
      <c r="E1218" s="69"/>
      <c r="FT1218" s="45"/>
    </row>
    <row r="1219" spans="5:176" x14ac:dyDescent="0.2">
      <c r="E1219" s="69"/>
      <c r="FT1219" s="45"/>
    </row>
    <row r="1220" spans="5:176" x14ac:dyDescent="0.2">
      <c r="E1220" s="69"/>
      <c r="FT1220" s="45"/>
    </row>
    <row r="1221" spans="5:176" x14ac:dyDescent="0.2">
      <c r="E1221" s="69"/>
      <c r="FT1221" s="45"/>
    </row>
    <row r="1222" spans="5:176" x14ac:dyDescent="0.2">
      <c r="E1222" s="69"/>
      <c r="FT1222" s="45"/>
    </row>
    <row r="1223" spans="5:176" x14ac:dyDescent="0.2">
      <c r="E1223" s="69"/>
      <c r="FT1223" s="45"/>
    </row>
    <row r="1224" spans="5:176" x14ac:dyDescent="0.2">
      <c r="E1224" s="69"/>
      <c r="FT1224" s="45"/>
    </row>
    <row r="1225" spans="5:176" x14ac:dyDescent="0.2">
      <c r="E1225" s="69"/>
      <c r="FT1225" s="45"/>
    </row>
    <row r="1226" spans="5:176" x14ac:dyDescent="0.2">
      <c r="E1226" s="69"/>
      <c r="FT1226" s="45"/>
    </row>
    <row r="1227" spans="5:176" x14ac:dyDescent="0.2">
      <c r="E1227" s="69"/>
      <c r="FT1227" s="45"/>
    </row>
    <row r="1228" spans="5:176" x14ac:dyDescent="0.2">
      <c r="E1228" s="69"/>
      <c r="FT1228" s="45"/>
    </row>
    <row r="1229" spans="5:176" x14ac:dyDescent="0.2">
      <c r="E1229" s="69"/>
      <c r="FT1229" s="45"/>
    </row>
    <row r="1230" spans="5:176" x14ac:dyDescent="0.2">
      <c r="E1230" s="69"/>
      <c r="FT1230" s="45"/>
    </row>
    <row r="1231" spans="5:176" x14ac:dyDescent="0.2">
      <c r="E1231" s="69"/>
      <c r="FT1231" s="45"/>
    </row>
    <row r="1232" spans="5:176" x14ac:dyDescent="0.2">
      <c r="E1232" s="69"/>
      <c r="FT1232" s="45"/>
    </row>
    <row r="1233" spans="5:176" x14ac:dyDescent="0.2">
      <c r="E1233" s="69"/>
      <c r="FT1233" s="45"/>
    </row>
    <row r="1234" spans="5:176" x14ac:dyDescent="0.2">
      <c r="E1234" s="69"/>
      <c r="FT1234" s="45"/>
    </row>
    <row r="1235" spans="5:176" x14ac:dyDescent="0.2">
      <c r="E1235" s="69"/>
      <c r="FT1235" s="45"/>
    </row>
    <row r="1236" spans="5:176" x14ac:dyDescent="0.2">
      <c r="E1236" s="69"/>
      <c r="FT1236" s="45"/>
    </row>
    <row r="1237" spans="5:176" x14ac:dyDescent="0.2">
      <c r="E1237" s="69"/>
      <c r="FT1237" s="45"/>
    </row>
    <row r="1238" spans="5:176" x14ac:dyDescent="0.2">
      <c r="E1238" s="69"/>
      <c r="FT1238" s="45"/>
    </row>
    <row r="1239" spans="5:176" x14ac:dyDescent="0.2">
      <c r="E1239" s="69"/>
      <c r="FT1239" s="45"/>
    </row>
    <row r="1240" spans="5:176" x14ac:dyDescent="0.2">
      <c r="E1240" s="69"/>
      <c r="FT1240" s="45"/>
    </row>
    <row r="1241" spans="5:176" x14ac:dyDescent="0.2">
      <c r="E1241" s="69"/>
      <c r="FT1241" s="45"/>
    </row>
    <row r="1242" spans="5:176" x14ac:dyDescent="0.2">
      <c r="E1242" s="69"/>
      <c r="FT1242" s="45"/>
    </row>
    <row r="1243" spans="5:176" x14ac:dyDescent="0.2">
      <c r="E1243" s="69"/>
      <c r="FT1243" s="45"/>
    </row>
    <row r="1244" spans="5:176" x14ac:dyDescent="0.2">
      <c r="E1244" s="69"/>
      <c r="FT1244" s="45"/>
    </row>
    <row r="1245" spans="5:176" x14ac:dyDescent="0.2">
      <c r="E1245" s="69"/>
      <c r="FT1245" s="45"/>
    </row>
    <row r="1246" spans="5:176" x14ac:dyDescent="0.2">
      <c r="E1246" s="69"/>
      <c r="FT1246" s="45"/>
    </row>
    <row r="1247" spans="5:176" x14ac:dyDescent="0.2">
      <c r="E1247" s="69"/>
      <c r="FT1247" s="45"/>
    </row>
    <row r="1248" spans="5:176" x14ac:dyDescent="0.2">
      <c r="E1248" s="69"/>
      <c r="FT1248" s="45"/>
    </row>
    <row r="1249" spans="5:176" x14ac:dyDescent="0.2">
      <c r="E1249" s="69"/>
      <c r="FT1249" s="45"/>
    </row>
    <row r="1250" spans="5:176" x14ac:dyDescent="0.2">
      <c r="E1250" s="69"/>
      <c r="FT1250" s="45"/>
    </row>
    <row r="1251" spans="5:176" x14ac:dyDescent="0.2">
      <c r="E1251" s="69"/>
      <c r="FT1251" s="45"/>
    </row>
    <row r="1252" spans="5:176" x14ac:dyDescent="0.2">
      <c r="E1252" s="69"/>
      <c r="FT1252" s="45"/>
    </row>
    <row r="1253" spans="5:176" x14ac:dyDescent="0.2">
      <c r="E1253" s="69"/>
      <c r="FT1253" s="45"/>
    </row>
    <row r="1254" spans="5:176" x14ac:dyDescent="0.2">
      <c r="E1254" s="69"/>
      <c r="FT1254" s="45"/>
    </row>
    <row r="1255" spans="5:176" x14ac:dyDescent="0.2">
      <c r="E1255" s="69"/>
      <c r="FT1255" s="45"/>
    </row>
    <row r="1256" spans="5:176" x14ac:dyDescent="0.2">
      <c r="E1256" s="69"/>
      <c r="FT1256" s="45"/>
    </row>
    <row r="1257" spans="5:176" x14ac:dyDescent="0.2">
      <c r="E1257" s="69"/>
      <c r="FT1257" s="45"/>
    </row>
    <row r="1258" spans="5:176" x14ac:dyDescent="0.2">
      <c r="E1258" s="69"/>
      <c r="FT1258" s="45"/>
    </row>
    <row r="1259" spans="5:176" x14ac:dyDescent="0.2">
      <c r="E1259" s="69"/>
      <c r="FT1259" s="45"/>
    </row>
    <row r="1260" spans="5:176" x14ac:dyDescent="0.2">
      <c r="E1260" s="69"/>
      <c r="FT1260" s="45"/>
    </row>
    <row r="1261" spans="5:176" x14ac:dyDescent="0.2">
      <c r="E1261" s="69"/>
      <c r="FT1261" s="45"/>
    </row>
    <row r="1262" spans="5:176" x14ac:dyDescent="0.2">
      <c r="E1262" s="69"/>
      <c r="FT1262" s="45"/>
    </row>
    <row r="1263" spans="5:176" x14ac:dyDescent="0.2">
      <c r="E1263" s="69"/>
      <c r="FT1263" s="45"/>
    </row>
    <row r="1264" spans="5:176" x14ac:dyDescent="0.2">
      <c r="E1264" s="69"/>
      <c r="FT1264" s="45"/>
    </row>
    <row r="1265" spans="5:176" x14ac:dyDescent="0.2">
      <c r="E1265" s="69"/>
      <c r="FT1265" s="45"/>
    </row>
    <row r="1266" spans="5:176" x14ac:dyDescent="0.2">
      <c r="E1266" s="69"/>
      <c r="FT1266" s="45"/>
    </row>
    <row r="1267" spans="5:176" x14ac:dyDescent="0.2">
      <c r="E1267" s="69"/>
      <c r="FT1267" s="45"/>
    </row>
    <row r="1268" spans="5:176" x14ac:dyDescent="0.2">
      <c r="E1268" s="69"/>
      <c r="FT1268" s="45"/>
    </row>
    <row r="1269" spans="5:176" x14ac:dyDescent="0.2">
      <c r="E1269" s="69"/>
      <c r="FT1269" s="45"/>
    </row>
    <row r="1270" spans="5:176" x14ac:dyDescent="0.2">
      <c r="E1270" s="69"/>
      <c r="FT1270" s="45"/>
    </row>
    <row r="1271" spans="5:176" x14ac:dyDescent="0.2">
      <c r="E1271" s="69"/>
      <c r="FT1271" s="45"/>
    </row>
    <row r="1272" spans="5:176" x14ac:dyDescent="0.2">
      <c r="E1272" s="69"/>
      <c r="FT1272" s="45"/>
    </row>
    <row r="1273" spans="5:176" x14ac:dyDescent="0.2">
      <c r="E1273" s="69"/>
      <c r="FT1273" s="45"/>
    </row>
    <row r="1274" spans="5:176" x14ac:dyDescent="0.2">
      <c r="E1274" s="69"/>
      <c r="FT1274" s="45"/>
    </row>
    <row r="1275" spans="5:176" x14ac:dyDescent="0.2">
      <c r="E1275" s="69"/>
      <c r="FT1275" s="45"/>
    </row>
    <row r="1276" spans="5:176" x14ac:dyDescent="0.2">
      <c r="E1276" s="69"/>
      <c r="FT1276" s="45"/>
    </row>
    <row r="1277" spans="5:176" x14ac:dyDescent="0.2">
      <c r="E1277" s="69"/>
      <c r="FT1277" s="45"/>
    </row>
    <row r="1278" spans="5:176" x14ac:dyDescent="0.2">
      <c r="E1278" s="69"/>
      <c r="FT1278" s="45"/>
    </row>
    <row r="1279" spans="5:176" x14ac:dyDescent="0.2">
      <c r="E1279" s="69"/>
      <c r="FT1279" s="45"/>
    </row>
    <row r="1280" spans="5:176" x14ac:dyDescent="0.2">
      <c r="E1280" s="69"/>
      <c r="FT1280" s="45"/>
    </row>
    <row r="1281" spans="5:176" x14ac:dyDescent="0.2">
      <c r="E1281" s="69"/>
      <c r="FT1281" s="45"/>
    </row>
    <row r="1282" spans="5:176" x14ac:dyDescent="0.2">
      <c r="E1282" s="69"/>
      <c r="FT1282" s="45"/>
    </row>
    <row r="1283" spans="5:176" x14ac:dyDescent="0.2">
      <c r="E1283" s="69"/>
      <c r="FT1283" s="45"/>
    </row>
    <row r="1284" spans="5:176" x14ac:dyDescent="0.2">
      <c r="E1284" s="69"/>
      <c r="FT1284" s="45"/>
    </row>
    <row r="1285" spans="5:176" x14ac:dyDescent="0.2">
      <c r="E1285" s="69"/>
      <c r="FT1285" s="45"/>
    </row>
    <row r="1286" spans="5:176" x14ac:dyDescent="0.2">
      <c r="E1286" s="69"/>
      <c r="FT1286" s="45"/>
    </row>
    <row r="1287" spans="5:176" x14ac:dyDescent="0.2">
      <c r="E1287" s="69"/>
      <c r="FT1287" s="45"/>
    </row>
    <row r="1288" spans="5:176" x14ac:dyDescent="0.2">
      <c r="E1288" s="69"/>
      <c r="FT1288" s="45"/>
    </row>
    <row r="1289" spans="5:176" x14ac:dyDescent="0.2">
      <c r="E1289" s="69"/>
      <c r="FT1289" s="45"/>
    </row>
    <row r="1290" spans="5:176" x14ac:dyDescent="0.2">
      <c r="E1290" s="69"/>
      <c r="FT1290" s="45"/>
    </row>
    <row r="1291" spans="5:176" x14ac:dyDescent="0.2">
      <c r="E1291" s="69"/>
      <c r="FT1291" s="45"/>
    </row>
    <row r="1292" spans="5:176" x14ac:dyDescent="0.2">
      <c r="E1292" s="69"/>
      <c r="FT1292" s="45"/>
    </row>
    <row r="1293" spans="5:176" x14ac:dyDescent="0.2">
      <c r="E1293" s="69"/>
      <c r="FT1293" s="45"/>
    </row>
    <row r="1294" spans="5:176" x14ac:dyDescent="0.2">
      <c r="E1294" s="69"/>
      <c r="FT1294" s="45"/>
    </row>
    <row r="1295" spans="5:176" x14ac:dyDescent="0.2">
      <c r="E1295" s="69"/>
      <c r="FT1295" s="45"/>
    </row>
    <row r="1296" spans="5:176" x14ac:dyDescent="0.2">
      <c r="E1296" s="69"/>
      <c r="FT1296" s="45"/>
    </row>
    <row r="1297" spans="5:176" x14ac:dyDescent="0.2">
      <c r="E1297" s="69"/>
      <c r="FT1297" s="45"/>
    </row>
    <row r="1298" spans="5:176" x14ac:dyDescent="0.2">
      <c r="E1298" s="69"/>
      <c r="FT1298" s="45"/>
    </row>
    <row r="1299" spans="5:176" x14ac:dyDescent="0.2">
      <c r="E1299" s="69"/>
      <c r="FT1299" s="45"/>
    </row>
    <row r="1300" spans="5:176" x14ac:dyDescent="0.2">
      <c r="E1300" s="69"/>
      <c r="FT1300" s="45"/>
    </row>
    <row r="1301" spans="5:176" x14ac:dyDescent="0.2">
      <c r="E1301" s="69"/>
      <c r="FT1301" s="45"/>
    </row>
    <row r="1302" spans="5:176" x14ac:dyDescent="0.2">
      <c r="E1302" s="69"/>
      <c r="FT1302" s="45"/>
    </row>
    <row r="1303" spans="5:176" x14ac:dyDescent="0.2">
      <c r="E1303" s="69"/>
      <c r="FT1303" s="45"/>
    </row>
    <row r="1304" spans="5:176" x14ac:dyDescent="0.2">
      <c r="E1304" s="69"/>
      <c r="FT1304" s="45"/>
    </row>
    <row r="1305" spans="5:176" x14ac:dyDescent="0.2">
      <c r="E1305" s="69"/>
      <c r="FT1305" s="45"/>
    </row>
    <row r="1306" spans="5:176" x14ac:dyDescent="0.2">
      <c r="E1306" s="69"/>
      <c r="FT1306" s="45"/>
    </row>
    <row r="1307" spans="5:176" x14ac:dyDescent="0.2">
      <c r="E1307" s="69"/>
      <c r="FT1307" s="45"/>
    </row>
    <row r="1308" spans="5:176" x14ac:dyDescent="0.2">
      <c r="E1308" s="69"/>
      <c r="FT1308" s="45"/>
    </row>
    <row r="1309" spans="5:176" x14ac:dyDescent="0.2">
      <c r="E1309" s="69"/>
      <c r="FT1309" s="45"/>
    </row>
    <row r="1310" spans="5:176" x14ac:dyDescent="0.2">
      <c r="E1310" s="69"/>
      <c r="FT1310" s="45"/>
    </row>
    <row r="1311" spans="5:176" x14ac:dyDescent="0.2">
      <c r="E1311" s="69"/>
      <c r="FT1311" s="45"/>
    </row>
    <row r="1312" spans="5:176" x14ac:dyDescent="0.2">
      <c r="E1312" s="69"/>
      <c r="FT1312" s="45"/>
    </row>
    <row r="1313" spans="5:176" x14ac:dyDescent="0.2">
      <c r="E1313" s="69"/>
      <c r="FT1313" s="45"/>
    </row>
    <row r="1314" spans="5:176" x14ac:dyDescent="0.2">
      <c r="E1314" s="69"/>
      <c r="FT1314" s="45"/>
    </row>
    <row r="1315" spans="5:176" x14ac:dyDescent="0.2">
      <c r="E1315" s="69"/>
      <c r="FT1315" s="45"/>
    </row>
    <row r="1316" spans="5:176" x14ac:dyDescent="0.2">
      <c r="E1316" s="69"/>
      <c r="FT1316" s="45"/>
    </row>
    <row r="1317" spans="5:176" x14ac:dyDescent="0.2">
      <c r="E1317" s="69"/>
      <c r="FT1317" s="45"/>
    </row>
    <row r="1318" spans="5:176" x14ac:dyDescent="0.2">
      <c r="E1318" s="69"/>
      <c r="FT1318" s="45"/>
    </row>
    <row r="1319" spans="5:176" x14ac:dyDescent="0.2">
      <c r="E1319" s="69"/>
      <c r="FT1319" s="45"/>
    </row>
    <row r="1320" spans="5:176" x14ac:dyDescent="0.2">
      <c r="E1320" s="69"/>
      <c r="FT1320" s="45"/>
    </row>
    <row r="1321" spans="5:176" x14ac:dyDescent="0.2">
      <c r="E1321" s="69"/>
      <c r="FT1321" s="45"/>
    </row>
    <row r="1322" spans="5:176" x14ac:dyDescent="0.2">
      <c r="E1322" s="69"/>
      <c r="FT1322" s="45"/>
    </row>
    <row r="1323" spans="5:176" x14ac:dyDescent="0.2">
      <c r="E1323" s="69"/>
      <c r="FT1323" s="45"/>
    </row>
    <row r="1324" spans="5:176" x14ac:dyDescent="0.2">
      <c r="E1324" s="69"/>
      <c r="FT1324" s="45"/>
    </row>
    <row r="1325" spans="5:176" x14ac:dyDescent="0.2">
      <c r="E1325" s="69"/>
      <c r="FT1325" s="45"/>
    </row>
    <row r="1326" spans="5:176" x14ac:dyDescent="0.2">
      <c r="E1326" s="69"/>
      <c r="FT1326" s="45"/>
    </row>
    <row r="1327" spans="5:176" x14ac:dyDescent="0.2">
      <c r="E1327" s="69"/>
      <c r="FT1327" s="45"/>
    </row>
    <row r="1328" spans="5:176" x14ac:dyDescent="0.2">
      <c r="E1328" s="69"/>
      <c r="FT1328" s="45"/>
    </row>
    <row r="1329" spans="5:176" x14ac:dyDescent="0.2">
      <c r="E1329" s="69"/>
      <c r="FT1329" s="45"/>
    </row>
    <row r="1330" spans="5:176" x14ac:dyDescent="0.2">
      <c r="E1330" s="69"/>
      <c r="FT1330" s="45"/>
    </row>
    <row r="1331" spans="5:176" x14ac:dyDescent="0.2">
      <c r="E1331" s="69"/>
      <c r="FT1331" s="45"/>
    </row>
    <row r="1332" spans="5:176" x14ac:dyDescent="0.2">
      <c r="E1332" s="69"/>
      <c r="FT1332" s="45"/>
    </row>
    <row r="1333" spans="5:176" x14ac:dyDescent="0.2">
      <c r="E1333" s="69"/>
      <c r="FT1333" s="45"/>
    </row>
    <row r="1334" spans="5:176" x14ac:dyDescent="0.2">
      <c r="E1334" s="69"/>
      <c r="FT1334" s="45"/>
    </row>
    <row r="1335" spans="5:176" x14ac:dyDescent="0.2">
      <c r="E1335" s="69"/>
      <c r="FT1335" s="45"/>
    </row>
    <row r="1336" spans="5:176" x14ac:dyDescent="0.2">
      <c r="E1336" s="69"/>
      <c r="FT1336" s="45"/>
    </row>
    <row r="1337" spans="5:176" x14ac:dyDescent="0.2">
      <c r="E1337" s="69"/>
      <c r="FT1337" s="45"/>
    </row>
    <row r="1338" spans="5:176" x14ac:dyDescent="0.2">
      <c r="E1338" s="69"/>
      <c r="FT1338" s="45"/>
    </row>
    <row r="1339" spans="5:176" x14ac:dyDescent="0.2">
      <c r="E1339" s="69"/>
      <c r="FT1339" s="45"/>
    </row>
    <row r="1340" spans="5:176" x14ac:dyDescent="0.2">
      <c r="E1340" s="69"/>
      <c r="FT1340" s="45"/>
    </row>
    <row r="1341" spans="5:176" x14ac:dyDescent="0.2">
      <c r="E1341" s="69"/>
      <c r="FT1341" s="45"/>
    </row>
    <row r="1342" spans="5:176" x14ac:dyDescent="0.2">
      <c r="E1342" s="69"/>
      <c r="FT1342" s="45"/>
    </row>
    <row r="1343" spans="5:176" x14ac:dyDescent="0.2">
      <c r="E1343" s="69"/>
      <c r="FT1343" s="45"/>
    </row>
    <row r="1344" spans="5:176" x14ac:dyDescent="0.2">
      <c r="E1344" s="69"/>
      <c r="FT1344" s="45"/>
    </row>
    <row r="1345" spans="5:176" x14ac:dyDescent="0.2">
      <c r="E1345" s="69"/>
      <c r="FT1345" s="45"/>
    </row>
    <row r="1346" spans="5:176" x14ac:dyDescent="0.2">
      <c r="E1346" s="69"/>
      <c r="FT1346" s="45"/>
    </row>
    <row r="1347" spans="5:176" x14ac:dyDescent="0.2">
      <c r="E1347" s="69"/>
      <c r="FT1347" s="45"/>
    </row>
    <row r="1348" spans="5:176" x14ac:dyDescent="0.2">
      <c r="E1348" s="69"/>
      <c r="FT1348" s="45"/>
    </row>
    <row r="1349" spans="5:176" x14ac:dyDescent="0.2">
      <c r="E1349" s="69"/>
      <c r="FT1349" s="45"/>
    </row>
    <row r="1350" spans="5:176" x14ac:dyDescent="0.2">
      <c r="E1350" s="69"/>
      <c r="FT1350" s="45"/>
    </row>
    <row r="1351" spans="5:176" x14ac:dyDescent="0.2">
      <c r="E1351" s="69"/>
      <c r="FT1351" s="45"/>
    </row>
    <row r="1352" spans="5:176" x14ac:dyDescent="0.2">
      <c r="E1352" s="69"/>
      <c r="FT1352" s="45"/>
    </row>
    <row r="1353" spans="5:176" x14ac:dyDescent="0.2">
      <c r="E1353" s="69"/>
      <c r="FT1353" s="45"/>
    </row>
    <row r="1354" spans="5:176" x14ac:dyDescent="0.2">
      <c r="E1354" s="69"/>
      <c r="FT1354" s="45"/>
    </row>
    <row r="1355" spans="5:176" x14ac:dyDescent="0.2">
      <c r="E1355" s="69"/>
      <c r="FT1355" s="45"/>
    </row>
    <row r="1356" spans="5:176" x14ac:dyDescent="0.2">
      <c r="E1356" s="69"/>
      <c r="FT1356" s="45"/>
    </row>
    <row r="1357" spans="5:176" x14ac:dyDescent="0.2">
      <c r="E1357" s="69"/>
      <c r="FT1357" s="45"/>
    </row>
    <row r="1358" spans="5:176" x14ac:dyDescent="0.2">
      <c r="E1358" s="69"/>
      <c r="FT1358" s="45"/>
    </row>
    <row r="1359" spans="5:176" x14ac:dyDescent="0.2">
      <c r="E1359" s="69"/>
      <c r="FT1359" s="45"/>
    </row>
    <row r="1360" spans="5:176" x14ac:dyDescent="0.2">
      <c r="E1360" s="69"/>
      <c r="FT1360" s="45"/>
    </row>
    <row r="1361" spans="5:176" x14ac:dyDescent="0.2">
      <c r="E1361" s="69"/>
      <c r="FT1361" s="45"/>
    </row>
    <row r="1362" spans="5:176" x14ac:dyDescent="0.2">
      <c r="E1362" s="69"/>
      <c r="FT1362" s="45"/>
    </row>
    <row r="1363" spans="5:176" x14ac:dyDescent="0.2">
      <c r="E1363" s="69"/>
      <c r="FT1363" s="45"/>
    </row>
    <row r="1364" spans="5:176" x14ac:dyDescent="0.2">
      <c r="E1364" s="69"/>
      <c r="FT1364" s="45"/>
    </row>
    <row r="1365" spans="5:176" x14ac:dyDescent="0.2">
      <c r="E1365" s="69"/>
      <c r="FT1365" s="45"/>
    </row>
    <row r="1366" spans="5:176" x14ac:dyDescent="0.2">
      <c r="E1366" s="69"/>
      <c r="FT1366" s="45"/>
    </row>
    <row r="1367" spans="5:176" x14ac:dyDescent="0.2">
      <c r="E1367" s="69"/>
      <c r="FT1367" s="45"/>
    </row>
    <row r="1368" spans="5:176" x14ac:dyDescent="0.2">
      <c r="E1368" s="69"/>
      <c r="FT1368" s="45"/>
    </row>
    <row r="1369" spans="5:176" x14ac:dyDescent="0.2">
      <c r="E1369" s="69"/>
      <c r="FT1369" s="45"/>
    </row>
    <row r="1370" spans="5:176" x14ac:dyDescent="0.2">
      <c r="E1370" s="69"/>
      <c r="FT1370" s="45"/>
    </row>
    <row r="1371" spans="5:176" x14ac:dyDescent="0.2">
      <c r="E1371" s="69"/>
      <c r="FT1371" s="45"/>
    </row>
    <row r="1372" spans="5:176" x14ac:dyDescent="0.2">
      <c r="E1372" s="69"/>
      <c r="FT1372" s="45"/>
    </row>
    <row r="1373" spans="5:176" x14ac:dyDescent="0.2">
      <c r="E1373" s="69"/>
      <c r="FT1373" s="45"/>
    </row>
    <row r="1374" spans="5:176" x14ac:dyDescent="0.2">
      <c r="E1374" s="69"/>
      <c r="FT1374" s="45"/>
    </row>
    <row r="1375" spans="5:176" x14ac:dyDescent="0.2">
      <c r="E1375" s="69"/>
      <c r="FT1375" s="45"/>
    </row>
    <row r="1376" spans="5:176" x14ac:dyDescent="0.2">
      <c r="E1376" s="69"/>
      <c r="FT1376" s="45"/>
    </row>
    <row r="1377" spans="5:176" x14ac:dyDescent="0.2">
      <c r="E1377" s="69"/>
      <c r="FT1377" s="45"/>
    </row>
    <row r="1378" spans="5:176" x14ac:dyDescent="0.2">
      <c r="E1378" s="69"/>
      <c r="FT1378" s="45"/>
    </row>
    <row r="1379" spans="5:176" x14ac:dyDescent="0.2">
      <c r="E1379" s="69"/>
      <c r="FT1379" s="45"/>
    </row>
    <row r="1380" spans="5:176" x14ac:dyDescent="0.2">
      <c r="E1380" s="69"/>
      <c r="FT1380" s="45"/>
    </row>
    <row r="1381" spans="5:176" x14ac:dyDescent="0.2">
      <c r="E1381" s="69"/>
      <c r="FT1381" s="45"/>
    </row>
    <row r="1382" spans="5:176" x14ac:dyDescent="0.2">
      <c r="E1382" s="69"/>
      <c r="FT1382" s="45"/>
    </row>
    <row r="1383" spans="5:176" x14ac:dyDescent="0.2">
      <c r="E1383" s="69"/>
      <c r="FT1383" s="45"/>
    </row>
    <row r="1384" spans="5:176" x14ac:dyDescent="0.2">
      <c r="E1384" s="69"/>
      <c r="FT1384" s="45"/>
    </row>
    <row r="1385" spans="5:176" x14ac:dyDescent="0.2">
      <c r="E1385" s="69"/>
      <c r="FT1385" s="45"/>
    </row>
    <row r="1386" spans="5:176" x14ac:dyDescent="0.2">
      <c r="E1386" s="69"/>
      <c r="FT1386" s="45"/>
    </row>
    <row r="1387" spans="5:176" x14ac:dyDescent="0.2">
      <c r="E1387" s="69"/>
      <c r="FT1387" s="45"/>
    </row>
    <row r="1388" spans="5:176" x14ac:dyDescent="0.2">
      <c r="E1388" s="69"/>
      <c r="FT1388" s="45"/>
    </row>
    <row r="1389" spans="5:176" x14ac:dyDescent="0.2">
      <c r="E1389" s="69"/>
      <c r="FT1389" s="45"/>
    </row>
    <row r="1390" spans="5:176" x14ac:dyDescent="0.2">
      <c r="E1390" s="69"/>
      <c r="FT1390" s="45"/>
    </row>
    <row r="1391" spans="5:176" x14ac:dyDescent="0.2">
      <c r="E1391" s="69"/>
      <c r="FT1391" s="45"/>
    </row>
    <row r="1392" spans="5:176" x14ac:dyDescent="0.2">
      <c r="E1392" s="69"/>
      <c r="FT1392" s="45"/>
    </row>
    <row r="1393" spans="5:176" x14ac:dyDescent="0.2">
      <c r="E1393" s="69"/>
      <c r="FT1393" s="45"/>
    </row>
    <row r="1394" spans="5:176" x14ac:dyDescent="0.2">
      <c r="E1394" s="69"/>
      <c r="FT1394" s="45"/>
    </row>
    <row r="1395" spans="5:176" x14ac:dyDescent="0.2">
      <c r="E1395" s="69"/>
      <c r="FT1395" s="45"/>
    </row>
    <row r="1396" spans="5:176" x14ac:dyDescent="0.2">
      <c r="E1396" s="69"/>
      <c r="FT1396" s="45"/>
    </row>
    <row r="1397" spans="5:176" x14ac:dyDescent="0.2">
      <c r="E1397" s="69"/>
      <c r="FT1397" s="45"/>
    </row>
    <row r="1398" spans="5:176" x14ac:dyDescent="0.2">
      <c r="E1398" s="69"/>
      <c r="FT1398" s="45"/>
    </row>
    <row r="1399" spans="5:176" x14ac:dyDescent="0.2">
      <c r="E1399" s="69"/>
      <c r="FT1399" s="45"/>
    </row>
    <row r="1400" spans="5:176" x14ac:dyDescent="0.2">
      <c r="E1400" s="69"/>
      <c r="FT1400" s="45"/>
    </row>
    <row r="1401" spans="5:176" x14ac:dyDescent="0.2">
      <c r="E1401" s="69"/>
      <c r="FT1401" s="45"/>
    </row>
    <row r="1402" spans="5:176" x14ac:dyDescent="0.2">
      <c r="E1402" s="69"/>
      <c r="FT1402" s="45"/>
    </row>
    <row r="1403" spans="5:176" x14ac:dyDescent="0.2">
      <c r="E1403" s="69"/>
      <c r="FT1403" s="45"/>
    </row>
    <row r="1404" spans="5:176" x14ac:dyDescent="0.2">
      <c r="E1404" s="69"/>
      <c r="FT1404" s="45"/>
    </row>
    <row r="1405" spans="5:176" x14ac:dyDescent="0.2">
      <c r="E1405" s="69"/>
      <c r="FT1405" s="45"/>
    </row>
    <row r="1406" spans="5:176" x14ac:dyDescent="0.2">
      <c r="E1406" s="69"/>
      <c r="FT1406" s="45"/>
    </row>
    <row r="1407" spans="5:176" x14ac:dyDescent="0.2">
      <c r="E1407" s="69"/>
      <c r="FT1407" s="45"/>
    </row>
    <row r="1408" spans="5:176" x14ac:dyDescent="0.2">
      <c r="E1408" s="69"/>
      <c r="FT1408" s="45"/>
    </row>
    <row r="1409" spans="5:176" x14ac:dyDescent="0.2">
      <c r="E1409" s="69"/>
      <c r="FT1409" s="45"/>
    </row>
    <row r="1410" spans="5:176" x14ac:dyDescent="0.2">
      <c r="E1410" s="69"/>
      <c r="FT1410" s="45"/>
    </row>
    <row r="1411" spans="5:176" x14ac:dyDescent="0.2">
      <c r="E1411" s="69"/>
      <c r="FT1411" s="45"/>
    </row>
    <row r="1412" spans="5:176" x14ac:dyDescent="0.2">
      <c r="E1412" s="69"/>
      <c r="FT1412" s="45"/>
    </row>
    <row r="1413" spans="5:176" x14ac:dyDescent="0.2">
      <c r="E1413" s="69"/>
      <c r="FT1413" s="45"/>
    </row>
    <row r="1414" spans="5:176" x14ac:dyDescent="0.2">
      <c r="E1414" s="69"/>
      <c r="FT1414" s="45"/>
    </row>
    <row r="1415" spans="5:176" x14ac:dyDescent="0.2">
      <c r="E1415" s="69"/>
      <c r="FT1415" s="45"/>
    </row>
    <row r="1416" spans="5:176" x14ac:dyDescent="0.2">
      <c r="E1416" s="69"/>
      <c r="FT1416" s="45"/>
    </row>
    <row r="1417" spans="5:176" x14ac:dyDescent="0.2">
      <c r="E1417" s="69"/>
      <c r="FT1417" s="45"/>
    </row>
    <row r="1418" spans="5:176" x14ac:dyDescent="0.2">
      <c r="E1418" s="69"/>
      <c r="FT1418" s="45"/>
    </row>
    <row r="1419" spans="5:176" x14ac:dyDescent="0.2">
      <c r="E1419" s="69"/>
      <c r="FT1419" s="45"/>
    </row>
    <row r="1420" spans="5:176" x14ac:dyDescent="0.2">
      <c r="E1420" s="69"/>
      <c r="FT1420" s="45"/>
    </row>
    <row r="1421" spans="5:176" x14ac:dyDescent="0.2">
      <c r="E1421" s="69"/>
      <c r="FT1421" s="45"/>
    </row>
    <row r="1422" spans="5:176" x14ac:dyDescent="0.2">
      <c r="E1422" s="69"/>
      <c r="FT1422" s="45"/>
    </row>
    <row r="1423" spans="5:176" x14ac:dyDescent="0.2">
      <c r="E1423" s="69"/>
      <c r="FT1423" s="45"/>
    </row>
    <row r="1424" spans="5:176" x14ac:dyDescent="0.2">
      <c r="E1424" s="69"/>
      <c r="FT1424" s="45"/>
    </row>
    <row r="1425" spans="5:176" x14ac:dyDescent="0.2">
      <c r="E1425" s="69"/>
      <c r="FT1425" s="45"/>
    </row>
    <row r="1426" spans="5:176" x14ac:dyDescent="0.2">
      <c r="E1426" s="69"/>
      <c r="FT1426" s="45"/>
    </row>
    <row r="1427" spans="5:176" x14ac:dyDescent="0.2">
      <c r="E1427" s="69"/>
      <c r="FT1427" s="45"/>
    </row>
    <row r="1428" spans="5:176" x14ac:dyDescent="0.2">
      <c r="E1428" s="69"/>
      <c r="FT1428" s="45"/>
    </row>
    <row r="1429" spans="5:176" x14ac:dyDescent="0.2">
      <c r="E1429" s="69"/>
      <c r="FT1429" s="45"/>
    </row>
    <row r="1430" spans="5:176" x14ac:dyDescent="0.2">
      <c r="E1430" s="69"/>
      <c r="FT1430" s="45"/>
    </row>
    <row r="1431" spans="5:176" x14ac:dyDescent="0.2">
      <c r="E1431" s="69"/>
      <c r="FT1431" s="45"/>
    </row>
    <row r="1432" spans="5:176" x14ac:dyDescent="0.2">
      <c r="E1432" s="69"/>
      <c r="FT1432" s="45"/>
    </row>
    <row r="1433" spans="5:176" x14ac:dyDescent="0.2">
      <c r="E1433" s="69"/>
      <c r="FT1433" s="45"/>
    </row>
    <row r="1434" spans="5:176" x14ac:dyDescent="0.2">
      <c r="E1434" s="69"/>
      <c r="FT1434" s="45"/>
    </row>
    <row r="1435" spans="5:176" x14ac:dyDescent="0.2">
      <c r="E1435" s="69"/>
      <c r="FT1435" s="45"/>
    </row>
    <row r="1436" spans="5:176" x14ac:dyDescent="0.2">
      <c r="E1436" s="69"/>
      <c r="FT1436" s="45"/>
    </row>
    <row r="1437" spans="5:176" x14ac:dyDescent="0.2">
      <c r="E1437" s="69"/>
      <c r="FT1437" s="45"/>
    </row>
    <row r="1438" spans="5:176" x14ac:dyDescent="0.2">
      <c r="E1438" s="69"/>
      <c r="FT1438" s="45"/>
    </row>
    <row r="1439" spans="5:176" x14ac:dyDescent="0.2">
      <c r="E1439" s="69"/>
      <c r="FT1439" s="45"/>
    </row>
    <row r="1440" spans="5:176" x14ac:dyDescent="0.2">
      <c r="E1440" s="69"/>
      <c r="FT1440" s="45"/>
    </row>
    <row r="1441" spans="5:176" x14ac:dyDescent="0.2">
      <c r="E1441" s="69"/>
      <c r="FT1441" s="45"/>
    </row>
    <row r="1442" spans="5:176" x14ac:dyDescent="0.2">
      <c r="E1442" s="69"/>
      <c r="FT1442" s="45"/>
    </row>
    <row r="1443" spans="5:176" x14ac:dyDescent="0.2">
      <c r="E1443" s="69"/>
      <c r="FT1443" s="45"/>
    </row>
    <row r="1444" spans="5:176" x14ac:dyDescent="0.2">
      <c r="E1444" s="69"/>
      <c r="FT1444" s="45"/>
    </row>
    <row r="1445" spans="5:176" x14ac:dyDescent="0.2">
      <c r="E1445" s="69"/>
      <c r="FT1445" s="45"/>
    </row>
    <row r="1446" spans="5:176" x14ac:dyDescent="0.2">
      <c r="E1446" s="69"/>
      <c r="FT1446" s="45"/>
    </row>
    <row r="1447" spans="5:176" x14ac:dyDescent="0.2">
      <c r="E1447" s="69"/>
      <c r="FT1447" s="45"/>
    </row>
    <row r="1448" spans="5:176" x14ac:dyDescent="0.2">
      <c r="E1448" s="69"/>
      <c r="FT1448" s="45"/>
    </row>
    <row r="1449" spans="5:176" x14ac:dyDescent="0.2">
      <c r="E1449" s="69"/>
      <c r="FT1449" s="45"/>
    </row>
    <row r="1450" spans="5:176" x14ac:dyDescent="0.2">
      <c r="E1450" s="69"/>
      <c r="FT1450" s="45"/>
    </row>
    <row r="1451" spans="5:176" x14ac:dyDescent="0.2">
      <c r="E1451" s="69"/>
      <c r="FT1451" s="45"/>
    </row>
    <row r="1452" spans="5:176" x14ac:dyDescent="0.2">
      <c r="E1452" s="69"/>
      <c r="FT1452" s="45"/>
    </row>
    <row r="1453" spans="5:176" x14ac:dyDescent="0.2">
      <c r="E1453" s="69"/>
      <c r="FT1453" s="45"/>
    </row>
    <row r="1454" spans="5:176" x14ac:dyDescent="0.2">
      <c r="E1454" s="69"/>
      <c r="FT1454" s="45"/>
    </row>
    <row r="1455" spans="5:176" x14ac:dyDescent="0.2">
      <c r="E1455" s="69"/>
      <c r="FT1455" s="45"/>
    </row>
    <row r="1456" spans="5:176" x14ac:dyDescent="0.2">
      <c r="E1456" s="69"/>
      <c r="FT1456" s="45"/>
    </row>
    <row r="1457" spans="5:176" x14ac:dyDescent="0.2">
      <c r="E1457" s="69"/>
      <c r="FT1457" s="45"/>
    </row>
    <row r="1458" spans="5:176" x14ac:dyDescent="0.2">
      <c r="E1458" s="69"/>
      <c r="FT1458" s="45"/>
    </row>
    <row r="1459" spans="5:176" x14ac:dyDescent="0.2">
      <c r="E1459" s="69"/>
      <c r="FT1459" s="45"/>
    </row>
    <row r="1460" spans="5:176" x14ac:dyDescent="0.2">
      <c r="E1460" s="69"/>
      <c r="FT1460" s="45"/>
    </row>
    <row r="1461" spans="5:176" x14ac:dyDescent="0.2">
      <c r="E1461" s="69"/>
      <c r="FT1461" s="45"/>
    </row>
    <row r="1462" spans="5:176" x14ac:dyDescent="0.2">
      <c r="E1462" s="69"/>
      <c r="FT1462" s="45"/>
    </row>
    <row r="1463" spans="5:176" x14ac:dyDescent="0.2">
      <c r="E1463" s="69"/>
      <c r="FT1463" s="45"/>
    </row>
    <row r="1464" spans="5:176" x14ac:dyDescent="0.2">
      <c r="E1464" s="69"/>
      <c r="FT1464" s="45"/>
    </row>
    <row r="1465" spans="5:176" x14ac:dyDescent="0.2">
      <c r="E1465" s="69"/>
      <c r="FT1465" s="45"/>
    </row>
    <row r="1466" spans="5:176" x14ac:dyDescent="0.2">
      <c r="E1466" s="69"/>
      <c r="FT1466" s="45"/>
    </row>
    <row r="1467" spans="5:176" x14ac:dyDescent="0.2">
      <c r="E1467" s="69"/>
      <c r="FT1467" s="45"/>
    </row>
    <row r="1468" spans="5:176" x14ac:dyDescent="0.2">
      <c r="E1468" s="69"/>
      <c r="FT1468" s="45"/>
    </row>
    <row r="1469" spans="5:176" x14ac:dyDescent="0.2">
      <c r="E1469" s="69"/>
      <c r="FT1469" s="45"/>
    </row>
    <row r="1470" spans="5:176" x14ac:dyDescent="0.2">
      <c r="E1470" s="69"/>
      <c r="FT1470" s="45"/>
    </row>
    <row r="1471" spans="5:176" x14ac:dyDescent="0.2">
      <c r="E1471" s="69"/>
      <c r="FT1471" s="45"/>
    </row>
    <row r="1472" spans="5:176" x14ac:dyDescent="0.2">
      <c r="E1472" s="69"/>
      <c r="FT1472" s="45"/>
    </row>
    <row r="1473" spans="5:176" x14ac:dyDescent="0.2">
      <c r="E1473" s="69"/>
      <c r="FT1473" s="45"/>
    </row>
    <row r="1474" spans="5:176" x14ac:dyDescent="0.2">
      <c r="E1474" s="69"/>
      <c r="FT1474" s="45"/>
    </row>
    <row r="1475" spans="5:176" x14ac:dyDescent="0.2">
      <c r="E1475" s="69"/>
      <c r="FT1475" s="45"/>
    </row>
    <row r="1476" spans="5:176" x14ac:dyDescent="0.2">
      <c r="E1476" s="69"/>
      <c r="FT1476" s="45"/>
    </row>
    <row r="1477" spans="5:176" x14ac:dyDescent="0.2">
      <c r="E1477" s="69"/>
      <c r="FT1477" s="45"/>
    </row>
    <row r="1478" spans="5:176" x14ac:dyDescent="0.2">
      <c r="E1478" s="69"/>
      <c r="FT1478" s="45"/>
    </row>
    <row r="1479" spans="5:176" x14ac:dyDescent="0.2">
      <c r="E1479" s="69"/>
      <c r="FT1479" s="45"/>
    </row>
    <row r="1480" spans="5:176" x14ac:dyDescent="0.2">
      <c r="E1480" s="69"/>
      <c r="FT1480" s="45"/>
    </row>
    <row r="1481" spans="5:176" x14ac:dyDescent="0.2">
      <c r="E1481" s="69"/>
      <c r="FT1481" s="45"/>
    </row>
    <row r="1482" spans="5:176" x14ac:dyDescent="0.2">
      <c r="E1482" s="69"/>
      <c r="FT1482" s="45"/>
    </row>
    <row r="1483" spans="5:176" x14ac:dyDescent="0.2">
      <c r="E1483" s="69"/>
      <c r="FT1483" s="45"/>
    </row>
    <row r="1484" spans="5:176" x14ac:dyDescent="0.2">
      <c r="E1484" s="69"/>
      <c r="FT1484" s="45"/>
    </row>
    <row r="1485" spans="5:176" x14ac:dyDescent="0.2">
      <c r="E1485" s="69"/>
      <c r="FT1485" s="45"/>
    </row>
    <row r="1486" spans="5:176" x14ac:dyDescent="0.2">
      <c r="E1486" s="69"/>
      <c r="FT1486" s="45"/>
    </row>
    <row r="1487" spans="5:176" x14ac:dyDescent="0.2">
      <c r="E1487" s="69"/>
      <c r="FT1487" s="45"/>
    </row>
    <row r="1488" spans="5:176" x14ac:dyDescent="0.2">
      <c r="E1488" s="69"/>
      <c r="FT1488" s="45"/>
    </row>
    <row r="1489" spans="5:176" x14ac:dyDescent="0.2">
      <c r="E1489" s="69"/>
      <c r="FT1489" s="45"/>
    </row>
    <row r="1490" spans="5:176" x14ac:dyDescent="0.2">
      <c r="E1490" s="69"/>
      <c r="FT1490" s="45"/>
    </row>
    <row r="1491" spans="5:176" x14ac:dyDescent="0.2">
      <c r="E1491" s="69"/>
      <c r="FT1491" s="45"/>
    </row>
    <row r="1492" spans="5:176" x14ac:dyDescent="0.2">
      <c r="E1492" s="69"/>
      <c r="FT1492" s="45"/>
    </row>
    <row r="1493" spans="5:176" x14ac:dyDescent="0.2">
      <c r="E1493" s="69"/>
      <c r="FT1493" s="45"/>
    </row>
    <row r="1494" spans="5:176" x14ac:dyDescent="0.2">
      <c r="E1494" s="69"/>
      <c r="FT1494" s="45"/>
    </row>
    <row r="1495" spans="5:176" x14ac:dyDescent="0.2">
      <c r="E1495" s="69"/>
      <c r="FT1495" s="45"/>
    </row>
    <row r="1496" spans="5:176" x14ac:dyDescent="0.2">
      <c r="E1496" s="69"/>
      <c r="FT1496" s="45"/>
    </row>
    <row r="1497" spans="5:176" x14ac:dyDescent="0.2">
      <c r="E1497" s="69"/>
      <c r="FT1497" s="45"/>
    </row>
    <row r="1498" spans="5:176" x14ac:dyDescent="0.2">
      <c r="E1498" s="69"/>
      <c r="FT1498" s="45"/>
    </row>
    <row r="1499" spans="5:176" x14ac:dyDescent="0.2">
      <c r="E1499" s="69"/>
      <c r="FT1499" s="45"/>
    </row>
    <row r="1500" spans="5:176" x14ac:dyDescent="0.2">
      <c r="E1500" s="69"/>
      <c r="FT1500" s="45"/>
    </row>
    <row r="1501" spans="5:176" x14ac:dyDescent="0.2">
      <c r="E1501" s="69"/>
      <c r="FT1501" s="45"/>
    </row>
    <row r="1502" spans="5:176" x14ac:dyDescent="0.2">
      <c r="E1502" s="69"/>
      <c r="FT1502" s="45"/>
    </row>
    <row r="1503" spans="5:176" x14ac:dyDescent="0.2">
      <c r="E1503" s="69"/>
      <c r="FT1503" s="45"/>
    </row>
    <row r="1504" spans="5:176" x14ac:dyDescent="0.2">
      <c r="E1504" s="69"/>
      <c r="FT1504" s="45"/>
    </row>
    <row r="1505" spans="5:176" x14ac:dyDescent="0.2">
      <c r="E1505" s="69"/>
      <c r="FT1505" s="45"/>
    </row>
    <row r="1506" spans="5:176" x14ac:dyDescent="0.2">
      <c r="E1506" s="69"/>
      <c r="FT1506" s="45"/>
    </row>
    <row r="1507" spans="5:176" x14ac:dyDescent="0.2">
      <c r="E1507" s="69"/>
      <c r="FT1507" s="45"/>
    </row>
    <row r="1508" spans="5:176" x14ac:dyDescent="0.2">
      <c r="E1508" s="69"/>
      <c r="FT1508" s="45"/>
    </row>
    <row r="1509" spans="5:176" x14ac:dyDescent="0.2">
      <c r="E1509" s="69"/>
      <c r="FT1509" s="45"/>
    </row>
    <row r="1510" spans="5:176" x14ac:dyDescent="0.2">
      <c r="E1510" s="69"/>
      <c r="FT1510" s="45"/>
    </row>
    <row r="1511" spans="5:176" x14ac:dyDescent="0.2">
      <c r="E1511" s="69"/>
      <c r="FT1511" s="45"/>
    </row>
    <row r="1512" spans="5:176" x14ac:dyDescent="0.2">
      <c r="E1512" s="69"/>
      <c r="FT1512" s="45"/>
    </row>
    <row r="1513" spans="5:176" x14ac:dyDescent="0.2">
      <c r="E1513" s="69"/>
      <c r="FT1513" s="45"/>
    </row>
    <row r="1514" spans="5:176" x14ac:dyDescent="0.2">
      <c r="E1514" s="69"/>
      <c r="FT1514" s="45"/>
    </row>
    <row r="1515" spans="5:176" x14ac:dyDescent="0.2">
      <c r="E1515" s="69"/>
      <c r="FT1515" s="45"/>
    </row>
    <row r="1516" spans="5:176" x14ac:dyDescent="0.2">
      <c r="E1516" s="69"/>
      <c r="FT1516" s="45"/>
    </row>
    <row r="1517" spans="5:176" x14ac:dyDescent="0.2">
      <c r="E1517" s="69"/>
      <c r="FT1517" s="45"/>
    </row>
    <row r="1518" spans="5:176" x14ac:dyDescent="0.2">
      <c r="E1518" s="69"/>
      <c r="FT1518" s="45"/>
    </row>
    <row r="1519" spans="5:176" x14ac:dyDescent="0.2">
      <c r="E1519" s="69"/>
      <c r="FT1519" s="45"/>
    </row>
    <row r="1520" spans="5:176" x14ac:dyDescent="0.2">
      <c r="E1520" s="69"/>
      <c r="FT1520" s="45"/>
    </row>
    <row r="1521" spans="5:176" x14ac:dyDescent="0.2">
      <c r="E1521" s="69"/>
      <c r="FT1521" s="45"/>
    </row>
    <row r="1522" spans="5:176" x14ac:dyDescent="0.2">
      <c r="E1522" s="69"/>
      <c r="FT1522" s="45"/>
    </row>
    <row r="1523" spans="5:176" x14ac:dyDescent="0.2">
      <c r="E1523" s="69"/>
      <c r="FT1523" s="45"/>
    </row>
    <row r="1524" spans="5:176" x14ac:dyDescent="0.2">
      <c r="E1524" s="69"/>
      <c r="FT1524" s="45"/>
    </row>
    <row r="1525" spans="5:176" x14ac:dyDescent="0.2">
      <c r="E1525" s="69"/>
      <c r="FT1525" s="45"/>
    </row>
    <row r="1526" spans="5:176" x14ac:dyDescent="0.2">
      <c r="E1526" s="69"/>
      <c r="FT1526" s="45"/>
    </row>
    <row r="1527" spans="5:176" x14ac:dyDescent="0.2">
      <c r="E1527" s="69"/>
      <c r="FT1527" s="45"/>
    </row>
    <row r="1528" spans="5:176" x14ac:dyDescent="0.2">
      <c r="E1528" s="69"/>
      <c r="FT1528" s="45"/>
    </row>
    <row r="1529" spans="5:176" x14ac:dyDescent="0.2">
      <c r="E1529" s="69"/>
      <c r="FT1529" s="45"/>
    </row>
    <row r="1530" spans="5:176" x14ac:dyDescent="0.2">
      <c r="E1530" s="69"/>
      <c r="FT1530" s="45"/>
    </row>
    <row r="1531" spans="5:176" x14ac:dyDescent="0.2">
      <c r="E1531" s="69"/>
      <c r="FT1531" s="45"/>
    </row>
    <row r="1532" spans="5:176" x14ac:dyDescent="0.2">
      <c r="E1532" s="69"/>
      <c r="FT1532" s="45"/>
    </row>
    <row r="1533" spans="5:176" x14ac:dyDescent="0.2">
      <c r="E1533" s="69"/>
      <c r="FT1533" s="45"/>
    </row>
    <row r="1534" spans="5:176" x14ac:dyDescent="0.2">
      <c r="E1534" s="69"/>
      <c r="FT1534" s="45"/>
    </row>
    <row r="1535" spans="5:176" x14ac:dyDescent="0.2">
      <c r="E1535" s="69"/>
      <c r="FT1535" s="45"/>
    </row>
    <row r="1536" spans="5:176" x14ac:dyDescent="0.2">
      <c r="E1536" s="69"/>
      <c r="FT1536" s="45"/>
    </row>
    <row r="1537" spans="5:176" x14ac:dyDescent="0.2">
      <c r="E1537" s="69"/>
      <c r="FT1537" s="45"/>
    </row>
    <row r="1538" spans="5:176" x14ac:dyDescent="0.2">
      <c r="E1538" s="69"/>
      <c r="FT1538" s="45"/>
    </row>
    <row r="1539" spans="5:176" x14ac:dyDescent="0.2">
      <c r="E1539" s="69"/>
      <c r="FT1539" s="45"/>
    </row>
    <row r="1540" spans="5:176" x14ac:dyDescent="0.2">
      <c r="E1540" s="69"/>
      <c r="FT1540" s="45"/>
    </row>
    <row r="1541" spans="5:176" x14ac:dyDescent="0.2">
      <c r="E1541" s="69"/>
      <c r="FT1541" s="45"/>
    </row>
    <row r="1542" spans="5:176" x14ac:dyDescent="0.2">
      <c r="E1542" s="69"/>
      <c r="FT1542" s="45"/>
    </row>
    <row r="1543" spans="5:176" x14ac:dyDescent="0.2">
      <c r="E1543" s="69"/>
      <c r="FT1543" s="45"/>
    </row>
    <row r="1544" spans="5:176" x14ac:dyDescent="0.2">
      <c r="E1544" s="69"/>
      <c r="FT1544" s="45"/>
    </row>
    <row r="1545" spans="5:176" x14ac:dyDescent="0.2">
      <c r="E1545" s="69"/>
      <c r="FT1545" s="45"/>
    </row>
    <row r="1546" spans="5:176" x14ac:dyDescent="0.2">
      <c r="E1546" s="69"/>
      <c r="FT1546" s="45"/>
    </row>
    <row r="1547" spans="5:176" x14ac:dyDescent="0.2">
      <c r="E1547" s="69"/>
      <c r="FT1547" s="45"/>
    </row>
    <row r="1548" spans="5:176" x14ac:dyDescent="0.2">
      <c r="E1548" s="69"/>
      <c r="FT1548" s="45"/>
    </row>
    <row r="1549" spans="5:176" x14ac:dyDescent="0.2">
      <c r="E1549" s="69"/>
      <c r="FT1549" s="45"/>
    </row>
    <row r="1550" spans="5:176" x14ac:dyDescent="0.2">
      <c r="E1550" s="69"/>
      <c r="FT1550" s="45"/>
    </row>
    <row r="1551" spans="5:176" x14ac:dyDescent="0.2">
      <c r="E1551" s="69"/>
      <c r="FT1551" s="45"/>
    </row>
    <row r="1552" spans="5:176" x14ac:dyDescent="0.2">
      <c r="E1552" s="69"/>
      <c r="FT1552" s="45"/>
    </row>
    <row r="1553" spans="5:176" x14ac:dyDescent="0.2">
      <c r="E1553" s="69"/>
      <c r="FT1553" s="45"/>
    </row>
    <row r="1554" spans="5:176" x14ac:dyDescent="0.2">
      <c r="E1554" s="69"/>
      <c r="FT1554" s="45"/>
    </row>
    <row r="1555" spans="5:176" x14ac:dyDescent="0.2">
      <c r="E1555" s="69"/>
      <c r="FT1555" s="45"/>
    </row>
    <row r="1556" spans="5:176" x14ac:dyDescent="0.2">
      <c r="E1556" s="69"/>
      <c r="FT1556" s="45"/>
    </row>
    <row r="1557" spans="5:176" x14ac:dyDescent="0.2">
      <c r="E1557" s="69"/>
      <c r="FT1557" s="45"/>
    </row>
    <row r="1558" spans="5:176" x14ac:dyDescent="0.2">
      <c r="E1558" s="69"/>
      <c r="FT1558" s="45"/>
    </row>
    <row r="1559" spans="5:176" x14ac:dyDescent="0.2">
      <c r="E1559" s="69"/>
      <c r="FT1559" s="45"/>
    </row>
    <row r="1560" spans="5:176" x14ac:dyDescent="0.2">
      <c r="E1560" s="69"/>
      <c r="FT1560" s="45"/>
    </row>
    <row r="1561" spans="5:176" x14ac:dyDescent="0.2">
      <c r="E1561" s="69"/>
      <c r="FT1561" s="45"/>
    </row>
    <row r="1562" spans="5:176" x14ac:dyDescent="0.2">
      <c r="E1562" s="69"/>
      <c r="FT1562" s="45"/>
    </row>
    <row r="1563" spans="5:176" x14ac:dyDescent="0.2">
      <c r="E1563" s="69"/>
      <c r="FT1563" s="45"/>
    </row>
    <row r="1564" spans="5:176" x14ac:dyDescent="0.2">
      <c r="E1564" s="69"/>
      <c r="FT1564" s="45"/>
    </row>
    <row r="1565" spans="5:176" x14ac:dyDescent="0.2">
      <c r="E1565" s="69"/>
      <c r="FT1565" s="45"/>
    </row>
    <row r="1566" spans="5:176" x14ac:dyDescent="0.2">
      <c r="E1566" s="69"/>
      <c r="FT1566" s="45"/>
    </row>
    <row r="1567" spans="5:176" x14ac:dyDescent="0.2">
      <c r="E1567" s="69"/>
      <c r="FT1567" s="45"/>
    </row>
    <row r="1568" spans="5:176" x14ac:dyDescent="0.2">
      <c r="E1568" s="69"/>
      <c r="FT1568" s="45"/>
    </row>
    <row r="1569" spans="5:176" x14ac:dyDescent="0.2">
      <c r="E1569" s="69"/>
      <c r="FT1569" s="45"/>
    </row>
    <row r="1570" spans="5:176" x14ac:dyDescent="0.2">
      <c r="E1570" s="69"/>
      <c r="FT1570" s="45"/>
    </row>
    <row r="1571" spans="5:176" x14ac:dyDescent="0.2">
      <c r="E1571" s="69"/>
      <c r="FT1571" s="45"/>
    </row>
    <row r="1572" spans="5:176" x14ac:dyDescent="0.2">
      <c r="E1572" s="69"/>
      <c r="FT1572" s="45"/>
    </row>
    <row r="1573" spans="5:176" x14ac:dyDescent="0.2">
      <c r="E1573" s="69"/>
      <c r="FT1573" s="45"/>
    </row>
    <row r="1574" spans="5:176" x14ac:dyDescent="0.2">
      <c r="E1574" s="69"/>
      <c r="FT1574" s="45"/>
    </row>
    <row r="1575" spans="5:176" x14ac:dyDescent="0.2">
      <c r="E1575" s="69"/>
      <c r="FT1575" s="45"/>
    </row>
    <row r="1576" spans="5:176" x14ac:dyDescent="0.2">
      <c r="E1576" s="69"/>
      <c r="FT1576" s="45"/>
    </row>
    <row r="1577" spans="5:176" x14ac:dyDescent="0.2">
      <c r="E1577" s="69"/>
      <c r="FT1577" s="45"/>
    </row>
    <row r="1578" spans="5:176" x14ac:dyDescent="0.2">
      <c r="E1578" s="69"/>
      <c r="FT1578" s="45"/>
    </row>
    <row r="1579" spans="5:176" x14ac:dyDescent="0.2">
      <c r="E1579" s="69"/>
      <c r="FT1579" s="45"/>
    </row>
    <row r="1580" spans="5:176" x14ac:dyDescent="0.2">
      <c r="E1580" s="69"/>
      <c r="FT1580" s="45"/>
    </row>
    <row r="1581" spans="5:176" x14ac:dyDescent="0.2">
      <c r="E1581" s="69"/>
      <c r="FT1581" s="45"/>
    </row>
    <row r="1582" spans="5:176" x14ac:dyDescent="0.2">
      <c r="E1582" s="69"/>
      <c r="FT1582" s="45"/>
    </row>
    <row r="1583" spans="5:176" x14ac:dyDescent="0.2">
      <c r="E1583" s="69"/>
      <c r="FT1583" s="45"/>
    </row>
    <row r="1584" spans="5:176" x14ac:dyDescent="0.2">
      <c r="E1584" s="69"/>
      <c r="FT1584" s="45"/>
    </row>
    <row r="1585" spans="5:176" x14ac:dyDescent="0.2">
      <c r="E1585" s="69"/>
      <c r="FT1585" s="45"/>
    </row>
    <row r="1586" spans="5:176" x14ac:dyDescent="0.2">
      <c r="E1586" s="69"/>
      <c r="FT1586" s="45"/>
    </row>
    <row r="1587" spans="5:176" x14ac:dyDescent="0.2">
      <c r="E1587" s="69"/>
      <c r="FT1587" s="45"/>
    </row>
    <row r="1588" spans="5:176" x14ac:dyDescent="0.2">
      <c r="E1588" s="69"/>
      <c r="FT1588" s="45"/>
    </row>
    <row r="1589" spans="5:176" x14ac:dyDescent="0.2">
      <c r="E1589" s="69"/>
      <c r="FT1589" s="45"/>
    </row>
    <row r="1590" spans="5:176" x14ac:dyDescent="0.2">
      <c r="E1590" s="69"/>
      <c r="FT1590" s="45"/>
    </row>
    <row r="1591" spans="5:176" x14ac:dyDescent="0.2">
      <c r="E1591" s="69"/>
      <c r="FT1591" s="45"/>
    </row>
    <row r="1592" spans="5:176" x14ac:dyDescent="0.2">
      <c r="E1592" s="69"/>
      <c r="FT1592" s="45"/>
    </row>
    <row r="1593" spans="5:176" x14ac:dyDescent="0.2">
      <c r="E1593" s="69"/>
      <c r="FT1593" s="45"/>
    </row>
    <row r="1594" spans="5:176" x14ac:dyDescent="0.2">
      <c r="E1594" s="69"/>
      <c r="FT1594" s="45"/>
    </row>
    <row r="1595" spans="5:176" x14ac:dyDescent="0.2">
      <c r="E1595" s="69"/>
      <c r="FT1595" s="45"/>
    </row>
    <row r="1596" spans="5:176" x14ac:dyDescent="0.2">
      <c r="E1596" s="69"/>
      <c r="FT1596" s="45"/>
    </row>
    <row r="1597" spans="5:176" x14ac:dyDescent="0.2">
      <c r="E1597" s="69"/>
      <c r="FT1597" s="45"/>
    </row>
    <row r="1598" spans="5:176" x14ac:dyDescent="0.2">
      <c r="E1598" s="69"/>
      <c r="FT1598" s="45"/>
    </row>
    <row r="1599" spans="5:176" x14ac:dyDescent="0.2">
      <c r="E1599" s="69"/>
      <c r="FT1599" s="45"/>
    </row>
    <row r="1600" spans="5:176" x14ac:dyDescent="0.2">
      <c r="E1600" s="69"/>
      <c r="FT1600" s="45"/>
    </row>
    <row r="1601" spans="5:176" x14ac:dyDescent="0.2">
      <c r="E1601" s="69"/>
      <c r="FT1601" s="45"/>
    </row>
    <row r="1602" spans="5:176" x14ac:dyDescent="0.2">
      <c r="E1602" s="69"/>
      <c r="FT1602" s="45"/>
    </row>
    <row r="1603" spans="5:176" x14ac:dyDescent="0.2">
      <c r="E1603" s="69"/>
      <c r="FT1603" s="45"/>
    </row>
    <row r="1604" spans="5:176" x14ac:dyDescent="0.2">
      <c r="E1604" s="69"/>
      <c r="FT1604" s="45"/>
    </row>
    <row r="1605" spans="5:176" x14ac:dyDescent="0.2">
      <c r="E1605" s="69"/>
      <c r="FT1605" s="45"/>
    </row>
    <row r="1606" spans="5:176" x14ac:dyDescent="0.2">
      <c r="E1606" s="69"/>
      <c r="FT1606" s="45"/>
    </row>
    <row r="1607" spans="5:176" x14ac:dyDescent="0.2">
      <c r="E1607" s="69"/>
      <c r="FT1607" s="45"/>
    </row>
    <row r="1608" spans="5:176" x14ac:dyDescent="0.2">
      <c r="E1608" s="69"/>
      <c r="FT1608" s="45"/>
    </row>
    <row r="1609" spans="5:176" x14ac:dyDescent="0.2">
      <c r="E1609" s="69"/>
      <c r="FT1609" s="45"/>
    </row>
    <row r="1610" spans="5:176" x14ac:dyDescent="0.2">
      <c r="E1610" s="69"/>
      <c r="FT1610" s="45"/>
    </row>
    <row r="1611" spans="5:176" x14ac:dyDescent="0.2">
      <c r="E1611" s="69"/>
      <c r="FT1611" s="45"/>
    </row>
    <row r="1612" spans="5:176" x14ac:dyDescent="0.2">
      <c r="E1612" s="69"/>
      <c r="FT1612" s="45"/>
    </row>
    <row r="1613" spans="5:176" x14ac:dyDescent="0.2">
      <c r="E1613" s="69"/>
      <c r="FT1613" s="45"/>
    </row>
    <row r="1614" spans="5:176" x14ac:dyDescent="0.2">
      <c r="E1614" s="69"/>
      <c r="FT1614" s="45"/>
    </row>
    <row r="1615" spans="5:176" x14ac:dyDescent="0.2">
      <c r="E1615" s="69"/>
      <c r="FT1615" s="45"/>
    </row>
    <row r="1616" spans="5:176" x14ac:dyDescent="0.2">
      <c r="E1616" s="69"/>
      <c r="FT1616" s="45"/>
    </row>
    <row r="1617" spans="5:176" x14ac:dyDescent="0.2">
      <c r="E1617" s="69"/>
      <c r="FT1617" s="45"/>
    </row>
    <row r="1618" spans="5:176" x14ac:dyDescent="0.2">
      <c r="E1618" s="69"/>
      <c r="FT1618" s="45"/>
    </row>
    <row r="1619" spans="5:176" x14ac:dyDescent="0.2">
      <c r="E1619" s="69"/>
      <c r="FT1619" s="45"/>
    </row>
    <row r="1620" spans="5:176" x14ac:dyDescent="0.2">
      <c r="E1620" s="69"/>
      <c r="FT1620" s="45"/>
    </row>
    <row r="1621" spans="5:176" x14ac:dyDescent="0.2">
      <c r="E1621" s="69"/>
      <c r="FT1621" s="45"/>
    </row>
    <row r="1622" spans="5:176" x14ac:dyDescent="0.2">
      <c r="E1622" s="69"/>
      <c r="FT1622" s="45"/>
    </row>
    <row r="1623" spans="5:176" x14ac:dyDescent="0.2">
      <c r="E1623" s="69"/>
      <c r="FT1623" s="45"/>
    </row>
    <row r="1624" spans="5:176" x14ac:dyDescent="0.2">
      <c r="E1624" s="69"/>
      <c r="FT1624" s="45"/>
    </row>
    <row r="1625" spans="5:176" x14ac:dyDescent="0.2">
      <c r="E1625" s="69"/>
      <c r="FT1625" s="45"/>
    </row>
    <row r="1626" spans="5:176" x14ac:dyDescent="0.2">
      <c r="E1626" s="69"/>
      <c r="FT1626" s="45"/>
    </row>
    <row r="1627" spans="5:176" x14ac:dyDescent="0.2">
      <c r="E1627" s="69"/>
      <c r="FT1627" s="45"/>
    </row>
    <row r="1628" spans="5:176" x14ac:dyDescent="0.2">
      <c r="E1628" s="69"/>
      <c r="FT1628" s="45"/>
    </row>
    <row r="1629" spans="5:176" x14ac:dyDescent="0.2">
      <c r="E1629" s="69"/>
      <c r="FT1629" s="45"/>
    </row>
    <row r="1630" spans="5:176" x14ac:dyDescent="0.2">
      <c r="E1630" s="69"/>
      <c r="FT1630" s="45"/>
    </row>
    <row r="1631" spans="5:176" x14ac:dyDescent="0.2">
      <c r="E1631" s="69"/>
      <c r="FT1631" s="45"/>
    </row>
    <row r="1632" spans="5:176" x14ac:dyDescent="0.2">
      <c r="E1632" s="69"/>
      <c r="FT1632" s="45"/>
    </row>
    <row r="1633" spans="5:176" x14ac:dyDescent="0.2">
      <c r="E1633" s="69"/>
      <c r="FT1633" s="45"/>
    </row>
    <row r="1634" spans="5:176" x14ac:dyDescent="0.2">
      <c r="E1634" s="69"/>
      <c r="FT1634" s="45"/>
    </row>
    <row r="1635" spans="5:176" x14ac:dyDescent="0.2">
      <c r="E1635" s="69"/>
      <c r="FT1635" s="45"/>
    </row>
    <row r="1636" spans="5:176" x14ac:dyDescent="0.2">
      <c r="E1636" s="69"/>
      <c r="FT1636" s="45"/>
    </row>
    <row r="1637" spans="5:176" x14ac:dyDescent="0.2">
      <c r="E1637" s="69"/>
      <c r="FT1637" s="45"/>
    </row>
    <row r="1638" spans="5:176" x14ac:dyDescent="0.2">
      <c r="E1638" s="69"/>
      <c r="FT1638" s="45"/>
    </row>
    <row r="1639" spans="5:176" x14ac:dyDescent="0.2">
      <c r="E1639" s="69"/>
      <c r="FT1639" s="45"/>
    </row>
    <row r="1640" spans="5:176" x14ac:dyDescent="0.2">
      <c r="E1640" s="69"/>
      <c r="FT1640" s="45"/>
    </row>
    <row r="1641" spans="5:176" x14ac:dyDescent="0.2">
      <c r="E1641" s="69"/>
      <c r="FT1641" s="45"/>
    </row>
    <row r="1642" spans="5:176" x14ac:dyDescent="0.2">
      <c r="E1642" s="69"/>
      <c r="FT1642" s="45"/>
    </row>
    <row r="1643" spans="5:176" x14ac:dyDescent="0.2">
      <c r="E1643" s="69"/>
      <c r="FT1643" s="45"/>
    </row>
    <row r="1644" spans="5:176" x14ac:dyDescent="0.2">
      <c r="E1644" s="69"/>
      <c r="FT1644" s="45"/>
    </row>
    <row r="1645" spans="5:176" x14ac:dyDescent="0.2">
      <c r="E1645" s="69"/>
      <c r="FT1645" s="45"/>
    </row>
    <row r="1646" spans="5:176" x14ac:dyDescent="0.2">
      <c r="E1646" s="69"/>
      <c r="FT1646" s="45"/>
    </row>
    <row r="1647" spans="5:176" x14ac:dyDescent="0.2">
      <c r="E1647" s="69"/>
      <c r="FT1647" s="45"/>
    </row>
    <row r="1648" spans="5:176" x14ac:dyDescent="0.2">
      <c r="E1648" s="69"/>
      <c r="FT1648" s="45"/>
    </row>
    <row r="1649" spans="5:176" x14ac:dyDescent="0.2">
      <c r="E1649" s="69"/>
      <c r="FT1649" s="45"/>
    </row>
    <row r="1650" spans="5:176" x14ac:dyDescent="0.2">
      <c r="E1650" s="69"/>
      <c r="FT1650" s="45"/>
    </row>
    <row r="1651" spans="5:176" x14ac:dyDescent="0.2">
      <c r="E1651" s="69"/>
      <c r="FT1651" s="45"/>
    </row>
    <row r="1652" spans="5:176" x14ac:dyDescent="0.2">
      <c r="E1652" s="69"/>
      <c r="FT1652" s="45"/>
    </row>
    <row r="1653" spans="5:176" x14ac:dyDescent="0.2">
      <c r="E1653" s="69"/>
      <c r="FT1653" s="45"/>
    </row>
    <row r="1654" spans="5:176" x14ac:dyDescent="0.2">
      <c r="E1654" s="69"/>
      <c r="FT1654" s="45"/>
    </row>
    <row r="1655" spans="5:176" x14ac:dyDescent="0.2">
      <c r="E1655" s="69"/>
      <c r="FT1655" s="45"/>
    </row>
    <row r="1656" spans="5:176" x14ac:dyDescent="0.2">
      <c r="E1656" s="69"/>
      <c r="FT1656" s="45"/>
    </row>
    <row r="1657" spans="5:176" x14ac:dyDescent="0.2">
      <c r="E1657" s="69"/>
      <c r="FT1657" s="45"/>
    </row>
    <row r="1658" spans="5:176" x14ac:dyDescent="0.2">
      <c r="E1658" s="69"/>
      <c r="FT1658" s="45"/>
    </row>
    <row r="1659" spans="5:176" x14ac:dyDescent="0.2">
      <c r="E1659" s="69"/>
      <c r="FT1659" s="45"/>
    </row>
    <row r="1660" spans="5:176" x14ac:dyDescent="0.2">
      <c r="E1660" s="69"/>
      <c r="FT1660" s="45"/>
    </row>
    <row r="1661" spans="5:176" x14ac:dyDescent="0.2">
      <c r="E1661" s="69"/>
      <c r="FT1661" s="45"/>
    </row>
    <row r="1662" spans="5:176" x14ac:dyDescent="0.2">
      <c r="E1662" s="69"/>
      <c r="FT1662" s="45"/>
    </row>
    <row r="1663" spans="5:176" x14ac:dyDescent="0.2">
      <c r="E1663" s="69"/>
      <c r="FT1663" s="45"/>
    </row>
    <row r="1664" spans="5:176" x14ac:dyDescent="0.2">
      <c r="E1664" s="69"/>
      <c r="FT1664" s="45"/>
    </row>
    <row r="1665" spans="5:176" x14ac:dyDescent="0.2">
      <c r="E1665" s="69"/>
      <c r="FT1665" s="45"/>
    </row>
    <row r="1666" spans="5:176" x14ac:dyDescent="0.2">
      <c r="E1666" s="69"/>
      <c r="FT1666" s="45"/>
    </row>
    <row r="1667" spans="5:176" x14ac:dyDescent="0.2">
      <c r="E1667" s="69"/>
      <c r="FT1667" s="45"/>
    </row>
    <row r="1668" spans="5:176" x14ac:dyDescent="0.2">
      <c r="E1668" s="69"/>
      <c r="FT1668" s="45"/>
    </row>
    <row r="1669" spans="5:176" x14ac:dyDescent="0.2">
      <c r="E1669" s="69"/>
      <c r="FT1669" s="45"/>
    </row>
    <row r="1670" spans="5:176" x14ac:dyDescent="0.2">
      <c r="E1670" s="69"/>
      <c r="FT1670" s="45"/>
    </row>
    <row r="1671" spans="5:176" x14ac:dyDescent="0.2">
      <c r="E1671" s="69"/>
      <c r="FT1671" s="45"/>
    </row>
    <row r="1672" spans="5:176" x14ac:dyDescent="0.2">
      <c r="E1672" s="69"/>
      <c r="FT1672" s="45"/>
    </row>
    <row r="1673" spans="5:176" x14ac:dyDescent="0.2">
      <c r="E1673" s="69"/>
      <c r="FT1673" s="45"/>
    </row>
    <row r="1674" spans="5:176" x14ac:dyDescent="0.2">
      <c r="E1674" s="69"/>
      <c r="FT1674" s="45"/>
    </row>
    <row r="1675" spans="5:176" x14ac:dyDescent="0.2">
      <c r="E1675" s="69"/>
      <c r="FT1675" s="45"/>
    </row>
    <row r="1676" spans="5:176" x14ac:dyDescent="0.2">
      <c r="E1676" s="69"/>
      <c r="FT1676" s="45"/>
    </row>
    <row r="1677" spans="5:176" x14ac:dyDescent="0.2">
      <c r="E1677" s="69"/>
      <c r="FT1677" s="45"/>
    </row>
    <row r="1678" spans="5:176" x14ac:dyDescent="0.2">
      <c r="E1678" s="69"/>
      <c r="FT1678" s="45"/>
    </row>
    <row r="1679" spans="5:176" x14ac:dyDescent="0.2">
      <c r="E1679" s="69"/>
      <c r="FT1679" s="45"/>
    </row>
    <row r="1680" spans="5:176" x14ac:dyDescent="0.2">
      <c r="E1680" s="69"/>
      <c r="FT1680" s="45"/>
    </row>
    <row r="1681" spans="5:176" x14ac:dyDescent="0.2">
      <c r="E1681" s="69"/>
      <c r="FT1681" s="45"/>
    </row>
    <row r="1682" spans="5:176" x14ac:dyDescent="0.2">
      <c r="E1682" s="69"/>
      <c r="FT1682" s="45"/>
    </row>
    <row r="1683" spans="5:176" x14ac:dyDescent="0.2">
      <c r="E1683" s="69"/>
      <c r="FT1683" s="45"/>
    </row>
    <row r="1684" spans="5:176" x14ac:dyDescent="0.2">
      <c r="E1684" s="69"/>
      <c r="FT1684" s="45"/>
    </row>
    <row r="1685" spans="5:176" x14ac:dyDescent="0.2">
      <c r="E1685" s="69"/>
      <c r="FT1685" s="45"/>
    </row>
    <row r="1686" spans="5:176" x14ac:dyDescent="0.2">
      <c r="E1686" s="69"/>
      <c r="FT1686" s="45"/>
    </row>
    <row r="1687" spans="5:176" x14ac:dyDescent="0.2">
      <c r="E1687" s="69"/>
      <c r="FT1687" s="45"/>
    </row>
    <row r="1688" spans="5:176" x14ac:dyDescent="0.2">
      <c r="E1688" s="69"/>
      <c r="FT1688" s="45"/>
    </row>
    <row r="1689" spans="5:176" x14ac:dyDescent="0.2">
      <c r="E1689" s="69"/>
      <c r="FT1689" s="45"/>
    </row>
    <row r="1690" spans="5:176" x14ac:dyDescent="0.2">
      <c r="E1690" s="69"/>
      <c r="FT1690" s="45"/>
    </row>
    <row r="1691" spans="5:176" x14ac:dyDescent="0.2">
      <c r="E1691" s="69"/>
      <c r="FT1691" s="45"/>
    </row>
    <row r="1692" spans="5:176" x14ac:dyDescent="0.2">
      <c r="E1692" s="69"/>
      <c r="FT1692" s="45"/>
    </row>
    <row r="1693" spans="5:176" x14ac:dyDescent="0.2">
      <c r="E1693" s="69"/>
      <c r="FT1693" s="45"/>
    </row>
    <row r="1694" spans="5:176" x14ac:dyDescent="0.2">
      <c r="E1694" s="69"/>
      <c r="FT1694" s="45"/>
    </row>
    <row r="1695" spans="5:176" x14ac:dyDescent="0.2">
      <c r="E1695" s="69"/>
      <c r="FT1695" s="45"/>
    </row>
    <row r="1696" spans="5:176" x14ac:dyDescent="0.2">
      <c r="E1696" s="69"/>
      <c r="FT1696" s="45"/>
    </row>
    <row r="1697" spans="5:176" x14ac:dyDescent="0.2">
      <c r="E1697" s="69"/>
      <c r="FT1697" s="45"/>
    </row>
    <row r="1698" spans="5:176" x14ac:dyDescent="0.2">
      <c r="E1698" s="69"/>
      <c r="FT1698" s="45"/>
    </row>
    <row r="1699" spans="5:176" x14ac:dyDescent="0.2">
      <c r="E1699" s="69"/>
      <c r="FT1699" s="45"/>
    </row>
    <row r="1700" spans="5:176" x14ac:dyDescent="0.2">
      <c r="E1700" s="69"/>
      <c r="FT1700" s="45"/>
    </row>
    <row r="1701" spans="5:176" x14ac:dyDescent="0.2">
      <c r="E1701" s="69"/>
      <c r="FT1701" s="45"/>
    </row>
    <row r="1702" spans="5:176" x14ac:dyDescent="0.2">
      <c r="E1702" s="69"/>
      <c r="FT1702" s="45"/>
    </row>
    <row r="1703" spans="5:176" x14ac:dyDescent="0.2">
      <c r="E1703" s="69"/>
      <c r="FT1703" s="45"/>
    </row>
    <row r="1704" spans="5:176" x14ac:dyDescent="0.2">
      <c r="E1704" s="69"/>
      <c r="FT1704" s="45"/>
    </row>
    <row r="1705" spans="5:176" x14ac:dyDescent="0.2">
      <c r="E1705" s="69"/>
      <c r="FT1705" s="45"/>
    </row>
    <row r="1706" spans="5:176" x14ac:dyDescent="0.2">
      <c r="E1706" s="69"/>
      <c r="FT1706" s="45"/>
    </row>
    <row r="1707" spans="5:176" x14ac:dyDescent="0.2">
      <c r="E1707" s="69"/>
      <c r="FT1707" s="45"/>
    </row>
    <row r="1708" spans="5:176" x14ac:dyDescent="0.2">
      <c r="E1708" s="69"/>
      <c r="FT1708" s="45"/>
    </row>
    <row r="1709" spans="5:176" x14ac:dyDescent="0.2">
      <c r="E1709" s="69"/>
      <c r="FT1709" s="45"/>
    </row>
    <row r="1710" spans="5:176" x14ac:dyDescent="0.2">
      <c r="E1710" s="69"/>
      <c r="FT1710" s="45"/>
    </row>
    <row r="1711" spans="5:176" x14ac:dyDescent="0.2">
      <c r="E1711" s="69"/>
      <c r="FT1711" s="45"/>
    </row>
    <row r="1712" spans="5:176" x14ac:dyDescent="0.2">
      <c r="E1712" s="69"/>
      <c r="FT1712" s="45"/>
    </row>
    <row r="1713" spans="5:176" x14ac:dyDescent="0.2">
      <c r="E1713" s="69"/>
      <c r="FT1713" s="45"/>
    </row>
    <row r="1714" spans="5:176" x14ac:dyDescent="0.2">
      <c r="E1714" s="69"/>
      <c r="FT1714" s="45"/>
    </row>
    <row r="1715" spans="5:176" x14ac:dyDescent="0.2">
      <c r="E1715" s="69"/>
      <c r="FT1715" s="45"/>
    </row>
    <row r="1716" spans="5:176" x14ac:dyDescent="0.2">
      <c r="E1716" s="69"/>
      <c r="FT1716" s="45"/>
    </row>
    <row r="1717" spans="5:176" x14ac:dyDescent="0.2">
      <c r="E1717" s="69"/>
      <c r="FT1717" s="45"/>
    </row>
    <row r="1718" spans="5:176" x14ac:dyDescent="0.2">
      <c r="E1718" s="69"/>
      <c r="FT1718" s="45"/>
    </row>
    <row r="1719" spans="5:176" x14ac:dyDescent="0.2">
      <c r="E1719" s="69"/>
      <c r="FT1719" s="45"/>
    </row>
    <row r="1720" spans="5:176" x14ac:dyDescent="0.2">
      <c r="E1720" s="69"/>
      <c r="FT1720" s="45"/>
    </row>
    <row r="1721" spans="5:176" x14ac:dyDescent="0.2">
      <c r="E1721" s="69"/>
      <c r="FT1721" s="45"/>
    </row>
    <row r="1722" spans="5:176" x14ac:dyDescent="0.2">
      <c r="E1722" s="69"/>
      <c r="FT1722" s="45"/>
    </row>
    <row r="1723" spans="5:176" x14ac:dyDescent="0.2">
      <c r="E1723" s="69"/>
      <c r="FT1723" s="45"/>
    </row>
    <row r="1724" spans="5:176" x14ac:dyDescent="0.2">
      <c r="E1724" s="69"/>
      <c r="FT1724" s="45"/>
    </row>
    <row r="1725" spans="5:176" x14ac:dyDescent="0.2">
      <c r="E1725" s="69"/>
      <c r="FT1725" s="45"/>
    </row>
    <row r="1726" spans="5:176" x14ac:dyDescent="0.2">
      <c r="E1726" s="69"/>
      <c r="FT1726" s="45"/>
    </row>
    <row r="1727" spans="5:176" x14ac:dyDescent="0.2">
      <c r="E1727" s="69"/>
      <c r="FT1727" s="45"/>
    </row>
    <row r="1728" spans="5:176" x14ac:dyDescent="0.2">
      <c r="E1728" s="69"/>
      <c r="FT1728" s="45"/>
    </row>
    <row r="1729" spans="5:176" x14ac:dyDescent="0.2">
      <c r="E1729" s="69"/>
      <c r="FT1729" s="45"/>
    </row>
    <row r="1730" spans="5:176" x14ac:dyDescent="0.2">
      <c r="E1730" s="69"/>
      <c r="FT1730" s="45"/>
    </row>
    <row r="1731" spans="5:176" x14ac:dyDescent="0.2">
      <c r="E1731" s="69"/>
      <c r="FT1731" s="45"/>
    </row>
    <row r="1732" spans="5:176" x14ac:dyDescent="0.2">
      <c r="E1732" s="69"/>
      <c r="FT1732" s="45"/>
    </row>
    <row r="1733" spans="5:176" x14ac:dyDescent="0.2">
      <c r="E1733" s="69"/>
      <c r="FT1733" s="45"/>
    </row>
    <row r="1734" spans="5:176" x14ac:dyDescent="0.2">
      <c r="E1734" s="69"/>
      <c r="FT1734" s="45"/>
    </row>
    <row r="1735" spans="5:176" x14ac:dyDescent="0.2">
      <c r="E1735" s="69"/>
      <c r="FT1735" s="45"/>
    </row>
    <row r="1736" spans="5:176" x14ac:dyDescent="0.2">
      <c r="E1736" s="69"/>
      <c r="FT1736" s="45"/>
    </row>
    <row r="1737" spans="5:176" x14ac:dyDescent="0.2">
      <c r="E1737" s="69"/>
      <c r="FT1737" s="45"/>
    </row>
    <row r="1738" spans="5:176" x14ac:dyDescent="0.2">
      <c r="E1738" s="69"/>
      <c r="FT1738" s="45"/>
    </row>
    <row r="1739" spans="5:176" x14ac:dyDescent="0.2">
      <c r="E1739" s="69"/>
      <c r="FT1739" s="45"/>
    </row>
    <row r="1740" spans="5:176" x14ac:dyDescent="0.2">
      <c r="E1740" s="69"/>
      <c r="FT1740" s="45"/>
    </row>
    <row r="1741" spans="5:176" x14ac:dyDescent="0.2">
      <c r="E1741" s="69"/>
      <c r="FT1741" s="45"/>
    </row>
    <row r="1742" spans="5:176" x14ac:dyDescent="0.2">
      <c r="E1742" s="69"/>
      <c r="FT1742" s="45"/>
    </row>
    <row r="1743" spans="5:176" x14ac:dyDescent="0.2">
      <c r="E1743" s="69"/>
      <c r="FT1743" s="45"/>
    </row>
    <row r="1744" spans="5:176" x14ac:dyDescent="0.2">
      <c r="E1744" s="69"/>
      <c r="FT1744" s="45"/>
    </row>
    <row r="1745" spans="5:176" x14ac:dyDescent="0.2">
      <c r="E1745" s="69"/>
      <c r="FT1745" s="45"/>
    </row>
    <row r="1746" spans="5:176" x14ac:dyDescent="0.2">
      <c r="E1746" s="69"/>
      <c r="FT1746" s="45"/>
    </row>
    <row r="1747" spans="5:176" x14ac:dyDescent="0.2">
      <c r="E1747" s="69"/>
      <c r="FT1747" s="45"/>
    </row>
    <row r="1748" spans="5:176" x14ac:dyDescent="0.2">
      <c r="E1748" s="69"/>
      <c r="FT1748" s="45"/>
    </row>
    <row r="1749" spans="5:176" x14ac:dyDescent="0.2">
      <c r="E1749" s="69"/>
      <c r="FT1749" s="45"/>
    </row>
    <row r="1750" spans="5:176" x14ac:dyDescent="0.2">
      <c r="E1750" s="69"/>
      <c r="FT1750" s="45"/>
    </row>
    <row r="1751" spans="5:176" x14ac:dyDescent="0.2">
      <c r="E1751" s="69"/>
      <c r="FT1751" s="45"/>
    </row>
    <row r="1752" spans="5:176" x14ac:dyDescent="0.2">
      <c r="E1752" s="69"/>
      <c r="FT1752" s="45"/>
    </row>
    <row r="1753" spans="5:176" x14ac:dyDescent="0.2">
      <c r="E1753" s="69"/>
      <c r="FT1753" s="45"/>
    </row>
    <row r="1754" spans="5:176" x14ac:dyDescent="0.2">
      <c r="E1754" s="69"/>
      <c r="FT1754" s="45"/>
    </row>
    <row r="1755" spans="5:176" x14ac:dyDescent="0.2">
      <c r="E1755" s="69"/>
      <c r="FT1755" s="45"/>
    </row>
    <row r="1756" spans="5:176" x14ac:dyDescent="0.2">
      <c r="E1756" s="69"/>
      <c r="FT1756" s="45"/>
    </row>
    <row r="1757" spans="5:176" x14ac:dyDescent="0.2">
      <c r="E1757" s="69"/>
      <c r="FT1757" s="45"/>
    </row>
    <row r="1758" spans="5:176" x14ac:dyDescent="0.2">
      <c r="E1758" s="69"/>
      <c r="FT1758" s="45"/>
    </row>
    <row r="1759" spans="5:176" x14ac:dyDescent="0.2">
      <c r="E1759" s="69"/>
      <c r="FT1759" s="45"/>
    </row>
    <row r="1760" spans="5:176" x14ac:dyDescent="0.2">
      <c r="E1760" s="69"/>
      <c r="FT1760" s="45"/>
    </row>
    <row r="1761" spans="5:176" x14ac:dyDescent="0.2">
      <c r="E1761" s="69"/>
      <c r="FT1761" s="45"/>
    </row>
    <row r="1762" spans="5:176" x14ac:dyDescent="0.2">
      <c r="E1762" s="69"/>
      <c r="FT1762" s="45"/>
    </row>
    <row r="1763" spans="5:176" x14ac:dyDescent="0.2">
      <c r="E1763" s="69"/>
      <c r="FT1763" s="45"/>
    </row>
    <row r="1764" spans="5:176" x14ac:dyDescent="0.2">
      <c r="E1764" s="69"/>
      <c r="FT1764" s="45"/>
    </row>
    <row r="1765" spans="5:176" x14ac:dyDescent="0.2">
      <c r="E1765" s="69"/>
      <c r="FT1765" s="45"/>
    </row>
    <row r="1766" spans="5:176" x14ac:dyDescent="0.2">
      <c r="E1766" s="69"/>
      <c r="FT1766" s="45"/>
    </row>
    <row r="1767" spans="5:176" x14ac:dyDescent="0.2">
      <c r="E1767" s="69"/>
      <c r="FT1767" s="45"/>
    </row>
    <row r="1768" spans="5:176" x14ac:dyDescent="0.2">
      <c r="E1768" s="69"/>
      <c r="FT1768" s="45"/>
    </row>
    <row r="1769" spans="5:176" x14ac:dyDescent="0.2">
      <c r="E1769" s="69"/>
      <c r="FT1769" s="45"/>
    </row>
    <row r="1770" spans="5:176" x14ac:dyDescent="0.2">
      <c r="E1770" s="69"/>
      <c r="FT1770" s="45"/>
    </row>
    <row r="1771" spans="5:176" x14ac:dyDescent="0.2">
      <c r="E1771" s="69"/>
      <c r="FT1771" s="45"/>
    </row>
    <row r="1772" spans="5:176" x14ac:dyDescent="0.2">
      <c r="E1772" s="69"/>
      <c r="FT1772" s="45"/>
    </row>
    <row r="1773" spans="5:176" x14ac:dyDescent="0.2">
      <c r="E1773" s="69"/>
      <c r="FT1773" s="45"/>
    </row>
    <row r="1774" spans="5:176" x14ac:dyDescent="0.2">
      <c r="E1774" s="69"/>
      <c r="FT1774" s="45"/>
    </row>
    <row r="1775" spans="5:176" x14ac:dyDescent="0.2">
      <c r="E1775" s="69"/>
      <c r="FT1775" s="45"/>
    </row>
    <row r="1776" spans="5:176" x14ac:dyDescent="0.2">
      <c r="E1776" s="69"/>
      <c r="FT1776" s="45"/>
    </row>
    <row r="1777" spans="5:176" x14ac:dyDescent="0.2">
      <c r="E1777" s="69"/>
      <c r="FT1777" s="45"/>
    </row>
    <row r="1778" spans="5:176" x14ac:dyDescent="0.2">
      <c r="E1778" s="69"/>
      <c r="FT1778" s="45"/>
    </row>
    <row r="1779" spans="5:176" x14ac:dyDescent="0.2">
      <c r="E1779" s="69"/>
      <c r="FT1779" s="45"/>
    </row>
    <row r="1780" spans="5:176" x14ac:dyDescent="0.2">
      <c r="E1780" s="69"/>
      <c r="FT1780" s="45"/>
    </row>
    <row r="1781" spans="5:176" x14ac:dyDescent="0.2">
      <c r="E1781" s="69"/>
      <c r="FT1781" s="45"/>
    </row>
    <row r="1782" spans="5:176" x14ac:dyDescent="0.2">
      <c r="E1782" s="69"/>
      <c r="FT1782" s="45"/>
    </row>
    <row r="1783" spans="5:176" x14ac:dyDescent="0.2">
      <c r="E1783" s="69"/>
      <c r="FT1783" s="45"/>
    </row>
    <row r="1784" spans="5:176" x14ac:dyDescent="0.2">
      <c r="E1784" s="69"/>
      <c r="FT1784" s="45"/>
    </row>
    <row r="1785" spans="5:176" x14ac:dyDescent="0.2">
      <c r="E1785" s="69"/>
      <c r="FT1785" s="45"/>
    </row>
    <row r="1786" spans="5:176" x14ac:dyDescent="0.2">
      <c r="E1786" s="69"/>
      <c r="FT1786" s="45"/>
    </row>
    <row r="1787" spans="5:176" x14ac:dyDescent="0.2">
      <c r="E1787" s="69"/>
      <c r="FT1787" s="45"/>
    </row>
    <row r="1788" spans="5:176" x14ac:dyDescent="0.2">
      <c r="E1788" s="69"/>
      <c r="FT1788" s="45"/>
    </row>
    <row r="1789" spans="5:176" x14ac:dyDescent="0.2">
      <c r="E1789" s="69"/>
      <c r="FT1789" s="45"/>
    </row>
    <row r="1790" spans="5:176" x14ac:dyDescent="0.2">
      <c r="E1790" s="69"/>
      <c r="FT1790" s="45"/>
    </row>
    <row r="1791" spans="5:176" x14ac:dyDescent="0.2">
      <c r="E1791" s="69"/>
      <c r="FT1791" s="45"/>
    </row>
    <row r="1792" spans="5:176" x14ac:dyDescent="0.2">
      <c r="E1792" s="69"/>
      <c r="FT1792" s="45"/>
    </row>
    <row r="1793" spans="5:176" x14ac:dyDescent="0.2">
      <c r="E1793" s="69"/>
      <c r="FT1793" s="45"/>
    </row>
    <row r="1794" spans="5:176" x14ac:dyDescent="0.2">
      <c r="E1794" s="69"/>
      <c r="FT1794" s="45"/>
    </row>
    <row r="1795" spans="5:176" x14ac:dyDescent="0.2">
      <c r="E1795" s="69"/>
      <c r="FT1795" s="45"/>
    </row>
    <row r="1796" spans="5:176" x14ac:dyDescent="0.2">
      <c r="E1796" s="69"/>
      <c r="FT1796" s="45"/>
    </row>
    <row r="1797" spans="5:176" x14ac:dyDescent="0.2">
      <c r="E1797" s="69"/>
      <c r="FT1797" s="45"/>
    </row>
    <row r="1798" spans="5:176" x14ac:dyDescent="0.2">
      <c r="E1798" s="69"/>
      <c r="FT1798" s="45"/>
    </row>
    <row r="1799" spans="5:176" x14ac:dyDescent="0.2">
      <c r="E1799" s="69"/>
      <c r="FT1799" s="45"/>
    </row>
    <row r="1800" spans="5:176" x14ac:dyDescent="0.2">
      <c r="E1800" s="69"/>
      <c r="EH1800" s="61"/>
      <c r="FT1800" s="45"/>
    </row>
    <row r="1801" spans="5:176" x14ac:dyDescent="0.2">
      <c r="E1801" s="69"/>
      <c r="FT1801" s="45"/>
    </row>
    <row r="1802" spans="5:176" x14ac:dyDescent="0.2">
      <c r="E1802" s="69"/>
      <c r="FT1802" s="45"/>
    </row>
    <row r="1803" spans="5:176" x14ac:dyDescent="0.2">
      <c r="E1803" s="69"/>
      <c r="FT1803" s="45"/>
    </row>
    <row r="1804" spans="5:176" x14ac:dyDescent="0.2">
      <c r="E1804" s="69"/>
      <c r="FT1804" s="45"/>
    </row>
    <row r="1805" spans="5:176" x14ac:dyDescent="0.2">
      <c r="E1805" s="69"/>
      <c r="FT1805" s="45"/>
    </row>
    <row r="1806" spans="5:176" x14ac:dyDescent="0.2">
      <c r="E1806" s="69"/>
      <c r="FT1806" s="45"/>
    </row>
    <row r="1807" spans="5:176" x14ac:dyDescent="0.2">
      <c r="E1807" s="69"/>
      <c r="FT1807" s="45"/>
    </row>
    <row r="1808" spans="5:176" x14ac:dyDescent="0.2">
      <c r="E1808" s="69"/>
      <c r="FT1808" s="45"/>
    </row>
    <row r="1809" spans="5:176" x14ac:dyDescent="0.2">
      <c r="E1809" s="69"/>
      <c r="FT1809" s="45"/>
    </row>
    <row r="1810" spans="5:176" x14ac:dyDescent="0.2">
      <c r="E1810" s="69"/>
      <c r="FT1810" s="45"/>
    </row>
    <row r="1811" spans="5:176" x14ac:dyDescent="0.2">
      <c r="E1811" s="69"/>
      <c r="FT1811" s="45"/>
    </row>
    <row r="1812" spans="5:176" x14ac:dyDescent="0.2">
      <c r="E1812" s="69"/>
      <c r="FT1812" s="45"/>
    </row>
    <row r="1813" spans="5:176" x14ac:dyDescent="0.2">
      <c r="E1813" s="69"/>
      <c r="FT1813" s="45"/>
    </row>
    <row r="1814" spans="5:176" x14ac:dyDescent="0.2">
      <c r="E1814" s="69"/>
      <c r="FT1814" s="45"/>
    </row>
    <row r="1815" spans="5:176" x14ac:dyDescent="0.2">
      <c r="E1815" s="69"/>
      <c r="FT1815" s="45"/>
    </row>
    <row r="1816" spans="5:176" x14ac:dyDescent="0.2">
      <c r="E1816" s="69"/>
      <c r="FT1816" s="45"/>
    </row>
    <row r="1817" spans="5:176" x14ac:dyDescent="0.2">
      <c r="E1817" s="69"/>
      <c r="FT1817" s="45"/>
    </row>
    <row r="1818" spans="5:176" x14ac:dyDescent="0.2">
      <c r="E1818" s="69"/>
      <c r="FT1818" s="45"/>
    </row>
    <row r="1819" spans="5:176" x14ac:dyDescent="0.2">
      <c r="E1819" s="69"/>
      <c r="FT1819" s="45"/>
    </row>
    <row r="1820" spans="5:176" x14ac:dyDescent="0.2">
      <c r="E1820" s="69"/>
      <c r="FT1820" s="45"/>
    </row>
    <row r="1821" spans="5:176" x14ac:dyDescent="0.2">
      <c r="E1821" s="69"/>
      <c r="FT1821" s="45"/>
    </row>
    <row r="1822" spans="5:176" x14ac:dyDescent="0.2">
      <c r="E1822" s="69"/>
      <c r="FT1822" s="45"/>
    </row>
    <row r="1823" spans="5:176" x14ac:dyDescent="0.2">
      <c r="E1823" s="69"/>
      <c r="FT1823" s="45"/>
    </row>
    <row r="1824" spans="5:176" x14ac:dyDescent="0.2">
      <c r="E1824" s="69"/>
      <c r="FT1824" s="45"/>
    </row>
    <row r="1825" spans="5:176" x14ac:dyDescent="0.2">
      <c r="E1825" s="69"/>
      <c r="FT1825" s="45"/>
    </row>
    <row r="1826" spans="5:176" x14ac:dyDescent="0.2">
      <c r="E1826" s="69"/>
      <c r="FT1826" s="45"/>
    </row>
    <row r="1827" spans="5:176" x14ac:dyDescent="0.2">
      <c r="E1827" s="69"/>
      <c r="FT1827" s="45"/>
    </row>
    <row r="1828" spans="5:176" x14ac:dyDescent="0.2">
      <c r="E1828" s="69"/>
      <c r="FT1828" s="45"/>
    </row>
    <row r="1829" spans="5:176" x14ac:dyDescent="0.2">
      <c r="E1829" s="69"/>
      <c r="FT1829" s="45"/>
    </row>
    <row r="1830" spans="5:176" x14ac:dyDescent="0.2">
      <c r="E1830" s="69"/>
      <c r="FT1830" s="45"/>
    </row>
    <row r="1831" spans="5:176" x14ac:dyDescent="0.2">
      <c r="E1831" s="69"/>
      <c r="FT1831" s="45"/>
    </row>
    <row r="1832" spans="5:176" x14ac:dyDescent="0.2">
      <c r="E1832" s="69"/>
      <c r="FT1832" s="45"/>
    </row>
    <row r="1833" spans="5:176" x14ac:dyDescent="0.2">
      <c r="E1833" s="69"/>
      <c r="FT1833" s="45"/>
    </row>
    <row r="1834" spans="5:176" x14ac:dyDescent="0.2">
      <c r="E1834" s="69"/>
      <c r="FT1834" s="45"/>
    </row>
    <row r="1835" spans="5:176" x14ac:dyDescent="0.2">
      <c r="E1835" s="69"/>
      <c r="FT1835" s="45"/>
    </row>
    <row r="1836" spans="5:176" x14ac:dyDescent="0.2">
      <c r="E1836" s="69"/>
      <c r="FT1836" s="45"/>
    </row>
    <row r="1837" spans="5:176" x14ac:dyDescent="0.2">
      <c r="E1837" s="69"/>
      <c r="FT1837" s="45"/>
    </row>
    <row r="1838" spans="5:176" x14ac:dyDescent="0.2">
      <c r="E1838" s="69"/>
      <c r="FT1838" s="45"/>
    </row>
    <row r="1839" spans="5:176" x14ac:dyDescent="0.2">
      <c r="E1839" s="69"/>
      <c r="FT1839" s="45"/>
    </row>
    <row r="1840" spans="5:176" x14ac:dyDescent="0.2">
      <c r="E1840" s="69"/>
      <c r="FT1840" s="45"/>
    </row>
    <row r="1841" spans="5:176" x14ac:dyDescent="0.2">
      <c r="E1841" s="69"/>
      <c r="FT1841" s="45"/>
    </row>
    <row r="1842" spans="5:176" x14ac:dyDescent="0.2">
      <c r="E1842" s="69"/>
      <c r="FT1842" s="45"/>
    </row>
    <row r="1843" spans="5:176" x14ac:dyDescent="0.2">
      <c r="E1843" s="69"/>
      <c r="FT1843" s="45"/>
    </row>
    <row r="1844" spans="5:176" x14ac:dyDescent="0.2">
      <c r="E1844" s="69"/>
      <c r="FT1844" s="45"/>
    </row>
    <row r="1845" spans="5:176" x14ac:dyDescent="0.2">
      <c r="E1845" s="69"/>
      <c r="FT1845" s="45"/>
    </row>
    <row r="1846" spans="5:176" x14ac:dyDescent="0.2">
      <c r="E1846" s="69"/>
      <c r="FT1846" s="45"/>
    </row>
    <row r="1847" spans="5:176" x14ac:dyDescent="0.2">
      <c r="E1847" s="69"/>
      <c r="FT1847" s="45"/>
    </row>
    <row r="1848" spans="5:176" x14ac:dyDescent="0.2">
      <c r="E1848" s="69"/>
      <c r="FT1848" s="45"/>
    </row>
    <row r="1849" spans="5:176" x14ac:dyDescent="0.2">
      <c r="E1849" s="69"/>
      <c r="FT1849" s="45"/>
    </row>
    <row r="1850" spans="5:176" x14ac:dyDescent="0.2">
      <c r="E1850" s="69"/>
      <c r="FT1850" s="45"/>
    </row>
    <row r="1851" spans="5:176" x14ac:dyDescent="0.2">
      <c r="E1851" s="69"/>
      <c r="FT1851" s="45"/>
    </row>
    <row r="1852" spans="5:176" x14ac:dyDescent="0.2">
      <c r="E1852" s="69"/>
      <c r="FT1852" s="45"/>
    </row>
    <row r="1853" spans="5:176" x14ac:dyDescent="0.2">
      <c r="E1853" s="69"/>
      <c r="FT1853" s="45"/>
    </row>
    <row r="1854" spans="5:176" x14ac:dyDescent="0.2">
      <c r="E1854" s="69"/>
      <c r="FT1854" s="45"/>
    </row>
    <row r="1855" spans="5:176" x14ac:dyDescent="0.2">
      <c r="E1855" s="69"/>
      <c r="FT1855" s="45"/>
    </row>
    <row r="1856" spans="5:176" x14ac:dyDescent="0.2">
      <c r="E1856" s="69"/>
      <c r="FT1856" s="45"/>
    </row>
    <row r="1857" spans="5:176" x14ac:dyDescent="0.2">
      <c r="E1857" s="69"/>
      <c r="FT1857" s="45"/>
    </row>
    <row r="1858" spans="5:176" x14ac:dyDescent="0.2">
      <c r="E1858" s="69"/>
      <c r="FT1858" s="45"/>
    </row>
    <row r="1859" spans="5:176" x14ac:dyDescent="0.2">
      <c r="E1859" s="69"/>
      <c r="FT1859" s="45"/>
    </row>
    <row r="1860" spans="5:176" x14ac:dyDescent="0.2">
      <c r="E1860" s="69"/>
      <c r="FT1860" s="45"/>
    </row>
    <row r="1861" spans="5:176" x14ac:dyDescent="0.2">
      <c r="E1861" s="69"/>
      <c r="FT1861" s="45"/>
    </row>
    <row r="1862" spans="5:176" x14ac:dyDescent="0.2">
      <c r="E1862" s="69"/>
      <c r="FT1862" s="45"/>
    </row>
    <row r="1863" spans="5:176" x14ac:dyDescent="0.2">
      <c r="E1863" s="69"/>
      <c r="FT1863" s="45"/>
    </row>
    <row r="1864" spans="5:176" x14ac:dyDescent="0.2">
      <c r="E1864" s="69"/>
      <c r="FT1864" s="45"/>
    </row>
    <row r="1865" spans="5:176" x14ac:dyDescent="0.2">
      <c r="E1865" s="69"/>
      <c r="FT1865" s="45"/>
    </row>
    <row r="1866" spans="5:176" x14ac:dyDescent="0.2">
      <c r="E1866" s="69"/>
      <c r="FT1866" s="45"/>
    </row>
    <row r="1867" spans="5:176" x14ac:dyDescent="0.2">
      <c r="E1867" s="69"/>
      <c r="FT1867" s="45"/>
    </row>
    <row r="1868" spans="5:176" x14ac:dyDescent="0.2">
      <c r="E1868" s="69"/>
      <c r="FT1868" s="45"/>
    </row>
    <row r="1869" spans="5:176" x14ac:dyDescent="0.2">
      <c r="E1869" s="69"/>
      <c r="FT1869" s="45"/>
    </row>
    <row r="1870" spans="5:176" x14ac:dyDescent="0.2">
      <c r="E1870" s="69"/>
      <c r="FT1870" s="45"/>
    </row>
    <row r="1871" spans="5:176" x14ac:dyDescent="0.2">
      <c r="E1871" s="69"/>
      <c r="FT1871" s="45"/>
    </row>
    <row r="1872" spans="5:176" x14ac:dyDescent="0.2">
      <c r="E1872" s="69"/>
      <c r="FT1872" s="45"/>
    </row>
    <row r="1873" spans="5:176" x14ac:dyDescent="0.2">
      <c r="E1873" s="69"/>
      <c r="FT1873" s="45"/>
    </row>
    <row r="1874" spans="5:176" x14ac:dyDescent="0.2">
      <c r="E1874" s="69"/>
      <c r="FT1874" s="45"/>
    </row>
    <row r="1875" spans="5:176" x14ac:dyDescent="0.2">
      <c r="E1875" s="69"/>
      <c r="FT1875" s="45"/>
    </row>
    <row r="1876" spans="5:176" x14ac:dyDescent="0.2">
      <c r="E1876" s="69"/>
      <c r="FT1876" s="45"/>
    </row>
    <row r="1877" spans="5:176" x14ac:dyDescent="0.2">
      <c r="E1877" s="69"/>
      <c r="FT1877" s="45"/>
    </row>
    <row r="1878" spans="5:176" x14ac:dyDescent="0.2">
      <c r="E1878" s="69"/>
      <c r="FT1878" s="45"/>
    </row>
    <row r="1879" spans="5:176" x14ac:dyDescent="0.2">
      <c r="E1879" s="69"/>
      <c r="FT1879" s="45"/>
    </row>
    <row r="1880" spans="5:176" x14ac:dyDescent="0.2">
      <c r="E1880" s="69"/>
      <c r="FT1880" s="45"/>
    </row>
    <row r="1881" spans="5:176" x14ac:dyDescent="0.2">
      <c r="E1881" s="69"/>
      <c r="FT1881" s="45"/>
    </row>
    <row r="1882" spans="5:176" x14ac:dyDescent="0.2">
      <c r="E1882" s="69"/>
      <c r="FT1882" s="45"/>
    </row>
    <row r="1883" spans="5:176" x14ac:dyDescent="0.2">
      <c r="E1883" s="69"/>
      <c r="FT1883" s="45"/>
    </row>
    <row r="1884" spans="5:176" x14ac:dyDescent="0.2">
      <c r="E1884" s="69"/>
      <c r="FT1884" s="45"/>
    </row>
    <row r="1885" spans="5:176" x14ac:dyDescent="0.2">
      <c r="E1885" s="69"/>
      <c r="FT1885" s="45"/>
    </row>
    <row r="1886" spans="5:176" x14ac:dyDescent="0.2">
      <c r="E1886" s="69"/>
      <c r="FT1886" s="45"/>
    </row>
    <row r="1887" spans="5:176" x14ac:dyDescent="0.2">
      <c r="E1887" s="69"/>
      <c r="FT1887" s="45"/>
    </row>
    <row r="1888" spans="5:176" x14ac:dyDescent="0.2">
      <c r="E1888" s="69"/>
      <c r="FT1888" s="45"/>
    </row>
    <row r="1889" spans="5:176" x14ac:dyDescent="0.2">
      <c r="E1889" s="69"/>
      <c r="FT1889" s="45"/>
    </row>
    <row r="1890" spans="5:176" x14ac:dyDescent="0.2">
      <c r="E1890" s="69"/>
      <c r="FT1890" s="45"/>
    </row>
    <row r="1891" spans="5:176" x14ac:dyDescent="0.2">
      <c r="E1891" s="69"/>
      <c r="FT1891" s="45"/>
    </row>
    <row r="1892" spans="5:176" x14ac:dyDescent="0.2">
      <c r="E1892" s="69"/>
      <c r="FT1892" s="45"/>
    </row>
    <row r="1893" spans="5:176" x14ac:dyDescent="0.2">
      <c r="E1893" s="69"/>
      <c r="FT1893" s="45"/>
    </row>
    <row r="1894" spans="5:176" x14ac:dyDescent="0.2">
      <c r="E1894" s="69"/>
      <c r="FT1894" s="45"/>
    </row>
    <row r="1895" spans="5:176" x14ac:dyDescent="0.2">
      <c r="E1895" s="69"/>
      <c r="FT1895" s="45"/>
    </row>
    <row r="1896" spans="5:176" x14ac:dyDescent="0.2">
      <c r="E1896" s="69"/>
      <c r="FT1896" s="45"/>
    </row>
    <row r="1897" spans="5:176" x14ac:dyDescent="0.2">
      <c r="E1897" s="69"/>
      <c r="FT1897" s="45"/>
    </row>
    <row r="1898" spans="5:176" x14ac:dyDescent="0.2">
      <c r="E1898" s="69"/>
      <c r="FT1898" s="45"/>
    </row>
    <row r="1899" spans="5:176" x14ac:dyDescent="0.2">
      <c r="E1899" s="69"/>
      <c r="FT1899" s="45"/>
    </row>
    <row r="1900" spans="5:176" x14ac:dyDescent="0.2">
      <c r="E1900" s="69"/>
      <c r="FT1900" s="45"/>
    </row>
    <row r="1901" spans="5:176" x14ac:dyDescent="0.2">
      <c r="E1901" s="69"/>
      <c r="FT1901" s="45"/>
    </row>
    <row r="1902" spans="5:176" x14ac:dyDescent="0.2">
      <c r="E1902" s="69"/>
      <c r="FT1902" s="45"/>
    </row>
    <row r="1903" spans="5:176" x14ac:dyDescent="0.2">
      <c r="E1903" s="69"/>
      <c r="FT1903" s="45"/>
    </row>
    <row r="1904" spans="5:176" x14ac:dyDescent="0.2">
      <c r="E1904" s="69"/>
      <c r="FT1904" s="45"/>
    </row>
    <row r="1905" spans="5:176" x14ac:dyDescent="0.2">
      <c r="E1905" s="69"/>
      <c r="FT1905" s="45"/>
    </row>
    <row r="1906" spans="5:176" x14ac:dyDescent="0.2">
      <c r="E1906" s="69"/>
      <c r="FT1906" s="45"/>
    </row>
    <row r="1907" spans="5:176" x14ac:dyDescent="0.2">
      <c r="E1907" s="69"/>
      <c r="FT1907" s="45"/>
    </row>
    <row r="1908" spans="5:176" x14ac:dyDescent="0.2">
      <c r="E1908" s="69"/>
      <c r="FT1908" s="45"/>
    </row>
    <row r="1909" spans="5:176" x14ac:dyDescent="0.2">
      <c r="E1909" s="69"/>
      <c r="FT1909" s="45"/>
    </row>
    <row r="1910" spans="5:176" x14ac:dyDescent="0.2">
      <c r="E1910" s="69"/>
      <c r="FT1910" s="45"/>
    </row>
    <row r="1911" spans="5:176" x14ac:dyDescent="0.2">
      <c r="E1911" s="69"/>
      <c r="FT1911" s="45"/>
    </row>
    <row r="1912" spans="5:176" x14ac:dyDescent="0.2">
      <c r="E1912" s="69"/>
      <c r="FT1912" s="45"/>
    </row>
    <row r="1913" spans="5:176" x14ac:dyDescent="0.2">
      <c r="E1913" s="69"/>
      <c r="FT1913" s="45"/>
    </row>
    <row r="1914" spans="5:176" x14ac:dyDescent="0.2">
      <c r="E1914" s="69"/>
      <c r="FT1914" s="45"/>
    </row>
    <row r="1915" spans="5:176" x14ac:dyDescent="0.2">
      <c r="E1915" s="69"/>
      <c r="FT1915" s="45"/>
    </row>
    <row r="1916" spans="5:176" x14ac:dyDescent="0.2">
      <c r="E1916" s="69"/>
      <c r="FT1916" s="45"/>
    </row>
    <row r="1917" spans="5:176" x14ac:dyDescent="0.2">
      <c r="E1917" s="69"/>
      <c r="FT1917" s="45"/>
    </row>
    <row r="1918" spans="5:176" x14ac:dyDescent="0.2">
      <c r="E1918" s="69"/>
      <c r="FT1918" s="45"/>
    </row>
    <row r="1919" spans="5:176" x14ac:dyDescent="0.2">
      <c r="E1919" s="69"/>
      <c r="FT1919" s="45"/>
    </row>
    <row r="1920" spans="5:176" x14ac:dyDescent="0.2">
      <c r="E1920" s="69"/>
      <c r="FT1920" s="45"/>
    </row>
    <row r="1921" spans="5:176" x14ac:dyDescent="0.2">
      <c r="E1921" s="69"/>
      <c r="FT1921" s="45"/>
    </row>
    <row r="1922" spans="5:176" x14ac:dyDescent="0.2">
      <c r="E1922" s="69"/>
      <c r="FT1922" s="45"/>
    </row>
    <row r="1923" spans="5:176" x14ac:dyDescent="0.2">
      <c r="E1923" s="69"/>
      <c r="FT1923" s="45"/>
    </row>
    <row r="1924" spans="5:176" x14ac:dyDescent="0.2">
      <c r="E1924" s="69"/>
      <c r="FT1924" s="45"/>
    </row>
    <row r="1925" spans="5:176" x14ac:dyDescent="0.2">
      <c r="E1925" s="69"/>
      <c r="FT1925" s="45"/>
    </row>
    <row r="1926" spans="5:176" x14ac:dyDescent="0.2">
      <c r="E1926" s="69"/>
      <c r="FT1926" s="45"/>
    </row>
    <row r="1927" spans="5:176" x14ac:dyDescent="0.2">
      <c r="E1927" s="69"/>
      <c r="FT1927" s="45"/>
    </row>
    <row r="1928" spans="5:176" x14ac:dyDescent="0.2">
      <c r="E1928" s="69"/>
      <c r="FT1928" s="45"/>
    </row>
    <row r="1929" spans="5:176" x14ac:dyDescent="0.2">
      <c r="E1929" s="69"/>
      <c r="FT1929" s="45"/>
    </row>
    <row r="1930" spans="5:176" x14ac:dyDescent="0.2">
      <c r="E1930" s="69"/>
      <c r="FT1930" s="45"/>
    </row>
    <row r="1931" spans="5:176" x14ac:dyDescent="0.2">
      <c r="E1931" s="69"/>
      <c r="FT1931" s="45"/>
    </row>
    <row r="1932" spans="5:176" x14ac:dyDescent="0.2">
      <c r="E1932" s="69"/>
      <c r="FT1932" s="45"/>
    </row>
    <row r="1933" spans="5:176" x14ac:dyDescent="0.2">
      <c r="E1933" s="69"/>
      <c r="FT1933" s="45"/>
    </row>
    <row r="1934" spans="5:176" x14ac:dyDescent="0.2">
      <c r="E1934" s="69"/>
      <c r="FT1934" s="45"/>
    </row>
    <row r="1935" spans="5:176" x14ac:dyDescent="0.2">
      <c r="E1935" s="69"/>
      <c r="FT1935" s="45"/>
    </row>
    <row r="1936" spans="5:176" x14ac:dyDescent="0.2">
      <c r="E1936" s="69"/>
      <c r="FT1936" s="45"/>
    </row>
    <row r="1937" spans="5:176" x14ac:dyDescent="0.2">
      <c r="E1937" s="69"/>
      <c r="FT1937" s="45"/>
    </row>
    <row r="1938" spans="5:176" x14ac:dyDescent="0.2">
      <c r="E1938" s="69"/>
      <c r="FT1938" s="45"/>
    </row>
    <row r="1939" spans="5:176" x14ac:dyDescent="0.2">
      <c r="E1939" s="69"/>
      <c r="FT1939" s="45"/>
    </row>
    <row r="1940" spans="5:176" x14ac:dyDescent="0.2">
      <c r="E1940" s="69"/>
      <c r="FT1940" s="45"/>
    </row>
    <row r="1941" spans="5:176" x14ac:dyDescent="0.2">
      <c r="E1941" s="69"/>
      <c r="FT1941" s="45"/>
    </row>
    <row r="1942" spans="5:176" x14ac:dyDescent="0.2">
      <c r="E1942" s="69"/>
      <c r="FT1942" s="45"/>
    </row>
    <row r="1943" spans="5:176" x14ac:dyDescent="0.2">
      <c r="E1943" s="69"/>
      <c r="FT1943" s="45"/>
    </row>
    <row r="1944" spans="5:176" x14ac:dyDescent="0.2">
      <c r="E1944" s="69"/>
      <c r="FT1944" s="45"/>
    </row>
    <row r="1945" spans="5:176" x14ac:dyDescent="0.2">
      <c r="E1945" s="69"/>
      <c r="FT1945" s="45"/>
    </row>
    <row r="1946" spans="5:176" x14ac:dyDescent="0.2">
      <c r="E1946" s="69"/>
      <c r="FT1946" s="45"/>
    </row>
    <row r="1947" spans="5:176" x14ac:dyDescent="0.2">
      <c r="E1947" s="69"/>
      <c r="FT1947" s="45"/>
    </row>
    <row r="1948" spans="5:176" x14ac:dyDescent="0.2">
      <c r="E1948" s="69"/>
      <c r="FT1948" s="45"/>
    </row>
    <row r="1949" spans="5:176" x14ac:dyDescent="0.2">
      <c r="E1949" s="69"/>
      <c r="FT1949" s="45"/>
    </row>
    <row r="1950" spans="5:176" x14ac:dyDescent="0.2">
      <c r="E1950" s="69"/>
      <c r="FT1950" s="45"/>
    </row>
    <row r="1951" spans="5:176" x14ac:dyDescent="0.2">
      <c r="E1951" s="69"/>
      <c r="FT1951" s="45"/>
    </row>
    <row r="1952" spans="5:176" x14ac:dyDescent="0.2">
      <c r="E1952" s="69"/>
      <c r="FT1952" s="45"/>
    </row>
    <row r="1953" spans="5:176" x14ac:dyDescent="0.2">
      <c r="E1953" s="69"/>
      <c r="FT1953" s="45"/>
    </row>
    <row r="1954" spans="5:176" x14ac:dyDescent="0.2">
      <c r="E1954" s="69"/>
      <c r="FT1954" s="45"/>
    </row>
    <row r="1955" spans="5:176" x14ac:dyDescent="0.2">
      <c r="E1955" s="69"/>
      <c r="FT1955" s="45"/>
    </row>
    <row r="1956" spans="5:176" x14ac:dyDescent="0.2">
      <c r="E1956" s="69"/>
      <c r="FT1956" s="45"/>
    </row>
    <row r="1957" spans="5:176" x14ac:dyDescent="0.2">
      <c r="E1957" s="69"/>
      <c r="FT1957" s="45"/>
    </row>
    <row r="1958" spans="5:176" x14ac:dyDescent="0.2">
      <c r="E1958" s="69"/>
      <c r="FT1958" s="45"/>
    </row>
    <row r="1959" spans="5:176" x14ac:dyDescent="0.2">
      <c r="E1959" s="69"/>
      <c r="FT1959" s="45"/>
    </row>
    <row r="1960" spans="5:176" x14ac:dyDescent="0.2">
      <c r="E1960" s="69"/>
      <c r="FT1960" s="45"/>
    </row>
    <row r="1961" spans="5:176" x14ac:dyDescent="0.2">
      <c r="E1961" s="69"/>
      <c r="FT1961" s="45"/>
    </row>
    <row r="1962" spans="5:176" x14ac:dyDescent="0.2">
      <c r="E1962" s="69"/>
      <c r="FT1962" s="45"/>
    </row>
    <row r="1963" spans="5:176" x14ac:dyDescent="0.2">
      <c r="E1963" s="69"/>
      <c r="FT1963" s="45"/>
    </row>
    <row r="1964" spans="5:176" x14ac:dyDescent="0.2">
      <c r="E1964" s="69"/>
      <c r="FT1964" s="45"/>
    </row>
    <row r="1965" spans="5:176" x14ac:dyDescent="0.2">
      <c r="E1965" s="69"/>
      <c r="FT1965" s="45"/>
    </row>
    <row r="1966" spans="5:176" x14ac:dyDescent="0.2">
      <c r="E1966" s="69"/>
      <c r="FT1966" s="45"/>
    </row>
    <row r="1967" spans="5:176" x14ac:dyDescent="0.2">
      <c r="E1967" s="69"/>
      <c r="FT1967" s="45"/>
    </row>
    <row r="1968" spans="5:176" x14ac:dyDescent="0.2">
      <c r="E1968" s="69"/>
      <c r="FT1968" s="45"/>
    </row>
    <row r="1969" spans="5:176" x14ac:dyDescent="0.2">
      <c r="E1969" s="69"/>
      <c r="FT1969" s="45"/>
    </row>
    <row r="1970" spans="5:176" x14ac:dyDescent="0.2">
      <c r="E1970" s="69"/>
      <c r="FT1970" s="45"/>
    </row>
    <row r="1971" spans="5:176" x14ac:dyDescent="0.2">
      <c r="E1971" s="69"/>
      <c r="FT1971" s="45"/>
    </row>
    <row r="1972" spans="5:176" x14ac:dyDescent="0.2">
      <c r="E1972" s="69"/>
      <c r="FT1972" s="45"/>
    </row>
    <row r="1973" spans="5:176" x14ac:dyDescent="0.2">
      <c r="E1973" s="69"/>
      <c r="FT1973" s="45"/>
    </row>
    <row r="1974" spans="5:176" x14ac:dyDescent="0.2">
      <c r="E1974" s="69"/>
      <c r="FT1974" s="45"/>
    </row>
    <row r="1975" spans="5:176" x14ac:dyDescent="0.2">
      <c r="E1975" s="69"/>
      <c r="FT1975" s="45"/>
    </row>
    <row r="1976" spans="5:176" x14ac:dyDescent="0.2">
      <c r="E1976" s="69"/>
      <c r="FT1976" s="45"/>
    </row>
    <row r="1977" spans="5:176" x14ac:dyDescent="0.2">
      <c r="E1977" s="69"/>
      <c r="FT1977" s="45"/>
    </row>
    <row r="1978" spans="5:176" x14ac:dyDescent="0.2">
      <c r="E1978" s="69"/>
      <c r="FT1978" s="45"/>
    </row>
    <row r="1979" spans="5:176" x14ac:dyDescent="0.2">
      <c r="E1979" s="69"/>
      <c r="FT1979" s="45"/>
    </row>
    <row r="1980" spans="5:176" x14ac:dyDescent="0.2">
      <c r="E1980" s="69"/>
      <c r="FT1980" s="45"/>
    </row>
    <row r="1981" spans="5:176" x14ac:dyDescent="0.2">
      <c r="E1981" s="69"/>
      <c r="FT1981" s="45"/>
    </row>
    <row r="1982" spans="5:176" x14ac:dyDescent="0.2">
      <c r="E1982" s="69"/>
      <c r="FT1982" s="45"/>
    </row>
    <row r="1983" spans="5:176" x14ac:dyDescent="0.2">
      <c r="E1983" s="69"/>
      <c r="FT1983" s="45"/>
    </row>
    <row r="1984" spans="5:176" x14ac:dyDescent="0.2">
      <c r="E1984" s="69"/>
      <c r="FT1984" s="45"/>
    </row>
    <row r="1985" spans="5:176" x14ac:dyDescent="0.2">
      <c r="E1985" s="69"/>
      <c r="FT1985" s="45"/>
    </row>
    <row r="1986" spans="5:176" x14ac:dyDescent="0.2">
      <c r="E1986" s="69"/>
      <c r="FT1986" s="45"/>
    </row>
    <row r="1987" spans="5:176" x14ac:dyDescent="0.2">
      <c r="E1987" s="69"/>
      <c r="FT1987" s="45"/>
    </row>
    <row r="1988" spans="5:176" x14ac:dyDescent="0.2">
      <c r="E1988" s="69"/>
      <c r="FT1988" s="45"/>
    </row>
    <row r="1989" spans="5:176" x14ac:dyDescent="0.2">
      <c r="E1989" s="69"/>
      <c r="FT1989" s="45"/>
    </row>
    <row r="1990" spans="5:176" x14ac:dyDescent="0.2">
      <c r="E1990" s="69"/>
      <c r="FT1990" s="45"/>
    </row>
    <row r="1991" spans="5:176" x14ac:dyDescent="0.2">
      <c r="E1991" s="69"/>
      <c r="FT1991" s="45"/>
    </row>
    <row r="1992" spans="5:176" x14ac:dyDescent="0.2">
      <c r="E1992" s="69"/>
      <c r="FT1992" s="45"/>
    </row>
    <row r="1993" spans="5:176" x14ac:dyDescent="0.2">
      <c r="E1993" s="69"/>
      <c r="FT1993" s="45"/>
    </row>
    <row r="1994" spans="5:176" x14ac:dyDescent="0.2">
      <c r="E1994" s="69"/>
      <c r="FT1994" s="45"/>
    </row>
    <row r="1995" spans="5:176" x14ac:dyDescent="0.2">
      <c r="E1995" s="69"/>
      <c r="FT1995" s="45"/>
    </row>
    <row r="1996" spans="5:176" x14ac:dyDescent="0.2">
      <c r="E1996" s="69"/>
      <c r="FT1996" s="45"/>
    </row>
    <row r="1997" spans="5:176" x14ac:dyDescent="0.2">
      <c r="E1997" s="69"/>
      <c r="FT1997" s="45"/>
    </row>
    <row r="1998" spans="5:176" x14ac:dyDescent="0.2">
      <c r="E1998" s="69"/>
      <c r="FT1998" s="45"/>
    </row>
    <row r="1999" spans="5:176" x14ac:dyDescent="0.2">
      <c r="E1999" s="69"/>
      <c r="FT1999" s="45"/>
    </row>
    <row r="2000" spans="5:176" x14ac:dyDescent="0.2">
      <c r="E2000" s="69"/>
      <c r="FT2000" s="45"/>
    </row>
    <row r="2001" spans="5:176" x14ac:dyDescent="0.2">
      <c r="E2001" s="69"/>
      <c r="FT2001" s="45"/>
    </row>
    <row r="2002" spans="5:176" x14ac:dyDescent="0.2">
      <c r="E2002" s="69"/>
      <c r="FT2002" s="45"/>
    </row>
    <row r="2003" spans="5:176" x14ac:dyDescent="0.2">
      <c r="E2003" s="69"/>
      <c r="FT2003" s="45"/>
    </row>
    <row r="2004" spans="5:176" x14ac:dyDescent="0.2">
      <c r="E2004" s="69"/>
      <c r="FT2004" s="45"/>
    </row>
    <row r="2005" spans="5:176" x14ac:dyDescent="0.2">
      <c r="E2005" s="69"/>
      <c r="FT2005" s="45"/>
    </row>
    <row r="2006" spans="5:176" x14ac:dyDescent="0.2">
      <c r="E2006" s="69"/>
      <c r="FT2006" s="45"/>
    </row>
    <row r="2007" spans="5:176" x14ac:dyDescent="0.2">
      <c r="E2007" s="69"/>
      <c r="FT2007" s="45"/>
    </row>
    <row r="2008" spans="5:176" x14ac:dyDescent="0.2">
      <c r="E2008" s="69"/>
      <c r="FT2008" s="45"/>
    </row>
    <row r="2009" spans="5:176" x14ac:dyDescent="0.2">
      <c r="E2009" s="69"/>
      <c r="FT2009" s="45"/>
    </row>
    <row r="2010" spans="5:176" x14ac:dyDescent="0.2">
      <c r="E2010" s="69"/>
      <c r="FT2010" s="45"/>
    </row>
    <row r="2011" spans="5:176" x14ac:dyDescent="0.2">
      <c r="E2011" s="69"/>
      <c r="FT2011" s="45"/>
    </row>
    <row r="2012" spans="5:176" x14ac:dyDescent="0.2">
      <c r="E2012" s="69"/>
      <c r="FT2012" s="45"/>
    </row>
    <row r="2013" spans="5:176" x14ac:dyDescent="0.2">
      <c r="E2013" s="69"/>
      <c r="FT2013" s="45"/>
    </row>
    <row r="2014" spans="5:176" x14ac:dyDescent="0.2">
      <c r="E2014" s="69"/>
      <c r="FT2014" s="45"/>
    </row>
    <row r="2015" spans="5:176" x14ac:dyDescent="0.2">
      <c r="E2015" s="69"/>
      <c r="FT2015" s="45"/>
    </row>
    <row r="2016" spans="5:176" x14ac:dyDescent="0.2">
      <c r="E2016" s="69"/>
      <c r="FT2016" s="45"/>
    </row>
    <row r="2017" spans="5:176" x14ac:dyDescent="0.2">
      <c r="E2017" s="69"/>
      <c r="FT2017" s="45"/>
    </row>
    <row r="2018" spans="5:176" x14ac:dyDescent="0.2">
      <c r="E2018" s="69"/>
      <c r="FT2018" s="45"/>
    </row>
    <row r="2019" spans="5:176" x14ac:dyDescent="0.2">
      <c r="E2019" s="69"/>
      <c r="FT2019" s="45"/>
    </row>
    <row r="2020" spans="5:176" x14ac:dyDescent="0.2">
      <c r="E2020" s="69"/>
      <c r="FT2020" s="45"/>
    </row>
    <row r="2021" spans="5:176" x14ac:dyDescent="0.2">
      <c r="E2021" s="69"/>
      <c r="FT2021" s="45"/>
    </row>
    <row r="2022" spans="5:176" x14ac:dyDescent="0.2">
      <c r="E2022" s="69"/>
      <c r="FT2022" s="45"/>
    </row>
    <row r="2023" spans="5:176" x14ac:dyDescent="0.2">
      <c r="E2023" s="69"/>
      <c r="FT2023" s="45"/>
    </row>
    <row r="2024" spans="5:176" x14ac:dyDescent="0.2">
      <c r="E2024" s="69"/>
      <c r="FT2024" s="45"/>
    </row>
    <row r="2025" spans="5:176" x14ac:dyDescent="0.2">
      <c r="E2025" s="69"/>
      <c r="FT2025" s="45"/>
    </row>
    <row r="2026" spans="5:176" x14ac:dyDescent="0.2">
      <c r="E2026" s="69"/>
      <c r="FT2026" s="45"/>
    </row>
    <row r="2027" spans="5:176" x14ac:dyDescent="0.2">
      <c r="E2027" s="69"/>
      <c r="FT2027" s="45"/>
    </row>
    <row r="2028" spans="5:176" x14ac:dyDescent="0.2">
      <c r="E2028" s="69"/>
      <c r="FT2028" s="45"/>
    </row>
    <row r="2029" spans="5:176" x14ac:dyDescent="0.2">
      <c r="E2029" s="69"/>
      <c r="FT2029" s="45"/>
    </row>
    <row r="2030" spans="5:176" x14ac:dyDescent="0.2">
      <c r="E2030" s="69"/>
      <c r="FT2030" s="45"/>
    </row>
    <row r="2031" spans="5:176" x14ac:dyDescent="0.2">
      <c r="E2031" s="69"/>
      <c r="FT2031" s="45"/>
    </row>
    <row r="2032" spans="5:176" x14ac:dyDescent="0.2">
      <c r="E2032" s="69"/>
      <c r="FT2032" s="45"/>
    </row>
    <row r="2033" spans="5:176" x14ac:dyDescent="0.2">
      <c r="E2033" s="69"/>
      <c r="FT2033" s="45"/>
    </row>
    <row r="2034" spans="5:176" x14ac:dyDescent="0.2">
      <c r="E2034" s="69"/>
      <c r="FT2034" s="45"/>
    </row>
    <row r="2035" spans="5:176" x14ac:dyDescent="0.2">
      <c r="E2035" s="69"/>
      <c r="FT2035" s="45"/>
    </row>
    <row r="2036" spans="5:176" x14ac:dyDescent="0.2">
      <c r="E2036" s="69"/>
      <c r="FT2036" s="45"/>
    </row>
    <row r="2037" spans="5:176" x14ac:dyDescent="0.2">
      <c r="E2037" s="69"/>
      <c r="FT2037" s="45"/>
    </row>
    <row r="2038" spans="5:176" x14ac:dyDescent="0.2">
      <c r="E2038" s="69"/>
      <c r="FT2038" s="45"/>
    </row>
    <row r="2039" spans="5:176" x14ac:dyDescent="0.2">
      <c r="E2039" s="69"/>
      <c r="FT2039" s="45"/>
    </row>
    <row r="2040" spans="5:176" x14ac:dyDescent="0.2">
      <c r="E2040" s="69"/>
      <c r="FT2040" s="45"/>
    </row>
    <row r="2041" spans="5:176" x14ac:dyDescent="0.2">
      <c r="E2041" s="69"/>
      <c r="FT2041" s="45"/>
    </row>
    <row r="2042" spans="5:176" x14ac:dyDescent="0.2">
      <c r="E2042" s="69"/>
      <c r="FT2042" s="45"/>
    </row>
    <row r="2043" spans="5:176" x14ac:dyDescent="0.2">
      <c r="E2043" s="69"/>
      <c r="FT2043" s="45"/>
    </row>
    <row r="2044" spans="5:176" x14ac:dyDescent="0.2">
      <c r="E2044" s="69"/>
      <c r="FT2044" s="45"/>
    </row>
    <row r="2045" spans="5:176" x14ac:dyDescent="0.2">
      <c r="E2045" s="69"/>
      <c r="FT2045" s="45"/>
    </row>
    <row r="2046" spans="5:176" x14ac:dyDescent="0.2">
      <c r="E2046" s="69"/>
      <c r="FT2046" s="45"/>
    </row>
    <row r="2047" spans="5:176" x14ac:dyDescent="0.2">
      <c r="E2047" s="69"/>
      <c r="FT2047" s="45"/>
    </row>
    <row r="2048" spans="5:176" x14ac:dyDescent="0.2">
      <c r="E2048" s="69"/>
      <c r="FT2048" s="45"/>
    </row>
    <row r="2049" spans="5:176" x14ac:dyDescent="0.2">
      <c r="E2049" s="69"/>
      <c r="FT2049" s="45"/>
    </row>
    <row r="2050" spans="5:176" x14ac:dyDescent="0.2">
      <c r="E2050" s="69"/>
      <c r="FT2050" s="45"/>
    </row>
    <row r="2051" spans="5:176" x14ac:dyDescent="0.2">
      <c r="E2051" s="69"/>
      <c r="FT2051" s="45"/>
    </row>
    <row r="2052" spans="5:176" x14ac:dyDescent="0.2">
      <c r="E2052" s="69"/>
      <c r="FT2052" s="45"/>
    </row>
    <row r="2053" spans="5:176" x14ac:dyDescent="0.2">
      <c r="E2053" s="69"/>
      <c r="FT2053" s="45"/>
    </row>
    <row r="2054" spans="5:176" x14ac:dyDescent="0.2">
      <c r="E2054" s="69"/>
      <c r="FT2054" s="45"/>
    </row>
    <row r="2055" spans="5:176" x14ac:dyDescent="0.2">
      <c r="E2055" s="69"/>
      <c r="FT2055" s="45"/>
    </row>
    <row r="2056" spans="5:176" x14ac:dyDescent="0.2">
      <c r="E2056" s="69"/>
      <c r="FT2056" s="45"/>
    </row>
    <row r="2057" spans="5:176" x14ac:dyDescent="0.2">
      <c r="E2057" s="69"/>
      <c r="FT2057" s="45"/>
    </row>
    <row r="2058" spans="5:176" x14ac:dyDescent="0.2">
      <c r="E2058" s="69"/>
      <c r="FT2058" s="45"/>
    </row>
    <row r="2059" spans="5:176" x14ac:dyDescent="0.2">
      <c r="E2059" s="69"/>
      <c r="FT2059" s="45"/>
    </row>
    <row r="2060" spans="5:176" x14ac:dyDescent="0.2">
      <c r="E2060" s="69"/>
      <c r="FT2060" s="45"/>
    </row>
    <row r="2061" spans="5:176" x14ac:dyDescent="0.2">
      <c r="E2061" s="69"/>
      <c r="FT2061" s="45"/>
    </row>
    <row r="2062" spans="5:176" x14ac:dyDescent="0.2">
      <c r="E2062" s="69"/>
      <c r="FT2062" s="45"/>
    </row>
    <row r="2063" spans="5:176" x14ac:dyDescent="0.2">
      <c r="E2063" s="69"/>
      <c r="FT2063" s="45"/>
    </row>
    <row r="2064" spans="5:176" x14ac:dyDescent="0.2">
      <c r="E2064" s="69"/>
      <c r="FT2064" s="45"/>
    </row>
    <row r="2065" spans="5:176" x14ac:dyDescent="0.2">
      <c r="E2065" s="69"/>
      <c r="FT2065" s="45"/>
    </row>
    <row r="2066" spans="5:176" x14ac:dyDescent="0.2">
      <c r="E2066" s="69"/>
      <c r="FT2066" s="45"/>
    </row>
    <row r="2067" spans="5:176" x14ac:dyDescent="0.2">
      <c r="E2067" s="69"/>
      <c r="FT2067" s="45"/>
    </row>
    <row r="2068" spans="5:176" x14ac:dyDescent="0.2">
      <c r="E2068" s="69"/>
      <c r="FT2068" s="45"/>
    </row>
    <row r="2069" spans="5:176" x14ac:dyDescent="0.2">
      <c r="E2069" s="69"/>
      <c r="FT2069" s="45"/>
    </row>
    <row r="2070" spans="5:176" x14ac:dyDescent="0.2">
      <c r="E2070" s="69"/>
      <c r="FT2070" s="45"/>
    </row>
    <row r="2071" spans="5:176" x14ac:dyDescent="0.2">
      <c r="E2071" s="69"/>
      <c r="FT2071" s="45"/>
    </row>
    <row r="2072" spans="5:176" x14ac:dyDescent="0.2">
      <c r="E2072" s="69"/>
      <c r="FT2072" s="45"/>
    </row>
    <row r="2073" spans="5:176" x14ac:dyDescent="0.2">
      <c r="E2073" s="69"/>
      <c r="FT2073" s="45"/>
    </row>
    <row r="2074" spans="5:176" x14ac:dyDescent="0.2">
      <c r="E2074" s="69"/>
      <c r="FT2074" s="45"/>
    </row>
    <row r="2075" spans="5:176" x14ac:dyDescent="0.2">
      <c r="E2075" s="69"/>
      <c r="FT2075" s="45"/>
    </row>
    <row r="2076" spans="5:176" x14ac:dyDescent="0.2">
      <c r="E2076" s="69"/>
      <c r="FT2076" s="45"/>
    </row>
    <row r="2077" spans="5:176" x14ac:dyDescent="0.2">
      <c r="E2077" s="69"/>
      <c r="FT2077" s="45"/>
    </row>
    <row r="2078" spans="5:176" x14ac:dyDescent="0.2">
      <c r="E2078" s="69"/>
      <c r="FT2078" s="45"/>
    </row>
    <row r="2079" spans="5:176" x14ac:dyDescent="0.2">
      <c r="E2079" s="69"/>
      <c r="FT2079" s="45"/>
    </row>
    <row r="2080" spans="5:176" x14ac:dyDescent="0.2">
      <c r="E2080" s="69"/>
      <c r="FT2080" s="45"/>
    </row>
    <row r="2081" spans="5:176" x14ac:dyDescent="0.2">
      <c r="E2081" s="69"/>
      <c r="FT2081" s="45"/>
    </row>
    <row r="2082" spans="5:176" x14ac:dyDescent="0.2">
      <c r="E2082" s="69"/>
      <c r="FT2082" s="45"/>
    </row>
    <row r="2083" spans="5:176" x14ac:dyDescent="0.2">
      <c r="E2083" s="69"/>
      <c r="FT2083" s="45"/>
    </row>
    <row r="2084" spans="5:176" x14ac:dyDescent="0.2">
      <c r="E2084" s="69"/>
      <c r="FT2084" s="45"/>
    </row>
    <row r="2085" spans="5:176" x14ac:dyDescent="0.2">
      <c r="E2085" s="69"/>
      <c r="FT2085" s="45"/>
    </row>
    <row r="2086" spans="5:176" x14ac:dyDescent="0.2">
      <c r="E2086" s="69"/>
      <c r="FT2086" s="45"/>
    </row>
    <row r="2087" spans="5:176" x14ac:dyDescent="0.2">
      <c r="E2087" s="69"/>
      <c r="FT2087" s="45"/>
    </row>
    <row r="2088" spans="5:176" x14ac:dyDescent="0.2">
      <c r="E2088" s="69"/>
      <c r="FT2088" s="45"/>
    </row>
    <row r="2089" spans="5:176" x14ac:dyDescent="0.2">
      <c r="E2089" s="69"/>
      <c r="FT2089" s="45"/>
    </row>
    <row r="2090" spans="5:176" x14ac:dyDescent="0.2">
      <c r="E2090" s="69"/>
      <c r="FT2090" s="45"/>
    </row>
    <row r="2091" spans="5:176" x14ac:dyDescent="0.2">
      <c r="E2091" s="69"/>
      <c r="FT2091" s="45"/>
    </row>
    <row r="2092" spans="5:176" x14ac:dyDescent="0.2">
      <c r="E2092" s="69"/>
      <c r="FT2092" s="45"/>
    </row>
    <row r="2093" spans="5:176" x14ac:dyDescent="0.2">
      <c r="E2093" s="69"/>
      <c r="FT2093" s="45"/>
    </row>
    <row r="2094" spans="5:176" x14ac:dyDescent="0.2">
      <c r="E2094" s="69"/>
      <c r="FT2094" s="45"/>
    </row>
    <row r="2095" spans="5:176" x14ac:dyDescent="0.2">
      <c r="E2095" s="69"/>
      <c r="FT2095" s="45"/>
    </row>
    <row r="2096" spans="5:176" x14ac:dyDescent="0.2">
      <c r="E2096" s="69"/>
      <c r="FT2096" s="45"/>
    </row>
    <row r="2097" spans="5:176" x14ac:dyDescent="0.2">
      <c r="E2097" s="69"/>
      <c r="FT2097" s="45"/>
    </row>
    <row r="2098" spans="5:176" x14ac:dyDescent="0.2">
      <c r="E2098" s="69"/>
      <c r="FT2098" s="45"/>
    </row>
    <row r="2099" spans="5:176" x14ac:dyDescent="0.2">
      <c r="E2099" s="69"/>
      <c r="FT2099" s="45"/>
    </row>
    <row r="2100" spans="5:176" x14ac:dyDescent="0.2">
      <c r="E2100" s="69"/>
      <c r="FT2100" s="45"/>
    </row>
    <row r="2101" spans="5:176" x14ac:dyDescent="0.2">
      <c r="E2101" s="69"/>
      <c r="FT2101" s="45"/>
    </row>
    <row r="2102" spans="5:176" x14ac:dyDescent="0.2">
      <c r="E2102" s="69"/>
      <c r="FT2102" s="45"/>
    </row>
    <row r="2103" spans="5:176" x14ac:dyDescent="0.2">
      <c r="E2103" s="69"/>
      <c r="FT2103" s="45"/>
    </row>
    <row r="2104" spans="5:176" x14ac:dyDescent="0.2">
      <c r="E2104" s="69"/>
      <c r="FT2104" s="45"/>
    </row>
    <row r="2105" spans="5:176" x14ac:dyDescent="0.2">
      <c r="E2105" s="69"/>
      <c r="FT2105" s="45"/>
    </row>
    <row r="2106" spans="5:176" x14ac:dyDescent="0.2">
      <c r="E2106" s="69"/>
      <c r="FT2106" s="45"/>
    </row>
    <row r="2107" spans="5:176" x14ac:dyDescent="0.2">
      <c r="E2107" s="69"/>
      <c r="FT2107" s="45"/>
    </row>
    <row r="2108" spans="5:176" x14ac:dyDescent="0.2">
      <c r="E2108" s="69"/>
      <c r="FT2108" s="45"/>
    </row>
    <row r="2109" spans="5:176" x14ac:dyDescent="0.2">
      <c r="E2109" s="69"/>
      <c r="FT2109" s="45"/>
    </row>
    <row r="2110" spans="5:176" x14ac:dyDescent="0.2">
      <c r="E2110" s="69"/>
      <c r="FT2110" s="45"/>
    </row>
    <row r="2111" spans="5:176" x14ac:dyDescent="0.2">
      <c r="E2111" s="69"/>
      <c r="FT2111" s="45"/>
    </row>
    <row r="2112" spans="5:176" x14ac:dyDescent="0.2">
      <c r="E2112" s="69"/>
      <c r="FT2112" s="45"/>
    </row>
    <row r="2113" spans="5:176" x14ac:dyDescent="0.2">
      <c r="E2113" s="69"/>
      <c r="FT2113" s="45"/>
    </row>
    <row r="2114" spans="5:176" x14ac:dyDescent="0.2">
      <c r="E2114" s="69"/>
      <c r="FT2114" s="45"/>
    </row>
    <row r="2115" spans="5:176" x14ac:dyDescent="0.2">
      <c r="E2115" s="69"/>
      <c r="FT2115" s="45"/>
    </row>
    <row r="2116" spans="5:176" x14ac:dyDescent="0.2">
      <c r="E2116" s="69"/>
      <c r="FT2116" s="45"/>
    </row>
    <row r="2117" spans="5:176" x14ac:dyDescent="0.2">
      <c r="E2117" s="69"/>
      <c r="FT2117" s="45"/>
    </row>
    <row r="2118" spans="5:176" x14ac:dyDescent="0.2">
      <c r="E2118" s="69"/>
      <c r="FT2118" s="45"/>
    </row>
    <row r="2119" spans="5:176" x14ac:dyDescent="0.2">
      <c r="E2119" s="69"/>
      <c r="FT2119" s="45"/>
    </row>
    <row r="2120" spans="5:176" x14ac:dyDescent="0.2">
      <c r="E2120" s="69"/>
      <c r="FT2120" s="45"/>
    </row>
    <row r="2121" spans="5:176" x14ac:dyDescent="0.2">
      <c r="E2121" s="69"/>
      <c r="FT2121" s="45"/>
    </row>
    <row r="2122" spans="5:176" x14ac:dyDescent="0.2">
      <c r="E2122" s="69"/>
      <c r="FT2122" s="45"/>
    </row>
    <row r="2123" spans="5:176" x14ac:dyDescent="0.2">
      <c r="E2123" s="69"/>
      <c r="FT2123" s="45"/>
    </row>
    <row r="2124" spans="5:176" x14ac:dyDescent="0.2">
      <c r="E2124" s="69"/>
      <c r="FT2124" s="45"/>
    </row>
    <row r="2125" spans="5:176" x14ac:dyDescent="0.2">
      <c r="E2125" s="69"/>
      <c r="FT2125" s="45"/>
    </row>
    <row r="2126" spans="5:176" x14ac:dyDescent="0.2">
      <c r="E2126" s="69"/>
      <c r="FT2126" s="45"/>
    </row>
    <row r="2127" spans="5:176" x14ac:dyDescent="0.2">
      <c r="E2127" s="69"/>
      <c r="FT2127" s="45"/>
    </row>
    <row r="2128" spans="5:176" x14ac:dyDescent="0.2">
      <c r="E2128" s="69"/>
      <c r="FT2128" s="45"/>
    </row>
    <row r="2129" spans="5:176" x14ac:dyDescent="0.2">
      <c r="E2129" s="69"/>
      <c r="FT2129" s="45"/>
    </row>
    <row r="2130" spans="5:176" x14ac:dyDescent="0.2">
      <c r="E2130" s="69"/>
      <c r="FT2130" s="45"/>
    </row>
    <row r="2131" spans="5:176" x14ac:dyDescent="0.2">
      <c r="E2131" s="69"/>
      <c r="FT2131" s="45"/>
    </row>
    <row r="2132" spans="5:176" x14ac:dyDescent="0.2">
      <c r="E2132" s="69"/>
      <c r="FT2132" s="45"/>
    </row>
    <row r="2133" spans="5:176" x14ac:dyDescent="0.2">
      <c r="E2133" s="69"/>
      <c r="FT2133" s="45"/>
    </row>
    <row r="2134" spans="5:176" x14ac:dyDescent="0.2">
      <c r="E2134" s="69"/>
      <c r="FT2134" s="45"/>
    </row>
    <row r="2135" spans="5:176" x14ac:dyDescent="0.2">
      <c r="E2135" s="69"/>
      <c r="FT2135" s="45"/>
    </row>
    <row r="2136" spans="5:176" x14ac:dyDescent="0.2">
      <c r="E2136" s="69"/>
      <c r="FT2136" s="45"/>
    </row>
    <row r="2137" spans="5:176" x14ac:dyDescent="0.2">
      <c r="E2137" s="69"/>
      <c r="FT2137" s="45"/>
    </row>
    <row r="2138" spans="5:176" x14ac:dyDescent="0.2">
      <c r="E2138" s="69"/>
      <c r="FT2138" s="45"/>
    </row>
    <row r="2139" spans="5:176" x14ac:dyDescent="0.2">
      <c r="E2139" s="69"/>
      <c r="FT2139" s="45"/>
    </row>
    <row r="2140" spans="5:176" x14ac:dyDescent="0.2">
      <c r="E2140" s="69"/>
      <c r="FT2140" s="45"/>
    </row>
    <row r="2141" spans="5:176" x14ac:dyDescent="0.2">
      <c r="E2141" s="69"/>
      <c r="FT2141" s="45"/>
    </row>
    <row r="2142" spans="5:176" x14ac:dyDescent="0.2">
      <c r="E2142" s="69"/>
      <c r="FT2142" s="45"/>
    </row>
    <row r="2143" spans="5:176" x14ac:dyDescent="0.2">
      <c r="E2143" s="69"/>
      <c r="FT2143" s="45"/>
    </row>
    <row r="2144" spans="5:176" x14ac:dyDescent="0.2">
      <c r="E2144" s="69"/>
      <c r="FT2144" s="45"/>
    </row>
    <row r="2145" spans="5:176" x14ac:dyDescent="0.2">
      <c r="E2145" s="69"/>
      <c r="FT2145" s="45"/>
    </row>
    <row r="2146" spans="5:176" x14ac:dyDescent="0.2">
      <c r="E2146" s="69"/>
      <c r="FT2146" s="45"/>
    </row>
    <row r="2147" spans="5:176" x14ac:dyDescent="0.2">
      <c r="E2147" s="69"/>
      <c r="FT2147" s="45"/>
    </row>
    <row r="2148" spans="5:176" x14ac:dyDescent="0.2">
      <c r="E2148" s="69"/>
      <c r="FT2148" s="45"/>
    </row>
    <row r="2149" spans="5:176" x14ac:dyDescent="0.2">
      <c r="E2149" s="69"/>
      <c r="FT2149" s="45"/>
    </row>
    <row r="2150" spans="5:176" x14ac:dyDescent="0.2">
      <c r="E2150" s="69"/>
      <c r="FT2150" s="45"/>
    </row>
    <row r="2151" spans="5:176" x14ac:dyDescent="0.2">
      <c r="E2151" s="69"/>
      <c r="FT2151" s="45"/>
    </row>
    <row r="2152" spans="5:176" x14ac:dyDescent="0.2">
      <c r="E2152" s="69"/>
      <c r="FT2152" s="45"/>
    </row>
    <row r="2153" spans="5:176" x14ac:dyDescent="0.2">
      <c r="E2153" s="69"/>
      <c r="FT2153" s="45"/>
    </row>
    <row r="2154" spans="5:176" x14ac:dyDescent="0.2">
      <c r="E2154" s="69"/>
      <c r="FT2154" s="45"/>
    </row>
    <row r="2155" spans="5:176" x14ac:dyDescent="0.2">
      <c r="E2155" s="69"/>
      <c r="FT2155" s="45"/>
    </row>
    <row r="2156" spans="5:176" x14ac:dyDescent="0.2">
      <c r="E2156" s="69"/>
      <c r="FT2156" s="45"/>
    </row>
    <row r="2157" spans="5:176" x14ac:dyDescent="0.2">
      <c r="E2157" s="69"/>
      <c r="FT2157" s="45"/>
    </row>
    <row r="2158" spans="5:176" x14ac:dyDescent="0.2">
      <c r="E2158" s="69"/>
      <c r="FT2158" s="45"/>
    </row>
    <row r="2159" spans="5:176" x14ac:dyDescent="0.2">
      <c r="E2159" s="69"/>
      <c r="FT2159" s="45"/>
    </row>
    <row r="2160" spans="5:176" x14ac:dyDescent="0.2">
      <c r="E2160" s="69"/>
      <c r="FT2160" s="45"/>
    </row>
    <row r="2161" spans="5:176" x14ac:dyDescent="0.2">
      <c r="E2161" s="69"/>
      <c r="FT2161" s="45"/>
    </row>
    <row r="2162" spans="5:176" x14ac:dyDescent="0.2">
      <c r="E2162" s="69"/>
      <c r="FT2162" s="45"/>
    </row>
    <row r="2163" spans="5:176" x14ac:dyDescent="0.2">
      <c r="E2163" s="69"/>
      <c r="FT2163" s="45"/>
    </row>
    <row r="2164" spans="5:176" x14ac:dyDescent="0.2">
      <c r="E2164" s="69"/>
      <c r="FT2164" s="45"/>
    </row>
    <row r="2165" spans="5:176" x14ac:dyDescent="0.2">
      <c r="E2165" s="69"/>
      <c r="FT2165" s="45"/>
    </row>
    <row r="2166" spans="5:176" x14ac:dyDescent="0.2">
      <c r="E2166" s="69"/>
      <c r="FT2166" s="45"/>
    </row>
    <row r="2167" spans="5:176" x14ac:dyDescent="0.2">
      <c r="E2167" s="69"/>
      <c r="FT2167" s="45"/>
    </row>
    <row r="2168" spans="5:176" x14ac:dyDescent="0.2">
      <c r="E2168" s="69"/>
      <c r="FT2168" s="45"/>
    </row>
    <row r="2169" spans="5:176" x14ac:dyDescent="0.2">
      <c r="E2169" s="69"/>
      <c r="FT2169" s="45"/>
    </row>
    <row r="2170" spans="5:176" x14ac:dyDescent="0.2">
      <c r="E2170" s="69"/>
      <c r="FT2170" s="45"/>
    </row>
    <row r="2171" spans="5:176" x14ac:dyDescent="0.2">
      <c r="E2171" s="69"/>
      <c r="FT2171" s="45"/>
    </row>
    <row r="2172" spans="5:176" x14ac:dyDescent="0.2">
      <c r="E2172" s="69"/>
      <c r="FT2172" s="45"/>
    </row>
    <row r="2173" spans="5:176" x14ac:dyDescent="0.2">
      <c r="E2173" s="69"/>
      <c r="FT2173" s="45"/>
    </row>
    <row r="2174" spans="5:176" x14ac:dyDescent="0.2">
      <c r="E2174" s="69"/>
      <c r="FT2174" s="45"/>
    </row>
    <row r="2175" spans="5:176" x14ac:dyDescent="0.2">
      <c r="E2175" s="69"/>
      <c r="FT2175" s="45"/>
    </row>
    <row r="2176" spans="5:176" x14ac:dyDescent="0.2">
      <c r="E2176" s="69"/>
      <c r="FT2176" s="45"/>
    </row>
    <row r="2177" spans="5:176" x14ac:dyDescent="0.2">
      <c r="E2177" s="69"/>
      <c r="FT2177" s="45"/>
    </row>
    <row r="2178" spans="5:176" x14ac:dyDescent="0.2">
      <c r="E2178" s="69"/>
      <c r="FT2178" s="45"/>
    </row>
    <row r="2179" spans="5:176" x14ac:dyDescent="0.2">
      <c r="E2179" s="69"/>
      <c r="FT2179" s="45"/>
    </row>
    <row r="2180" spans="5:176" x14ac:dyDescent="0.2">
      <c r="E2180" s="69"/>
      <c r="FT2180" s="45"/>
    </row>
    <row r="2181" spans="5:176" x14ac:dyDescent="0.2">
      <c r="E2181" s="69"/>
      <c r="FT2181" s="45"/>
    </row>
    <row r="2182" spans="5:176" x14ac:dyDescent="0.2">
      <c r="E2182" s="69"/>
      <c r="FT2182" s="45"/>
    </row>
    <row r="2183" spans="5:176" x14ac:dyDescent="0.2">
      <c r="E2183" s="69"/>
      <c r="FT2183" s="45"/>
    </row>
    <row r="2184" spans="5:176" x14ac:dyDescent="0.2">
      <c r="E2184" s="69"/>
      <c r="FT2184" s="45"/>
    </row>
    <row r="2185" spans="5:176" x14ac:dyDescent="0.2">
      <c r="E2185" s="69"/>
      <c r="FT2185" s="45"/>
    </row>
    <row r="2186" spans="5:176" x14ac:dyDescent="0.2">
      <c r="E2186" s="69"/>
      <c r="FT2186" s="45"/>
    </row>
    <row r="2187" spans="5:176" x14ac:dyDescent="0.2">
      <c r="E2187" s="69"/>
      <c r="FT2187" s="45"/>
    </row>
    <row r="2188" spans="5:176" x14ac:dyDescent="0.2">
      <c r="E2188" s="69"/>
      <c r="FT2188" s="45"/>
    </row>
    <row r="2189" spans="5:176" x14ac:dyDescent="0.2">
      <c r="E2189" s="69"/>
      <c r="FT2189" s="45"/>
    </row>
    <row r="2190" spans="5:176" x14ac:dyDescent="0.2">
      <c r="E2190" s="69"/>
      <c r="FT2190" s="45"/>
    </row>
    <row r="2191" spans="5:176" x14ac:dyDescent="0.2">
      <c r="E2191" s="69"/>
      <c r="FT2191" s="45"/>
    </row>
    <row r="2192" spans="5:176" x14ac:dyDescent="0.2">
      <c r="E2192" s="69"/>
      <c r="FT2192" s="45"/>
    </row>
    <row r="2193" spans="5:176" x14ac:dyDescent="0.2">
      <c r="E2193" s="69"/>
      <c r="FT2193" s="45"/>
    </row>
    <row r="2194" spans="5:176" x14ac:dyDescent="0.2">
      <c r="E2194" s="69"/>
      <c r="FT2194" s="45"/>
    </row>
    <row r="2195" spans="5:176" x14ac:dyDescent="0.2">
      <c r="E2195" s="69"/>
      <c r="FT2195" s="45"/>
    </row>
    <row r="2196" spans="5:176" x14ac:dyDescent="0.2">
      <c r="E2196" s="69"/>
      <c r="FT2196" s="45"/>
    </row>
    <row r="2197" spans="5:176" x14ac:dyDescent="0.2">
      <c r="E2197" s="69"/>
      <c r="FT2197" s="45"/>
    </row>
    <row r="2198" spans="5:176" x14ac:dyDescent="0.2">
      <c r="E2198" s="69"/>
      <c r="FT2198" s="45"/>
    </row>
    <row r="2199" spans="5:176" x14ac:dyDescent="0.2">
      <c r="E2199" s="69"/>
      <c r="FT2199" s="45"/>
    </row>
    <row r="2200" spans="5:176" x14ac:dyDescent="0.2">
      <c r="E2200" s="69"/>
      <c r="FT2200" s="45"/>
    </row>
    <row r="2201" spans="5:176" x14ac:dyDescent="0.2">
      <c r="E2201" s="69"/>
      <c r="FT2201" s="45"/>
    </row>
    <row r="2202" spans="5:176" x14ac:dyDescent="0.2">
      <c r="E2202" s="69"/>
      <c r="FT2202" s="45"/>
    </row>
    <row r="2203" spans="5:176" x14ac:dyDescent="0.2">
      <c r="E2203" s="69"/>
      <c r="FT2203" s="45"/>
    </row>
    <row r="2204" spans="5:176" x14ac:dyDescent="0.2">
      <c r="E2204" s="69"/>
      <c r="FT2204" s="45"/>
    </row>
    <row r="2205" spans="5:176" x14ac:dyDescent="0.2">
      <c r="E2205" s="69"/>
      <c r="FT2205" s="45"/>
    </row>
    <row r="2206" spans="5:176" x14ac:dyDescent="0.2">
      <c r="E2206" s="69"/>
      <c r="FT2206" s="45"/>
    </row>
    <row r="2207" spans="5:176" x14ac:dyDescent="0.2">
      <c r="E2207" s="69"/>
      <c r="FT2207" s="45"/>
    </row>
    <row r="2208" spans="5:176" x14ac:dyDescent="0.2">
      <c r="E2208" s="69"/>
      <c r="FT2208" s="45"/>
    </row>
    <row r="2209" spans="5:176" x14ac:dyDescent="0.2">
      <c r="E2209" s="69"/>
      <c r="FT2209" s="45"/>
    </row>
    <row r="2210" spans="5:176" x14ac:dyDescent="0.2">
      <c r="E2210" s="69"/>
      <c r="FT2210" s="45"/>
    </row>
    <row r="2211" spans="5:176" x14ac:dyDescent="0.2">
      <c r="E2211" s="69"/>
      <c r="FT2211" s="45"/>
    </row>
    <row r="2212" spans="5:176" x14ac:dyDescent="0.2">
      <c r="E2212" s="69"/>
      <c r="FT2212" s="45"/>
    </row>
    <row r="2213" spans="5:176" x14ac:dyDescent="0.2">
      <c r="E2213" s="69"/>
      <c r="FT2213" s="45"/>
    </row>
    <row r="2214" spans="5:176" x14ac:dyDescent="0.2">
      <c r="E2214" s="69"/>
      <c r="FT2214" s="45"/>
    </row>
    <row r="2215" spans="5:176" x14ac:dyDescent="0.2">
      <c r="E2215" s="69"/>
      <c r="FT2215" s="45"/>
    </row>
    <row r="2216" spans="5:176" x14ac:dyDescent="0.2">
      <c r="E2216" s="69"/>
      <c r="FT2216" s="45"/>
    </row>
    <row r="2217" spans="5:176" x14ac:dyDescent="0.2">
      <c r="E2217" s="69"/>
      <c r="FT2217" s="45"/>
    </row>
    <row r="2218" spans="5:176" x14ac:dyDescent="0.2">
      <c r="E2218" s="69"/>
      <c r="FT2218" s="45"/>
    </row>
    <row r="2219" spans="5:176" x14ac:dyDescent="0.2">
      <c r="E2219" s="69"/>
      <c r="FT2219" s="45"/>
    </row>
    <row r="2220" spans="5:176" x14ac:dyDescent="0.2">
      <c r="E2220" s="69"/>
      <c r="FT2220" s="45"/>
    </row>
    <row r="2221" spans="5:176" x14ac:dyDescent="0.2">
      <c r="E2221" s="69"/>
      <c r="FT2221" s="45"/>
    </row>
    <row r="2222" spans="5:176" x14ac:dyDescent="0.2">
      <c r="E2222" s="69"/>
      <c r="FT2222" s="45"/>
    </row>
    <row r="2223" spans="5:176" x14ac:dyDescent="0.2">
      <c r="E2223" s="69"/>
      <c r="FT2223" s="45"/>
    </row>
    <row r="2224" spans="5:176" x14ac:dyDescent="0.2">
      <c r="E2224" s="69"/>
      <c r="FT2224" s="45"/>
    </row>
    <row r="2225" spans="5:176" x14ac:dyDescent="0.2">
      <c r="E2225" s="69"/>
      <c r="FT2225" s="45"/>
    </row>
    <row r="2226" spans="5:176" x14ac:dyDescent="0.2">
      <c r="E2226" s="69"/>
      <c r="FT2226" s="45"/>
    </row>
    <row r="2227" spans="5:176" x14ac:dyDescent="0.2">
      <c r="E2227" s="69"/>
      <c r="FT2227" s="45"/>
    </row>
    <row r="2228" spans="5:176" x14ac:dyDescent="0.2">
      <c r="E2228" s="69"/>
      <c r="FT2228" s="45"/>
    </row>
    <row r="2229" spans="5:176" x14ac:dyDescent="0.2">
      <c r="E2229" s="69"/>
      <c r="FT2229" s="45"/>
    </row>
    <row r="2230" spans="5:176" x14ac:dyDescent="0.2">
      <c r="E2230" s="69"/>
      <c r="FT2230" s="45"/>
    </row>
    <row r="2231" spans="5:176" x14ac:dyDescent="0.2">
      <c r="E2231" s="69"/>
      <c r="FT2231" s="45"/>
    </row>
    <row r="2232" spans="5:176" x14ac:dyDescent="0.2">
      <c r="E2232" s="69"/>
      <c r="FT2232" s="45"/>
    </row>
    <row r="2233" spans="5:176" x14ac:dyDescent="0.2">
      <c r="E2233" s="69"/>
      <c r="FT2233" s="45"/>
    </row>
    <row r="2234" spans="5:176" x14ac:dyDescent="0.2">
      <c r="E2234" s="69"/>
      <c r="FT2234" s="45"/>
    </row>
    <row r="2235" spans="5:176" x14ac:dyDescent="0.2">
      <c r="E2235" s="69"/>
      <c r="FT2235" s="45"/>
    </row>
    <row r="2236" spans="5:176" x14ac:dyDescent="0.2">
      <c r="E2236" s="69"/>
      <c r="FT2236" s="45"/>
    </row>
    <row r="2237" spans="5:176" x14ac:dyDescent="0.2">
      <c r="E2237" s="69"/>
      <c r="FT2237" s="45"/>
    </row>
    <row r="2238" spans="5:176" x14ac:dyDescent="0.2">
      <c r="E2238" s="69"/>
      <c r="FT2238" s="45"/>
    </row>
    <row r="2239" spans="5:176" x14ac:dyDescent="0.2">
      <c r="E2239" s="69"/>
      <c r="FT2239" s="45"/>
    </row>
    <row r="2240" spans="5:176" x14ac:dyDescent="0.2">
      <c r="E2240" s="69"/>
      <c r="FT2240" s="45"/>
    </row>
    <row r="2241" spans="5:176" x14ac:dyDescent="0.2">
      <c r="E2241" s="69"/>
      <c r="FT2241" s="45"/>
    </row>
    <row r="2242" spans="5:176" x14ac:dyDescent="0.2">
      <c r="E2242" s="69"/>
      <c r="FT2242" s="45"/>
    </row>
    <row r="2243" spans="5:176" x14ac:dyDescent="0.2">
      <c r="E2243" s="69"/>
      <c r="FT2243" s="45"/>
    </row>
    <row r="2244" spans="5:176" x14ac:dyDescent="0.2">
      <c r="E2244" s="69"/>
      <c r="FT2244" s="45"/>
    </row>
    <row r="2245" spans="5:176" x14ac:dyDescent="0.2">
      <c r="E2245" s="69"/>
      <c r="FT2245" s="45"/>
    </row>
    <row r="2246" spans="5:176" x14ac:dyDescent="0.2">
      <c r="E2246" s="69"/>
      <c r="FT2246" s="45"/>
    </row>
    <row r="2247" spans="5:176" x14ac:dyDescent="0.2">
      <c r="E2247" s="69"/>
      <c r="FT2247" s="45"/>
    </row>
    <row r="2248" spans="5:176" x14ac:dyDescent="0.2">
      <c r="E2248" s="69"/>
      <c r="FT2248" s="45"/>
    </row>
    <row r="2249" spans="5:176" x14ac:dyDescent="0.2">
      <c r="E2249" s="69"/>
      <c r="FT2249" s="45"/>
    </row>
    <row r="2250" spans="5:176" x14ac:dyDescent="0.2">
      <c r="E2250" s="69"/>
      <c r="FT2250" s="45"/>
    </row>
    <row r="2251" spans="5:176" x14ac:dyDescent="0.2">
      <c r="E2251" s="69"/>
      <c r="FT2251" s="45"/>
    </row>
    <row r="2252" spans="5:176" x14ac:dyDescent="0.2">
      <c r="E2252" s="69"/>
      <c r="FT2252" s="45"/>
    </row>
    <row r="2253" spans="5:176" x14ac:dyDescent="0.2">
      <c r="E2253" s="69"/>
      <c r="FT2253" s="45"/>
    </row>
    <row r="2254" spans="5:176" x14ac:dyDescent="0.2">
      <c r="E2254" s="69"/>
      <c r="FT2254" s="45"/>
    </row>
    <row r="2255" spans="5:176" x14ac:dyDescent="0.2">
      <c r="E2255" s="69"/>
      <c r="FT2255" s="45"/>
    </row>
    <row r="2256" spans="5:176" x14ac:dyDescent="0.2">
      <c r="E2256" s="69"/>
      <c r="FT2256" s="45"/>
    </row>
    <row r="2257" spans="5:176" x14ac:dyDescent="0.2">
      <c r="E2257" s="69"/>
      <c r="FT2257" s="45"/>
    </row>
    <row r="2258" spans="5:176" x14ac:dyDescent="0.2">
      <c r="E2258" s="69"/>
      <c r="FT2258" s="45"/>
    </row>
    <row r="2259" spans="5:176" x14ac:dyDescent="0.2">
      <c r="E2259" s="69"/>
      <c r="FT2259" s="45"/>
    </row>
    <row r="2260" spans="5:176" x14ac:dyDescent="0.2">
      <c r="E2260" s="69"/>
      <c r="FT2260" s="45"/>
    </row>
    <row r="2261" spans="5:176" x14ac:dyDescent="0.2">
      <c r="E2261" s="69"/>
      <c r="FT2261" s="45"/>
    </row>
    <row r="2262" spans="5:176" x14ac:dyDescent="0.2">
      <c r="E2262" s="69"/>
      <c r="FT2262" s="45"/>
    </row>
    <row r="2263" spans="5:176" x14ac:dyDescent="0.2">
      <c r="E2263" s="69"/>
      <c r="FT2263" s="45"/>
    </row>
    <row r="2264" spans="5:176" x14ac:dyDescent="0.2">
      <c r="E2264" s="69"/>
      <c r="FT2264" s="45"/>
    </row>
    <row r="2265" spans="5:176" x14ac:dyDescent="0.2">
      <c r="E2265" s="69"/>
      <c r="FT2265" s="45"/>
    </row>
    <row r="2266" spans="5:176" x14ac:dyDescent="0.2">
      <c r="E2266" s="69"/>
      <c r="FT2266" s="45"/>
    </row>
    <row r="2267" spans="5:176" x14ac:dyDescent="0.2">
      <c r="E2267" s="69"/>
      <c r="FT2267" s="45"/>
    </row>
    <row r="2268" spans="5:176" x14ac:dyDescent="0.2">
      <c r="E2268" s="69"/>
      <c r="FT2268" s="45"/>
    </row>
    <row r="2269" spans="5:176" x14ac:dyDescent="0.2">
      <c r="E2269" s="69"/>
      <c r="FT2269" s="45"/>
    </row>
    <row r="2270" spans="5:176" x14ac:dyDescent="0.2">
      <c r="E2270" s="69"/>
      <c r="FT2270" s="45"/>
    </row>
    <row r="2271" spans="5:176" x14ac:dyDescent="0.2">
      <c r="E2271" s="69"/>
      <c r="FT2271" s="45"/>
    </row>
    <row r="2272" spans="5:176" x14ac:dyDescent="0.2">
      <c r="E2272" s="69"/>
      <c r="FT2272" s="45"/>
    </row>
    <row r="2273" spans="5:176" x14ac:dyDescent="0.2">
      <c r="E2273" s="69"/>
      <c r="FT2273" s="45"/>
    </row>
    <row r="2274" spans="5:176" x14ac:dyDescent="0.2">
      <c r="E2274" s="69"/>
      <c r="FT2274" s="45"/>
    </row>
    <row r="2275" spans="5:176" x14ac:dyDescent="0.2">
      <c r="E2275" s="69"/>
      <c r="FT2275" s="45"/>
    </row>
    <row r="2276" spans="5:176" x14ac:dyDescent="0.2">
      <c r="E2276" s="69"/>
      <c r="FT2276" s="45"/>
    </row>
    <row r="2277" spans="5:176" x14ac:dyDescent="0.2">
      <c r="E2277" s="69"/>
      <c r="FT2277" s="45"/>
    </row>
    <row r="2278" spans="5:176" x14ac:dyDescent="0.2">
      <c r="E2278" s="69"/>
      <c r="FT2278" s="45"/>
    </row>
    <row r="2279" spans="5:176" x14ac:dyDescent="0.2">
      <c r="E2279" s="69"/>
      <c r="FT2279" s="45"/>
    </row>
    <row r="2280" spans="5:176" x14ac:dyDescent="0.2">
      <c r="E2280" s="69"/>
      <c r="FT2280" s="45"/>
    </row>
    <row r="2281" spans="5:176" x14ac:dyDescent="0.2">
      <c r="E2281" s="69"/>
      <c r="FT2281" s="45"/>
    </row>
    <row r="2282" spans="5:176" x14ac:dyDescent="0.2">
      <c r="E2282" s="69"/>
      <c r="FT2282" s="45"/>
    </row>
    <row r="2283" spans="5:176" x14ac:dyDescent="0.2">
      <c r="E2283" s="69"/>
      <c r="FT2283" s="45"/>
    </row>
    <row r="2284" spans="5:176" x14ac:dyDescent="0.2">
      <c r="E2284" s="69"/>
      <c r="FT2284" s="45"/>
    </row>
    <row r="2285" spans="5:176" x14ac:dyDescent="0.2">
      <c r="E2285" s="69"/>
      <c r="FT2285" s="45"/>
    </row>
    <row r="2286" spans="5:176" x14ac:dyDescent="0.2">
      <c r="E2286" s="69"/>
      <c r="FT2286" s="45"/>
    </row>
    <row r="2287" spans="5:176" x14ac:dyDescent="0.2">
      <c r="E2287" s="69"/>
      <c r="FT2287" s="45"/>
    </row>
    <row r="2288" spans="5:176" x14ac:dyDescent="0.2">
      <c r="E2288" s="69"/>
      <c r="FT2288" s="45"/>
    </row>
    <row r="2289" spans="5:176" x14ac:dyDescent="0.2">
      <c r="E2289" s="69"/>
      <c r="FT2289" s="45"/>
    </row>
    <row r="2290" spans="5:176" x14ac:dyDescent="0.2">
      <c r="E2290" s="69"/>
      <c r="FT2290" s="45"/>
    </row>
    <row r="2291" spans="5:176" x14ac:dyDescent="0.2">
      <c r="E2291" s="69"/>
      <c r="FT2291" s="45"/>
    </row>
    <row r="2292" spans="5:176" x14ac:dyDescent="0.2">
      <c r="E2292" s="69"/>
      <c r="FT2292" s="45"/>
    </row>
    <row r="2293" spans="5:176" x14ac:dyDescent="0.2">
      <c r="E2293" s="69"/>
      <c r="FT2293" s="45"/>
    </row>
    <row r="2294" spans="5:176" x14ac:dyDescent="0.2">
      <c r="E2294" s="69"/>
      <c r="FT2294" s="45"/>
    </row>
    <row r="2295" spans="5:176" x14ac:dyDescent="0.2">
      <c r="E2295" s="69"/>
      <c r="FT2295" s="45"/>
    </row>
    <row r="2296" spans="5:176" x14ac:dyDescent="0.2">
      <c r="E2296" s="69"/>
      <c r="FT2296" s="45"/>
    </row>
    <row r="2297" spans="5:176" x14ac:dyDescent="0.2">
      <c r="E2297" s="69"/>
      <c r="FT2297" s="45"/>
    </row>
    <row r="2298" spans="5:176" x14ac:dyDescent="0.2">
      <c r="E2298" s="69"/>
      <c r="FT2298" s="45"/>
    </row>
    <row r="2299" spans="5:176" x14ac:dyDescent="0.2">
      <c r="E2299" s="69"/>
      <c r="FT2299" s="45"/>
    </row>
    <row r="2300" spans="5:176" x14ac:dyDescent="0.2">
      <c r="E2300" s="69"/>
      <c r="FT2300" s="45"/>
    </row>
    <row r="2301" spans="5:176" x14ac:dyDescent="0.2">
      <c r="E2301" s="69"/>
      <c r="FT2301" s="45"/>
    </row>
    <row r="2302" spans="5:176" x14ac:dyDescent="0.2">
      <c r="E2302" s="69"/>
      <c r="FT2302" s="45"/>
    </row>
    <row r="2303" spans="5:176" x14ac:dyDescent="0.2">
      <c r="E2303" s="69"/>
      <c r="FT2303" s="45"/>
    </row>
    <row r="2304" spans="5:176" x14ac:dyDescent="0.2">
      <c r="E2304" s="69"/>
      <c r="FT2304" s="45"/>
    </row>
    <row r="2305" spans="5:176" x14ac:dyDescent="0.2">
      <c r="E2305" s="69"/>
      <c r="FT2305" s="45"/>
    </row>
    <row r="2306" spans="5:176" x14ac:dyDescent="0.2">
      <c r="E2306" s="69"/>
      <c r="FT2306" s="45"/>
    </row>
    <row r="2307" spans="5:176" x14ac:dyDescent="0.2">
      <c r="E2307" s="69"/>
      <c r="FT2307" s="45"/>
    </row>
    <row r="2308" spans="5:176" x14ac:dyDescent="0.2">
      <c r="E2308" s="69"/>
      <c r="FT2308" s="45"/>
    </row>
    <row r="2309" spans="5:176" x14ac:dyDescent="0.2">
      <c r="E2309" s="69"/>
      <c r="FT2309" s="45"/>
    </row>
    <row r="2310" spans="5:176" x14ac:dyDescent="0.2">
      <c r="E2310" s="69"/>
      <c r="FT2310" s="45"/>
    </row>
    <row r="2311" spans="5:176" x14ac:dyDescent="0.2">
      <c r="E2311" s="69"/>
      <c r="FT2311" s="45"/>
    </row>
    <row r="2312" spans="5:176" x14ac:dyDescent="0.2">
      <c r="E2312" s="69"/>
      <c r="FT2312" s="45"/>
    </row>
    <row r="2313" spans="5:176" x14ac:dyDescent="0.2">
      <c r="E2313" s="69"/>
      <c r="FT2313" s="45"/>
    </row>
    <row r="2314" spans="5:176" x14ac:dyDescent="0.2">
      <c r="E2314" s="69"/>
      <c r="FT2314" s="45"/>
    </row>
    <row r="2315" spans="5:176" x14ac:dyDescent="0.2">
      <c r="E2315" s="69"/>
      <c r="FT2315" s="45"/>
    </row>
    <row r="2316" spans="5:176" x14ac:dyDescent="0.2">
      <c r="E2316" s="69"/>
      <c r="FT2316" s="45"/>
    </row>
    <row r="2317" spans="5:176" x14ac:dyDescent="0.2">
      <c r="E2317" s="69"/>
      <c r="FT2317" s="45"/>
    </row>
    <row r="2318" spans="5:176" x14ac:dyDescent="0.2">
      <c r="E2318" s="69"/>
      <c r="FT2318" s="45"/>
    </row>
    <row r="2319" spans="5:176" x14ac:dyDescent="0.2">
      <c r="E2319" s="69"/>
      <c r="FT2319" s="45"/>
    </row>
    <row r="2320" spans="5:176" x14ac:dyDescent="0.2">
      <c r="E2320" s="69"/>
      <c r="FT2320" s="45"/>
    </row>
    <row r="2321" spans="5:176" x14ac:dyDescent="0.2">
      <c r="E2321" s="69"/>
      <c r="FT2321" s="45"/>
    </row>
    <row r="2322" spans="5:176" x14ac:dyDescent="0.2">
      <c r="E2322" s="69"/>
      <c r="FT2322" s="45"/>
    </row>
    <row r="2323" spans="5:176" x14ac:dyDescent="0.2">
      <c r="E2323" s="69"/>
      <c r="FT2323" s="45"/>
    </row>
    <row r="2324" spans="5:176" x14ac:dyDescent="0.2">
      <c r="E2324" s="69"/>
      <c r="FT2324" s="45"/>
    </row>
    <row r="2325" spans="5:176" x14ac:dyDescent="0.2">
      <c r="E2325" s="69"/>
      <c r="FT2325" s="45"/>
    </row>
    <row r="2326" spans="5:176" x14ac:dyDescent="0.2">
      <c r="E2326" s="69"/>
      <c r="FT2326" s="45"/>
    </row>
    <row r="2327" spans="5:176" x14ac:dyDescent="0.2">
      <c r="E2327" s="69"/>
      <c r="FT2327" s="45"/>
    </row>
    <row r="2328" spans="5:176" x14ac:dyDescent="0.2">
      <c r="E2328" s="69"/>
      <c r="FT2328" s="45"/>
    </row>
    <row r="2329" spans="5:176" x14ac:dyDescent="0.2">
      <c r="E2329" s="69"/>
      <c r="FT2329" s="45"/>
    </row>
    <row r="2330" spans="5:176" x14ac:dyDescent="0.2">
      <c r="E2330" s="69"/>
      <c r="FT2330" s="45"/>
    </row>
    <row r="2331" spans="5:176" x14ac:dyDescent="0.2">
      <c r="E2331" s="69"/>
      <c r="FT2331" s="45"/>
    </row>
    <row r="2332" spans="5:176" x14ac:dyDescent="0.2">
      <c r="E2332" s="69"/>
      <c r="FT2332" s="45"/>
    </row>
    <row r="2333" spans="5:176" x14ac:dyDescent="0.2">
      <c r="E2333" s="69"/>
      <c r="FT2333" s="45"/>
    </row>
    <row r="2334" spans="5:176" x14ac:dyDescent="0.2">
      <c r="E2334" s="69"/>
      <c r="FT2334" s="45"/>
    </row>
    <row r="2335" spans="5:176" x14ac:dyDescent="0.2">
      <c r="E2335" s="69"/>
      <c r="FT2335" s="45"/>
    </row>
    <row r="2336" spans="5:176" x14ac:dyDescent="0.2">
      <c r="E2336" s="69"/>
      <c r="FT2336" s="45"/>
    </row>
    <row r="2337" spans="5:176" x14ac:dyDescent="0.2">
      <c r="E2337" s="69"/>
      <c r="FT2337" s="45"/>
    </row>
    <row r="2338" spans="5:176" x14ac:dyDescent="0.2">
      <c r="E2338" s="69"/>
      <c r="FT2338" s="45"/>
    </row>
    <row r="2339" spans="5:176" x14ac:dyDescent="0.2">
      <c r="E2339" s="69"/>
      <c r="FT2339" s="45"/>
    </row>
    <row r="2340" spans="5:176" x14ac:dyDescent="0.2">
      <c r="E2340" s="69"/>
      <c r="FT2340" s="45"/>
    </row>
    <row r="2341" spans="5:176" x14ac:dyDescent="0.2">
      <c r="E2341" s="69"/>
      <c r="FT2341" s="45"/>
    </row>
    <row r="2342" spans="5:176" x14ac:dyDescent="0.2">
      <c r="E2342" s="69"/>
      <c r="FT2342" s="45"/>
    </row>
    <row r="2343" spans="5:176" x14ac:dyDescent="0.2">
      <c r="E2343" s="69"/>
      <c r="FT2343" s="45"/>
    </row>
    <row r="2344" spans="5:176" x14ac:dyDescent="0.2">
      <c r="E2344" s="69"/>
      <c r="FT2344" s="45"/>
    </row>
    <row r="2345" spans="5:176" x14ac:dyDescent="0.2">
      <c r="E2345" s="69"/>
      <c r="FT2345" s="45"/>
    </row>
    <row r="2346" spans="5:176" x14ac:dyDescent="0.2">
      <c r="E2346" s="69"/>
      <c r="FT2346" s="45"/>
    </row>
    <row r="2347" spans="5:176" x14ac:dyDescent="0.2">
      <c r="E2347" s="69"/>
      <c r="FT2347" s="45"/>
    </row>
    <row r="2348" spans="5:176" x14ac:dyDescent="0.2">
      <c r="E2348" s="69"/>
      <c r="FT2348" s="45"/>
    </row>
    <row r="2349" spans="5:176" x14ac:dyDescent="0.2">
      <c r="E2349" s="69"/>
      <c r="FT2349" s="45"/>
    </row>
    <row r="2350" spans="5:176" x14ac:dyDescent="0.2">
      <c r="E2350" s="69"/>
      <c r="FT2350" s="45"/>
    </row>
    <row r="2351" spans="5:176" x14ac:dyDescent="0.2">
      <c r="E2351" s="69"/>
      <c r="FT2351" s="45"/>
    </row>
    <row r="2352" spans="5:176" x14ac:dyDescent="0.2">
      <c r="E2352" s="69"/>
      <c r="FT2352" s="45"/>
    </row>
    <row r="2353" spans="5:176" x14ac:dyDescent="0.2">
      <c r="E2353" s="69"/>
      <c r="FT2353" s="45"/>
    </row>
    <row r="2354" spans="5:176" x14ac:dyDescent="0.2">
      <c r="E2354" s="69"/>
      <c r="FT2354" s="45"/>
    </row>
    <row r="2355" spans="5:176" x14ac:dyDescent="0.2">
      <c r="E2355" s="69"/>
      <c r="FT2355" s="45"/>
    </row>
    <row r="2356" spans="5:176" x14ac:dyDescent="0.2">
      <c r="E2356" s="69"/>
      <c r="FT2356" s="45"/>
    </row>
    <row r="2357" spans="5:176" x14ac:dyDescent="0.2">
      <c r="E2357" s="69"/>
      <c r="FT2357" s="45"/>
    </row>
    <row r="2358" spans="5:176" x14ac:dyDescent="0.2">
      <c r="E2358" s="69"/>
      <c r="FT2358" s="45"/>
    </row>
    <row r="2359" spans="5:176" x14ac:dyDescent="0.2">
      <c r="E2359" s="69"/>
      <c r="FT2359" s="45"/>
    </row>
    <row r="2360" spans="5:176" x14ac:dyDescent="0.2">
      <c r="E2360" s="69"/>
      <c r="FT2360" s="45"/>
    </row>
    <row r="2361" spans="5:176" x14ac:dyDescent="0.2">
      <c r="E2361" s="69"/>
      <c r="FT2361" s="45"/>
    </row>
    <row r="2362" spans="5:176" x14ac:dyDescent="0.2">
      <c r="E2362" s="69"/>
      <c r="FT2362" s="45"/>
    </row>
    <row r="2363" spans="5:176" x14ac:dyDescent="0.2">
      <c r="E2363" s="69"/>
      <c r="FT2363" s="45"/>
    </row>
    <row r="2364" spans="5:176" x14ac:dyDescent="0.2">
      <c r="E2364" s="69"/>
      <c r="FT2364" s="45"/>
    </row>
    <row r="2365" spans="5:176" x14ac:dyDescent="0.2">
      <c r="E2365" s="69"/>
      <c r="FT2365" s="45"/>
    </row>
    <row r="2366" spans="5:176" x14ac:dyDescent="0.2">
      <c r="E2366" s="69"/>
      <c r="FT2366" s="45"/>
    </row>
    <row r="2367" spans="5:176" x14ac:dyDescent="0.2">
      <c r="E2367" s="69"/>
      <c r="FT2367" s="45"/>
    </row>
    <row r="2368" spans="5:176" x14ac:dyDescent="0.2">
      <c r="E2368" s="69"/>
      <c r="FT2368" s="45"/>
    </row>
    <row r="2369" spans="5:176" x14ac:dyDescent="0.2">
      <c r="E2369" s="69"/>
      <c r="FT2369" s="45"/>
    </row>
    <row r="2370" spans="5:176" x14ac:dyDescent="0.2">
      <c r="E2370" s="69"/>
      <c r="FT2370" s="45"/>
    </row>
    <row r="2371" spans="5:176" x14ac:dyDescent="0.2">
      <c r="E2371" s="69"/>
      <c r="FT2371" s="45"/>
    </row>
    <row r="2372" spans="5:176" x14ac:dyDescent="0.2">
      <c r="E2372" s="69"/>
      <c r="FT2372" s="45"/>
    </row>
    <row r="2373" spans="5:176" x14ac:dyDescent="0.2">
      <c r="E2373" s="69"/>
      <c r="FT2373" s="45"/>
    </row>
    <row r="2374" spans="5:176" x14ac:dyDescent="0.2">
      <c r="E2374" s="69"/>
      <c r="FT2374" s="45"/>
    </row>
    <row r="2375" spans="5:176" x14ac:dyDescent="0.2">
      <c r="E2375" s="69"/>
      <c r="FT2375" s="45"/>
    </row>
    <row r="2376" spans="5:176" x14ac:dyDescent="0.2">
      <c r="E2376" s="69"/>
      <c r="FT2376" s="45"/>
    </row>
    <row r="2377" spans="5:176" x14ac:dyDescent="0.2">
      <c r="E2377" s="69"/>
      <c r="FT2377" s="45"/>
    </row>
    <row r="2378" spans="5:176" x14ac:dyDescent="0.2">
      <c r="E2378" s="69"/>
      <c r="FT2378" s="45"/>
    </row>
    <row r="2379" spans="5:176" x14ac:dyDescent="0.2">
      <c r="E2379" s="69"/>
      <c r="FT2379" s="45"/>
    </row>
    <row r="2380" spans="5:176" x14ac:dyDescent="0.2">
      <c r="E2380" s="69"/>
      <c r="FT2380" s="45"/>
    </row>
    <row r="2381" spans="5:176" x14ac:dyDescent="0.2">
      <c r="E2381" s="69"/>
      <c r="FT2381" s="45"/>
    </row>
    <row r="2382" spans="5:176" x14ac:dyDescent="0.2">
      <c r="E2382" s="69"/>
      <c r="FT2382" s="45"/>
    </row>
    <row r="2383" spans="5:176" x14ac:dyDescent="0.2">
      <c r="E2383" s="69"/>
      <c r="FT2383" s="45"/>
    </row>
    <row r="2384" spans="5:176" x14ac:dyDescent="0.2">
      <c r="E2384" s="69"/>
      <c r="FT2384" s="45"/>
    </row>
    <row r="2385" spans="5:176" x14ac:dyDescent="0.2">
      <c r="E2385" s="69"/>
      <c r="FT2385" s="45"/>
    </row>
    <row r="2386" spans="5:176" x14ac:dyDescent="0.2">
      <c r="E2386" s="69"/>
      <c r="FT2386" s="45"/>
    </row>
    <row r="2387" spans="5:176" x14ac:dyDescent="0.2">
      <c r="E2387" s="69"/>
      <c r="FT2387" s="45"/>
    </row>
    <row r="2388" spans="5:176" x14ac:dyDescent="0.2">
      <c r="E2388" s="69"/>
      <c r="FT2388" s="45"/>
    </row>
    <row r="2389" spans="5:176" x14ac:dyDescent="0.2">
      <c r="E2389" s="69"/>
      <c r="FT2389" s="45"/>
    </row>
    <row r="2390" spans="5:176" x14ac:dyDescent="0.2">
      <c r="E2390" s="69"/>
      <c r="FT2390" s="45"/>
    </row>
    <row r="2391" spans="5:176" x14ac:dyDescent="0.2">
      <c r="E2391" s="69"/>
      <c r="FT2391" s="45"/>
    </row>
    <row r="2392" spans="5:176" x14ac:dyDescent="0.2">
      <c r="E2392" s="69"/>
      <c r="FT2392" s="45"/>
    </row>
    <row r="2393" spans="5:176" x14ac:dyDescent="0.2">
      <c r="E2393" s="69"/>
      <c r="FT2393" s="45"/>
    </row>
    <row r="2394" spans="5:176" x14ac:dyDescent="0.2">
      <c r="E2394" s="69"/>
      <c r="FT2394" s="45"/>
    </row>
    <row r="2395" spans="5:176" x14ac:dyDescent="0.2">
      <c r="E2395" s="69"/>
      <c r="FT2395" s="45"/>
    </row>
    <row r="2396" spans="5:176" x14ac:dyDescent="0.2">
      <c r="E2396" s="69"/>
      <c r="FT2396" s="45"/>
    </row>
    <row r="2397" spans="5:176" x14ac:dyDescent="0.2">
      <c r="E2397" s="69"/>
      <c r="FT2397" s="45"/>
    </row>
    <row r="2398" spans="5:176" x14ac:dyDescent="0.2">
      <c r="E2398" s="69"/>
      <c r="FT2398" s="45"/>
    </row>
    <row r="2399" spans="5:176" x14ac:dyDescent="0.2">
      <c r="E2399" s="69"/>
      <c r="FT2399" s="45"/>
    </row>
    <row r="2400" spans="5:176" x14ac:dyDescent="0.2">
      <c r="E2400" s="69"/>
      <c r="FT2400" s="45"/>
    </row>
    <row r="2401" spans="5:176" x14ac:dyDescent="0.2">
      <c r="E2401" s="69"/>
      <c r="FT2401" s="45"/>
    </row>
    <row r="2402" spans="5:176" x14ac:dyDescent="0.2">
      <c r="E2402" s="69"/>
      <c r="FT2402" s="45"/>
    </row>
    <row r="2403" spans="5:176" x14ac:dyDescent="0.2">
      <c r="E2403" s="69"/>
      <c r="FT2403" s="45"/>
    </row>
    <row r="2404" spans="5:176" x14ac:dyDescent="0.2">
      <c r="E2404" s="69"/>
      <c r="FT2404" s="45"/>
    </row>
    <row r="2405" spans="5:176" x14ac:dyDescent="0.2">
      <c r="E2405" s="69"/>
      <c r="FT2405" s="45"/>
    </row>
    <row r="2406" spans="5:176" x14ac:dyDescent="0.2">
      <c r="E2406" s="69"/>
      <c r="FT2406" s="45"/>
    </row>
    <row r="2407" spans="5:176" x14ac:dyDescent="0.2">
      <c r="E2407" s="69"/>
      <c r="FT2407" s="45"/>
    </row>
    <row r="2408" spans="5:176" x14ac:dyDescent="0.2">
      <c r="E2408" s="69"/>
      <c r="FT2408" s="45"/>
    </row>
    <row r="2409" spans="5:176" x14ac:dyDescent="0.2">
      <c r="E2409" s="69"/>
      <c r="FT2409" s="45"/>
    </row>
    <row r="2410" spans="5:176" x14ac:dyDescent="0.2">
      <c r="E2410" s="69"/>
      <c r="FT2410" s="45"/>
    </row>
    <row r="2411" spans="5:176" x14ac:dyDescent="0.2">
      <c r="E2411" s="69"/>
      <c r="FT2411" s="45"/>
    </row>
    <row r="2412" spans="5:176" x14ac:dyDescent="0.2">
      <c r="E2412" s="69"/>
      <c r="FT2412" s="45"/>
    </row>
    <row r="2413" spans="5:176" x14ac:dyDescent="0.2">
      <c r="E2413" s="69"/>
      <c r="FT2413" s="45"/>
    </row>
    <row r="2414" spans="5:176" x14ac:dyDescent="0.2">
      <c r="E2414" s="69"/>
      <c r="FT2414" s="45"/>
    </row>
    <row r="2415" spans="5:176" x14ac:dyDescent="0.2">
      <c r="E2415" s="69"/>
      <c r="FT2415" s="45"/>
    </row>
    <row r="2416" spans="5:176" x14ac:dyDescent="0.2">
      <c r="E2416" s="69"/>
      <c r="FT2416" s="45"/>
    </row>
    <row r="2417" spans="5:176" x14ac:dyDescent="0.2">
      <c r="E2417" s="69"/>
      <c r="FT2417" s="45"/>
    </row>
    <row r="2418" spans="5:176" x14ac:dyDescent="0.2">
      <c r="E2418" s="69"/>
      <c r="FT2418" s="45"/>
    </row>
    <row r="2419" spans="5:176" x14ac:dyDescent="0.2">
      <c r="E2419" s="69"/>
      <c r="FT2419" s="45"/>
    </row>
    <row r="2420" spans="5:176" x14ac:dyDescent="0.2">
      <c r="E2420" s="69"/>
      <c r="FT2420" s="45"/>
    </row>
    <row r="2421" spans="5:176" x14ac:dyDescent="0.2">
      <c r="E2421" s="69"/>
      <c r="FT2421" s="45"/>
    </row>
    <row r="2422" spans="5:176" x14ac:dyDescent="0.2">
      <c r="E2422" s="69"/>
      <c r="FT2422" s="45"/>
    </row>
    <row r="2423" spans="5:176" x14ac:dyDescent="0.2">
      <c r="E2423" s="69"/>
      <c r="FT2423" s="45"/>
    </row>
    <row r="2424" spans="5:176" x14ac:dyDescent="0.2">
      <c r="E2424" s="69"/>
      <c r="FT2424" s="45"/>
    </row>
    <row r="2425" spans="5:176" x14ac:dyDescent="0.2">
      <c r="E2425" s="69"/>
      <c r="FT2425" s="45"/>
    </row>
    <row r="2426" spans="5:176" x14ac:dyDescent="0.2">
      <c r="E2426" s="69"/>
      <c r="FT2426" s="45"/>
    </row>
    <row r="2427" spans="5:176" x14ac:dyDescent="0.2">
      <c r="E2427" s="69"/>
      <c r="FT2427" s="45"/>
    </row>
    <row r="2428" spans="5:176" x14ac:dyDescent="0.2">
      <c r="E2428" s="69"/>
      <c r="FT2428" s="45"/>
    </row>
    <row r="2429" spans="5:176" x14ac:dyDescent="0.2">
      <c r="E2429" s="69"/>
      <c r="FT2429" s="45"/>
    </row>
    <row r="2430" spans="5:176" x14ac:dyDescent="0.2">
      <c r="E2430" s="69"/>
      <c r="FT2430" s="45"/>
    </row>
    <row r="2431" spans="5:176" x14ac:dyDescent="0.2">
      <c r="E2431" s="69"/>
      <c r="FT2431" s="45"/>
    </row>
    <row r="2432" spans="5:176" x14ac:dyDescent="0.2">
      <c r="E2432" s="69"/>
      <c r="FT2432" s="45"/>
    </row>
    <row r="2433" spans="5:176" x14ac:dyDescent="0.2">
      <c r="E2433" s="69"/>
      <c r="FT2433" s="45"/>
    </row>
    <row r="2434" spans="5:176" x14ac:dyDescent="0.2">
      <c r="E2434" s="69"/>
      <c r="FT2434" s="45"/>
    </row>
    <row r="2435" spans="5:176" x14ac:dyDescent="0.2">
      <c r="E2435" s="69"/>
      <c r="FT2435" s="45"/>
    </row>
    <row r="2436" spans="5:176" x14ac:dyDescent="0.2">
      <c r="E2436" s="69"/>
      <c r="FT2436" s="45"/>
    </row>
    <row r="2437" spans="5:176" x14ac:dyDescent="0.2">
      <c r="E2437" s="69"/>
      <c r="FT2437" s="45"/>
    </row>
    <row r="2438" spans="5:176" x14ac:dyDescent="0.2">
      <c r="E2438" s="69"/>
      <c r="FT2438" s="45"/>
    </row>
    <row r="2439" spans="5:176" x14ac:dyDescent="0.2">
      <c r="E2439" s="69"/>
      <c r="FT2439" s="45"/>
    </row>
    <row r="2440" spans="5:176" x14ac:dyDescent="0.2">
      <c r="E2440" s="69"/>
      <c r="FT2440" s="45"/>
    </row>
    <row r="2441" spans="5:176" x14ac:dyDescent="0.2">
      <c r="E2441" s="69"/>
      <c r="FT2441" s="45"/>
    </row>
    <row r="2442" spans="5:176" x14ac:dyDescent="0.2">
      <c r="E2442" s="69"/>
      <c r="FT2442" s="45"/>
    </row>
    <row r="2443" spans="5:176" x14ac:dyDescent="0.2">
      <c r="E2443" s="69"/>
      <c r="FT2443" s="45"/>
    </row>
    <row r="2444" spans="5:176" x14ac:dyDescent="0.2">
      <c r="E2444" s="69"/>
      <c r="FT2444" s="45"/>
    </row>
    <row r="2445" spans="5:176" x14ac:dyDescent="0.2">
      <c r="E2445" s="69"/>
      <c r="FT2445" s="45"/>
    </row>
    <row r="2446" spans="5:176" x14ac:dyDescent="0.2">
      <c r="E2446" s="69"/>
      <c r="FT2446" s="45"/>
    </row>
    <row r="2447" spans="5:176" x14ac:dyDescent="0.2">
      <c r="E2447" s="69"/>
      <c r="FT2447" s="45"/>
    </row>
    <row r="2448" spans="5:176" x14ac:dyDescent="0.2">
      <c r="E2448" s="69"/>
      <c r="FT2448" s="45"/>
    </row>
    <row r="2449" spans="5:176" x14ac:dyDescent="0.2">
      <c r="E2449" s="69"/>
      <c r="FT2449" s="45"/>
    </row>
    <row r="2450" spans="5:176" x14ac:dyDescent="0.2">
      <c r="E2450" s="69"/>
      <c r="FT2450" s="45"/>
    </row>
    <row r="2451" spans="5:176" x14ac:dyDescent="0.2">
      <c r="E2451" s="69"/>
      <c r="FT2451" s="45"/>
    </row>
    <row r="2452" spans="5:176" x14ac:dyDescent="0.2">
      <c r="E2452" s="69"/>
      <c r="FT2452" s="45"/>
    </row>
    <row r="2453" spans="5:176" x14ac:dyDescent="0.2">
      <c r="E2453" s="69"/>
      <c r="FT2453" s="45"/>
    </row>
    <row r="2454" spans="5:176" x14ac:dyDescent="0.2">
      <c r="E2454" s="69"/>
      <c r="FT2454" s="45"/>
    </row>
    <row r="2455" spans="5:176" x14ac:dyDescent="0.2">
      <c r="E2455" s="69"/>
      <c r="FT2455" s="45"/>
    </row>
    <row r="2456" spans="5:176" x14ac:dyDescent="0.2">
      <c r="E2456" s="69"/>
      <c r="FT2456" s="45"/>
    </row>
    <row r="2457" spans="5:176" x14ac:dyDescent="0.2">
      <c r="E2457" s="69"/>
      <c r="FT2457" s="45"/>
    </row>
    <row r="2458" spans="5:176" x14ac:dyDescent="0.2">
      <c r="E2458" s="69"/>
      <c r="FT2458" s="45"/>
    </row>
    <row r="2459" spans="5:176" x14ac:dyDescent="0.2">
      <c r="E2459" s="69"/>
      <c r="FT2459" s="45"/>
    </row>
    <row r="2460" spans="5:176" x14ac:dyDescent="0.2">
      <c r="E2460" s="69"/>
      <c r="FT2460" s="45"/>
    </row>
    <row r="2461" spans="5:176" x14ac:dyDescent="0.2">
      <c r="E2461" s="69"/>
      <c r="FT2461" s="45"/>
    </row>
    <row r="2462" spans="5:176" x14ac:dyDescent="0.2">
      <c r="E2462" s="69"/>
      <c r="FT2462" s="45"/>
    </row>
    <row r="2463" spans="5:176" x14ac:dyDescent="0.2">
      <c r="E2463" s="69"/>
      <c r="FT2463" s="45"/>
    </row>
    <row r="2464" spans="5:176" x14ac:dyDescent="0.2">
      <c r="E2464" s="69"/>
      <c r="FT2464" s="45"/>
    </row>
    <row r="2465" spans="5:176" x14ac:dyDescent="0.2">
      <c r="E2465" s="69"/>
      <c r="FT2465" s="45"/>
    </row>
    <row r="2466" spans="5:176" x14ac:dyDescent="0.2">
      <c r="E2466" s="69"/>
      <c r="FT2466" s="45"/>
    </row>
    <row r="2467" spans="5:176" x14ac:dyDescent="0.2">
      <c r="E2467" s="69"/>
      <c r="FT2467" s="45"/>
    </row>
    <row r="2468" spans="5:176" x14ac:dyDescent="0.2">
      <c r="E2468" s="69"/>
      <c r="FT2468" s="45"/>
    </row>
    <row r="2469" spans="5:176" x14ac:dyDescent="0.2">
      <c r="E2469" s="69"/>
      <c r="FT2469" s="45"/>
    </row>
    <row r="2470" spans="5:176" x14ac:dyDescent="0.2">
      <c r="E2470" s="69"/>
      <c r="FT2470" s="45"/>
    </row>
    <row r="2471" spans="5:176" x14ac:dyDescent="0.2">
      <c r="E2471" s="69"/>
      <c r="FT2471" s="45"/>
    </row>
    <row r="2472" spans="5:176" x14ac:dyDescent="0.2">
      <c r="E2472" s="69"/>
      <c r="FT2472" s="45"/>
    </row>
    <row r="2473" spans="5:176" x14ac:dyDescent="0.2">
      <c r="E2473" s="69"/>
      <c r="FT2473" s="45"/>
    </row>
    <row r="2474" spans="5:176" x14ac:dyDescent="0.2">
      <c r="E2474" s="69"/>
      <c r="FT2474" s="45"/>
    </row>
    <row r="2475" spans="5:176" x14ac:dyDescent="0.2">
      <c r="E2475" s="69"/>
      <c r="FT2475" s="45"/>
    </row>
    <row r="2476" spans="5:176" x14ac:dyDescent="0.2">
      <c r="E2476" s="69"/>
      <c r="FT2476" s="45"/>
    </row>
    <row r="2477" spans="5:176" x14ac:dyDescent="0.2">
      <c r="E2477" s="69"/>
      <c r="FT2477" s="45"/>
    </row>
    <row r="2478" spans="5:176" x14ac:dyDescent="0.2">
      <c r="E2478" s="69"/>
      <c r="FT2478" s="45"/>
    </row>
    <row r="2479" spans="5:176" x14ac:dyDescent="0.2">
      <c r="E2479" s="69"/>
      <c r="FT2479" s="45"/>
    </row>
    <row r="2480" spans="5:176" x14ac:dyDescent="0.2">
      <c r="E2480" s="69"/>
      <c r="FT2480" s="45"/>
    </row>
    <row r="2481" spans="5:176" x14ac:dyDescent="0.2">
      <c r="E2481" s="69"/>
      <c r="FT2481" s="45"/>
    </row>
    <row r="2482" spans="5:176" x14ac:dyDescent="0.2">
      <c r="E2482" s="69"/>
      <c r="FT2482" s="45"/>
    </row>
    <row r="2483" spans="5:176" x14ac:dyDescent="0.2">
      <c r="E2483" s="69"/>
      <c r="FT2483" s="45"/>
    </row>
    <row r="2484" spans="5:176" x14ac:dyDescent="0.2">
      <c r="E2484" s="69"/>
      <c r="FT2484" s="45"/>
    </row>
    <row r="2485" spans="5:176" x14ac:dyDescent="0.2">
      <c r="E2485" s="69"/>
      <c r="FT2485" s="45"/>
    </row>
    <row r="2486" spans="5:176" x14ac:dyDescent="0.2">
      <c r="E2486" s="69"/>
      <c r="FT2486" s="45"/>
    </row>
    <row r="2487" spans="5:176" x14ac:dyDescent="0.2">
      <c r="E2487" s="69"/>
      <c r="FT2487" s="45"/>
    </row>
    <row r="2488" spans="5:176" x14ac:dyDescent="0.2">
      <c r="E2488" s="69"/>
      <c r="FT2488" s="45"/>
    </row>
    <row r="2489" spans="5:176" x14ac:dyDescent="0.2">
      <c r="E2489" s="69"/>
      <c r="FT2489" s="45"/>
    </row>
    <row r="2490" spans="5:176" x14ac:dyDescent="0.2">
      <c r="E2490" s="69"/>
      <c r="FT2490" s="45"/>
    </row>
    <row r="2491" spans="5:176" x14ac:dyDescent="0.2">
      <c r="E2491" s="69"/>
      <c r="FT2491" s="45"/>
    </row>
    <row r="2492" spans="5:176" x14ac:dyDescent="0.2">
      <c r="E2492" s="69"/>
      <c r="FT2492" s="45"/>
    </row>
    <row r="2493" spans="5:176" x14ac:dyDescent="0.2">
      <c r="E2493" s="69"/>
      <c r="FT2493" s="45"/>
    </row>
    <row r="2494" spans="5:176" x14ac:dyDescent="0.2">
      <c r="E2494" s="69"/>
      <c r="FT2494" s="45"/>
    </row>
    <row r="2495" spans="5:176" x14ac:dyDescent="0.2">
      <c r="E2495" s="69"/>
      <c r="FT2495" s="45"/>
    </row>
    <row r="2496" spans="5:176" x14ac:dyDescent="0.2">
      <c r="E2496" s="69"/>
      <c r="FT2496" s="45"/>
    </row>
    <row r="2497" spans="5:176" x14ac:dyDescent="0.2">
      <c r="E2497" s="69"/>
      <c r="FT2497" s="45"/>
    </row>
    <row r="2498" spans="5:176" x14ac:dyDescent="0.2">
      <c r="E2498" s="69"/>
      <c r="FT2498" s="45"/>
    </row>
    <row r="2499" spans="5:176" x14ac:dyDescent="0.2">
      <c r="E2499" s="69"/>
      <c r="FT2499" s="45"/>
    </row>
    <row r="2500" spans="5:176" x14ac:dyDescent="0.2">
      <c r="E2500" s="69"/>
      <c r="FT2500" s="45"/>
    </row>
    <row r="2501" spans="5:176" x14ac:dyDescent="0.2">
      <c r="E2501" s="69"/>
      <c r="FT2501" s="45"/>
    </row>
    <row r="2502" spans="5:176" x14ac:dyDescent="0.2">
      <c r="E2502" s="69"/>
      <c r="FT2502" s="45"/>
    </row>
    <row r="2503" spans="5:176" x14ac:dyDescent="0.2">
      <c r="E2503" s="69"/>
      <c r="FT2503" s="45"/>
    </row>
    <row r="2504" spans="5:176" x14ac:dyDescent="0.2">
      <c r="E2504" s="69"/>
      <c r="FT2504" s="45"/>
    </row>
    <row r="2505" spans="5:176" x14ac:dyDescent="0.2">
      <c r="E2505" s="69"/>
      <c r="FT2505" s="45"/>
    </row>
    <row r="2506" spans="5:176" x14ac:dyDescent="0.2">
      <c r="E2506" s="69"/>
      <c r="FT2506" s="45"/>
    </row>
    <row r="2507" spans="5:176" x14ac:dyDescent="0.2">
      <c r="E2507" s="69"/>
      <c r="FT2507" s="45"/>
    </row>
    <row r="2508" spans="5:176" x14ac:dyDescent="0.2">
      <c r="E2508" s="69"/>
      <c r="FT2508" s="45"/>
    </row>
    <row r="2509" spans="5:176" x14ac:dyDescent="0.2">
      <c r="E2509" s="69"/>
      <c r="FT2509" s="45"/>
    </row>
    <row r="2510" spans="5:176" x14ac:dyDescent="0.2">
      <c r="E2510" s="69"/>
      <c r="FT2510" s="45"/>
    </row>
    <row r="2511" spans="5:176" x14ac:dyDescent="0.2">
      <c r="E2511" s="69"/>
      <c r="FT2511" s="45"/>
    </row>
    <row r="2512" spans="5:176" x14ac:dyDescent="0.2">
      <c r="E2512" s="69"/>
      <c r="FT2512" s="45"/>
    </row>
    <row r="2513" spans="5:176" x14ac:dyDescent="0.2">
      <c r="E2513" s="69"/>
      <c r="FT2513" s="45"/>
    </row>
    <row r="2514" spans="5:176" x14ac:dyDescent="0.2">
      <c r="E2514" s="69"/>
      <c r="FT2514" s="45"/>
    </row>
    <row r="2515" spans="5:176" x14ac:dyDescent="0.2">
      <c r="E2515" s="69"/>
      <c r="FT2515" s="45"/>
    </row>
    <row r="2516" spans="5:176" x14ac:dyDescent="0.2">
      <c r="E2516" s="69"/>
      <c r="FT2516" s="45"/>
    </row>
    <row r="2517" spans="5:176" x14ac:dyDescent="0.2">
      <c r="E2517" s="69"/>
      <c r="FT2517" s="45"/>
    </row>
    <row r="2518" spans="5:176" x14ac:dyDescent="0.2">
      <c r="E2518" s="69"/>
      <c r="FT2518" s="45"/>
    </row>
    <row r="2519" spans="5:176" x14ac:dyDescent="0.2">
      <c r="E2519" s="69"/>
      <c r="FT2519" s="45"/>
    </row>
    <row r="2520" spans="5:176" x14ac:dyDescent="0.2">
      <c r="E2520" s="69"/>
      <c r="FT2520" s="45"/>
    </row>
    <row r="2521" spans="5:176" x14ac:dyDescent="0.2">
      <c r="E2521" s="69"/>
      <c r="FT2521" s="45"/>
    </row>
    <row r="2522" spans="5:176" x14ac:dyDescent="0.2">
      <c r="E2522" s="69"/>
      <c r="FT2522" s="45"/>
    </row>
    <row r="2523" spans="5:176" x14ac:dyDescent="0.2">
      <c r="E2523" s="69"/>
      <c r="FT2523" s="45"/>
    </row>
    <row r="2524" spans="5:176" x14ac:dyDescent="0.2">
      <c r="E2524" s="69"/>
      <c r="FT2524" s="45"/>
    </row>
    <row r="2525" spans="5:176" x14ac:dyDescent="0.2">
      <c r="E2525" s="69"/>
      <c r="FT2525" s="45"/>
    </row>
    <row r="2526" spans="5:176" x14ac:dyDescent="0.2">
      <c r="E2526" s="69"/>
      <c r="FT2526" s="45"/>
    </row>
    <row r="2527" spans="5:176" x14ac:dyDescent="0.2">
      <c r="E2527" s="69"/>
      <c r="FT2527" s="45"/>
    </row>
    <row r="2528" spans="5:176" x14ac:dyDescent="0.2">
      <c r="E2528" s="69"/>
      <c r="FT2528" s="45"/>
    </row>
    <row r="2529" spans="5:176" x14ac:dyDescent="0.2">
      <c r="E2529" s="69"/>
      <c r="FT2529" s="45"/>
    </row>
    <row r="2530" spans="5:176" x14ac:dyDescent="0.2">
      <c r="E2530" s="69"/>
      <c r="FT2530" s="45"/>
    </row>
    <row r="2531" spans="5:176" x14ac:dyDescent="0.2">
      <c r="E2531" s="69"/>
      <c r="FT2531" s="45"/>
    </row>
    <row r="2532" spans="5:176" x14ac:dyDescent="0.2">
      <c r="E2532" s="69"/>
      <c r="FT2532" s="45"/>
    </row>
    <row r="2533" spans="5:176" x14ac:dyDescent="0.2">
      <c r="E2533" s="69"/>
      <c r="FT2533" s="45"/>
    </row>
    <row r="2534" spans="5:176" x14ac:dyDescent="0.2">
      <c r="E2534" s="69"/>
      <c r="FT2534" s="45"/>
    </row>
    <row r="2535" spans="5:176" x14ac:dyDescent="0.2">
      <c r="E2535" s="69"/>
      <c r="FT2535" s="45"/>
    </row>
    <row r="2536" spans="5:176" x14ac:dyDescent="0.2">
      <c r="E2536" s="69"/>
      <c r="FT2536" s="45"/>
    </row>
    <row r="2537" spans="5:176" x14ac:dyDescent="0.2">
      <c r="E2537" s="69"/>
      <c r="FT2537" s="45"/>
    </row>
    <row r="2538" spans="5:176" x14ac:dyDescent="0.2">
      <c r="E2538" s="69"/>
      <c r="FT2538" s="45"/>
    </row>
    <row r="2539" spans="5:176" x14ac:dyDescent="0.2">
      <c r="E2539" s="69"/>
      <c r="FT2539" s="45"/>
    </row>
    <row r="2540" spans="5:176" x14ac:dyDescent="0.2">
      <c r="E2540" s="69"/>
      <c r="FT2540" s="45"/>
    </row>
    <row r="2541" spans="5:176" x14ac:dyDescent="0.2">
      <c r="E2541" s="69"/>
      <c r="FT2541" s="45"/>
    </row>
    <row r="2542" spans="5:176" x14ac:dyDescent="0.2">
      <c r="E2542" s="69"/>
      <c r="FT2542" s="45"/>
    </row>
    <row r="2543" spans="5:176" x14ac:dyDescent="0.2">
      <c r="E2543" s="69"/>
      <c r="FT2543" s="45"/>
    </row>
    <row r="2544" spans="5:176" x14ac:dyDescent="0.2">
      <c r="E2544" s="69"/>
      <c r="FT2544" s="45"/>
    </row>
    <row r="2545" spans="5:176" x14ac:dyDescent="0.2">
      <c r="E2545" s="69"/>
      <c r="FT2545" s="45"/>
    </row>
    <row r="2546" spans="5:176" x14ac:dyDescent="0.2">
      <c r="E2546" s="69"/>
      <c r="FT2546" s="45"/>
    </row>
    <row r="2547" spans="5:176" x14ac:dyDescent="0.2">
      <c r="E2547" s="69"/>
      <c r="FT2547" s="45"/>
    </row>
    <row r="2548" spans="5:176" x14ac:dyDescent="0.2">
      <c r="E2548" s="69"/>
      <c r="FT2548" s="45"/>
    </row>
    <row r="2549" spans="5:176" x14ac:dyDescent="0.2">
      <c r="E2549" s="69"/>
      <c r="FT2549" s="45"/>
    </row>
    <row r="2550" spans="5:176" x14ac:dyDescent="0.2">
      <c r="E2550" s="69"/>
      <c r="FT2550" s="45"/>
    </row>
    <row r="2551" spans="5:176" x14ac:dyDescent="0.2">
      <c r="E2551" s="69"/>
      <c r="FT2551" s="45"/>
    </row>
    <row r="2552" spans="5:176" x14ac:dyDescent="0.2">
      <c r="E2552" s="69"/>
      <c r="FT2552" s="45"/>
    </row>
    <row r="2553" spans="5:176" x14ac:dyDescent="0.2">
      <c r="E2553" s="69"/>
      <c r="FT2553" s="45"/>
    </row>
    <row r="2554" spans="5:176" x14ac:dyDescent="0.2">
      <c r="E2554" s="69"/>
      <c r="FT2554" s="45"/>
    </row>
    <row r="2555" spans="5:176" x14ac:dyDescent="0.2">
      <c r="E2555" s="69"/>
      <c r="FT2555" s="45"/>
    </row>
    <row r="2556" spans="5:176" x14ac:dyDescent="0.2">
      <c r="E2556" s="69"/>
      <c r="FT2556" s="45"/>
    </row>
    <row r="2557" spans="5:176" x14ac:dyDescent="0.2">
      <c r="E2557" s="69"/>
      <c r="FT2557" s="45"/>
    </row>
    <row r="2558" spans="5:176" x14ac:dyDescent="0.2">
      <c r="E2558" s="69"/>
      <c r="FT2558" s="45"/>
    </row>
    <row r="2559" spans="5:176" x14ac:dyDescent="0.2">
      <c r="E2559" s="69"/>
      <c r="FT2559" s="45"/>
    </row>
    <row r="2560" spans="5:176" x14ac:dyDescent="0.2">
      <c r="E2560" s="69"/>
      <c r="FT2560" s="45"/>
    </row>
    <row r="2561" spans="5:176" x14ac:dyDescent="0.2">
      <c r="E2561" s="69"/>
      <c r="FT2561" s="45"/>
    </row>
    <row r="2562" spans="5:176" x14ac:dyDescent="0.2">
      <c r="E2562" s="69"/>
      <c r="FT2562" s="45"/>
    </row>
    <row r="2563" spans="5:176" x14ac:dyDescent="0.2">
      <c r="E2563" s="69"/>
      <c r="FT2563" s="45"/>
    </row>
    <row r="2564" spans="5:176" x14ac:dyDescent="0.2">
      <c r="E2564" s="69"/>
      <c r="FT2564" s="45"/>
    </row>
    <row r="2565" spans="5:176" x14ac:dyDescent="0.2">
      <c r="E2565" s="69"/>
      <c r="FT2565" s="45"/>
    </row>
    <row r="2566" spans="5:176" x14ac:dyDescent="0.2">
      <c r="E2566" s="69"/>
      <c r="FT2566" s="45"/>
    </row>
    <row r="2567" spans="5:176" x14ac:dyDescent="0.2">
      <c r="E2567" s="69"/>
      <c r="FT2567" s="45"/>
    </row>
    <row r="2568" spans="5:176" x14ac:dyDescent="0.2">
      <c r="E2568" s="69"/>
      <c r="FT2568" s="45"/>
    </row>
    <row r="2569" spans="5:176" x14ac:dyDescent="0.2">
      <c r="E2569" s="69"/>
      <c r="FT2569" s="45"/>
    </row>
    <row r="2570" spans="5:176" x14ac:dyDescent="0.2">
      <c r="E2570" s="69"/>
      <c r="FT2570" s="45"/>
    </row>
    <row r="2571" spans="5:176" x14ac:dyDescent="0.2">
      <c r="E2571" s="69"/>
      <c r="FT2571" s="45"/>
    </row>
    <row r="2572" spans="5:176" x14ac:dyDescent="0.2">
      <c r="E2572" s="69"/>
      <c r="FT2572" s="45"/>
    </row>
    <row r="2573" spans="5:176" x14ac:dyDescent="0.2">
      <c r="E2573" s="69"/>
      <c r="FT2573" s="45"/>
    </row>
    <row r="2574" spans="5:176" x14ac:dyDescent="0.2">
      <c r="E2574" s="69"/>
      <c r="FT2574" s="45"/>
    </row>
    <row r="2575" spans="5:176" x14ac:dyDescent="0.2">
      <c r="E2575" s="69"/>
      <c r="FT2575" s="45"/>
    </row>
    <row r="2576" spans="5:176" x14ac:dyDescent="0.2">
      <c r="E2576" s="69"/>
      <c r="FT2576" s="45"/>
    </row>
    <row r="2577" spans="5:176" x14ac:dyDescent="0.2">
      <c r="E2577" s="69"/>
      <c r="FT2577" s="45"/>
    </row>
    <row r="2578" spans="5:176" x14ac:dyDescent="0.2">
      <c r="E2578" s="69"/>
      <c r="FT2578" s="45"/>
    </row>
    <row r="2579" spans="5:176" x14ac:dyDescent="0.2">
      <c r="E2579" s="69"/>
      <c r="FT2579" s="45"/>
    </row>
    <row r="2580" spans="5:176" x14ac:dyDescent="0.2">
      <c r="E2580" s="69"/>
      <c r="FT2580" s="45"/>
    </row>
    <row r="2581" spans="5:176" x14ac:dyDescent="0.2">
      <c r="E2581" s="69"/>
      <c r="FT2581" s="45"/>
    </row>
    <row r="2582" spans="5:176" x14ac:dyDescent="0.2">
      <c r="E2582" s="69"/>
      <c r="FT2582" s="45"/>
    </row>
    <row r="2583" spans="5:176" x14ac:dyDescent="0.2">
      <c r="E2583" s="69"/>
      <c r="FT2583" s="45"/>
    </row>
    <row r="2584" spans="5:176" x14ac:dyDescent="0.2">
      <c r="E2584" s="69"/>
      <c r="FT2584" s="45"/>
    </row>
    <row r="2585" spans="5:176" x14ac:dyDescent="0.2">
      <c r="E2585" s="69"/>
      <c r="FT2585" s="45"/>
    </row>
    <row r="2586" spans="5:176" x14ac:dyDescent="0.2">
      <c r="E2586" s="69"/>
      <c r="FT2586" s="45"/>
    </row>
    <row r="2587" spans="5:176" x14ac:dyDescent="0.2">
      <c r="E2587" s="69"/>
      <c r="FT2587" s="45"/>
    </row>
    <row r="2588" spans="5:176" x14ac:dyDescent="0.2">
      <c r="E2588" s="69"/>
      <c r="FT2588" s="45"/>
    </row>
    <row r="2589" spans="5:176" x14ac:dyDescent="0.2">
      <c r="E2589" s="69"/>
      <c r="FT2589" s="45"/>
    </row>
    <row r="2590" spans="5:176" x14ac:dyDescent="0.2">
      <c r="E2590" s="69"/>
      <c r="FT2590" s="45"/>
    </row>
    <row r="2591" spans="5:176" x14ac:dyDescent="0.2">
      <c r="E2591" s="69"/>
      <c r="FT2591" s="45"/>
    </row>
    <row r="2592" spans="5:176" x14ac:dyDescent="0.2">
      <c r="E2592" s="69"/>
      <c r="FT2592" s="45"/>
    </row>
    <row r="2593" spans="5:176" x14ac:dyDescent="0.2">
      <c r="E2593" s="69"/>
      <c r="FT2593" s="45"/>
    </row>
    <row r="2594" spans="5:176" x14ac:dyDescent="0.2">
      <c r="E2594" s="69"/>
      <c r="FT2594" s="45"/>
    </row>
    <row r="2595" spans="5:176" x14ac:dyDescent="0.2">
      <c r="E2595" s="69"/>
      <c r="FT2595" s="45"/>
    </row>
    <row r="2596" spans="5:176" x14ac:dyDescent="0.2">
      <c r="E2596" s="69"/>
      <c r="FT2596" s="45"/>
    </row>
    <row r="2597" spans="5:176" x14ac:dyDescent="0.2">
      <c r="E2597" s="69"/>
      <c r="FT2597" s="45"/>
    </row>
    <row r="2598" spans="5:176" x14ac:dyDescent="0.2">
      <c r="E2598" s="69"/>
      <c r="FT2598" s="45"/>
    </row>
    <row r="2599" spans="5:176" x14ac:dyDescent="0.2">
      <c r="E2599" s="69"/>
      <c r="FT2599" s="45"/>
    </row>
    <row r="2600" spans="5:176" x14ac:dyDescent="0.2">
      <c r="E2600" s="69"/>
      <c r="FT2600" s="45"/>
    </row>
    <row r="2601" spans="5:176" x14ac:dyDescent="0.2">
      <c r="E2601" s="69"/>
      <c r="FT2601" s="45"/>
    </row>
    <row r="2602" spans="5:176" x14ac:dyDescent="0.2">
      <c r="E2602" s="69"/>
      <c r="FT2602" s="45"/>
    </row>
    <row r="2603" spans="5:176" x14ac:dyDescent="0.2">
      <c r="E2603" s="69"/>
      <c r="FT2603" s="45"/>
    </row>
    <row r="2604" spans="5:176" x14ac:dyDescent="0.2">
      <c r="E2604" s="69"/>
      <c r="FT2604" s="45"/>
    </row>
    <row r="2605" spans="5:176" x14ac:dyDescent="0.2">
      <c r="E2605" s="69"/>
      <c r="FT2605" s="45"/>
    </row>
    <row r="2606" spans="5:176" x14ac:dyDescent="0.2">
      <c r="E2606" s="69"/>
      <c r="FT2606" s="45"/>
    </row>
    <row r="2607" spans="5:176" x14ac:dyDescent="0.2">
      <c r="E2607" s="69"/>
      <c r="FT2607" s="45"/>
    </row>
    <row r="2608" spans="5:176" x14ac:dyDescent="0.2">
      <c r="E2608" s="69"/>
      <c r="FT2608" s="45"/>
    </row>
    <row r="2609" spans="5:176" x14ac:dyDescent="0.2">
      <c r="E2609" s="69"/>
      <c r="FT2609" s="45"/>
    </row>
    <row r="2610" spans="5:176" x14ac:dyDescent="0.2">
      <c r="E2610" s="69"/>
      <c r="FT2610" s="45"/>
    </row>
    <row r="2611" spans="5:176" x14ac:dyDescent="0.2">
      <c r="E2611" s="69"/>
      <c r="FT2611" s="45"/>
    </row>
    <row r="2612" spans="5:176" x14ac:dyDescent="0.2">
      <c r="E2612" s="69"/>
      <c r="FT2612" s="45"/>
    </row>
    <row r="2613" spans="5:176" x14ac:dyDescent="0.2">
      <c r="E2613" s="69"/>
      <c r="FT2613" s="45"/>
    </row>
    <row r="2614" spans="5:176" x14ac:dyDescent="0.2">
      <c r="E2614" s="69"/>
      <c r="FT2614" s="45"/>
    </row>
    <row r="2615" spans="5:176" x14ac:dyDescent="0.2">
      <c r="E2615" s="69"/>
      <c r="FT2615" s="45"/>
    </row>
    <row r="2616" spans="5:176" x14ac:dyDescent="0.2">
      <c r="E2616" s="69"/>
      <c r="FT2616" s="45"/>
    </row>
    <row r="2617" spans="5:176" x14ac:dyDescent="0.2">
      <c r="E2617" s="69"/>
      <c r="FT2617" s="45"/>
    </row>
    <row r="2618" spans="5:176" x14ac:dyDescent="0.2">
      <c r="E2618" s="69"/>
      <c r="FT2618" s="45"/>
    </row>
    <row r="2619" spans="5:176" x14ac:dyDescent="0.2">
      <c r="E2619" s="69"/>
      <c r="FT2619" s="45"/>
    </row>
    <row r="2620" spans="5:176" x14ac:dyDescent="0.2">
      <c r="E2620" s="69"/>
      <c r="FT2620" s="45"/>
    </row>
    <row r="2621" spans="5:176" x14ac:dyDescent="0.2">
      <c r="E2621" s="69"/>
      <c r="FT2621" s="45"/>
    </row>
    <row r="2622" spans="5:176" x14ac:dyDescent="0.2">
      <c r="E2622" s="69"/>
      <c r="FT2622" s="45"/>
    </row>
    <row r="2623" spans="5:176" x14ac:dyDescent="0.2">
      <c r="E2623" s="69"/>
      <c r="FT2623" s="45"/>
    </row>
    <row r="2624" spans="5:176" x14ac:dyDescent="0.2">
      <c r="E2624" s="69"/>
      <c r="FT2624" s="45"/>
    </row>
    <row r="2625" spans="5:176" x14ac:dyDescent="0.2">
      <c r="E2625" s="69"/>
      <c r="FT2625" s="45"/>
    </row>
    <row r="2626" spans="5:176" x14ac:dyDescent="0.2">
      <c r="E2626" s="69"/>
      <c r="FT2626" s="45"/>
    </row>
    <row r="2627" spans="5:176" x14ac:dyDescent="0.2">
      <c r="E2627" s="69"/>
      <c r="FT2627" s="45"/>
    </row>
    <row r="2628" spans="5:176" x14ac:dyDescent="0.2">
      <c r="E2628" s="69"/>
      <c r="FT2628" s="45"/>
    </row>
    <row r="2629" spans="5:176" x14ac:dyDescent="0.2">
      <c r="E2629" s="69"/>
      <c r="FT2629" s="45"/>
    </row>
    <row r="2630" spans="5:176" x14ac:dyDescent="0.2">
      <c r="E2630" s="69"/>
      <c r="FT2630" s="45"/>
    </row>
    <row r="2631" spans="5:176" x14ac:dyDescent="0.2">
      <c r="E2631" s="69"/>
      <c r="FT2631" s="45"/>
    </row>
    <row r="2632" spans="5:176" x14ac:dyDescent="0.2">
      <c r="E2632" s="69"/>
      <c r="FT2632" s="45"/>
    </row>
    <row r="2633" spans="5:176" x14ac:dyDescent="0.2">
      <c r="E2633" s="69"/>
      <c r="FT2633" s="45"/>
    </row>
    <row r="2634" spans="5:176" x14ac:dyDescent="0.2">
      <c r="E2634" s="69"/>
      <c r="FT2634" s="45"/>
    </row>
    <row r="2635" spans="5:176" x14ac:dyDescent="0.2">
      <c r="E2635" s="69"/>
      <c r="FT2635" s="45"/>
    </row>
    <row r="2636" spans="5:176" x14ac:dyDescent="0.2">
      <c r="E2636" s="69"/>
      <c r="FT2636" s="45"/>
    </row>
    <row r="2637" spans="5:176" x14ac:dyDescent="0.2">
      <c r="E2637" s="69"/>
      <c r="FT2637" s="45"/>
    </row>
    <row r="2638" spans="5:176" x14ac:dyDescent="0.2">
      <c r="E2638" s="69"/>
      <c r="FT2638" s="45"/>
    </row>
    <row r="2639" spans="5:176" x14ac:dyDescent="0.2">
      <c r="E2639" s="69"/>
      <c r="FT2639" s="45"/>
    </row>
    <row r="2640" spans="5:176" x14ac:dyDescent="0.2">
      <c r="E2640" s="69"/>
      <c r="FT2640" s="45"/>
    </row>
    <row r="2641" spans="5:176" x14ac:dyDescent="0.2">
      <c r="E2641" s="69"/>
      <c r="FT2641" s="45"/>
    </row>
    <row r="2642" spans="5:176" x14ac:dyDescent="0.2">
      <c r="E2642" s="69"/>
      <c r="FT2642" s="45"/>
    </row>
    <row r="2643" spans="5:176" x14ac:dyDescent="0.2">
      <c r="E2643" s="69"/>
      <c r="FT2643" s="45"/>
    </row>
    <row r="2644" spans="5:176" x14ac:dyDescent="0.2">
      <c r="E2644" s="69"/>
      <c r="FT2644" s="45"/>
    </row>
    <row r="2645" spans="5:176" x14ac:dyDescent="0.2">
      <c r="E2645" s="69"/>
      <c r="FT2645" s="45"/>
    </row>
    <row r="2646" spans="5:176" x14ac:dyDescent="0.2">
      <c r="E2646" s="69"/>
      <c r="FT2646" s="45"/>
    </row>
    <row r="2647" spans="5:176" x14ac:dyDescent="0.2">
      <c r="E2647" s="69"/>
      <c r="FT2647" s="45"/>
    </row>
    <row r="2648" spans="5:176" x14ac:dyDescent="0.2">
      <c r="E2648" s="69"/>
      <c r="FT2648" s="45"/>
    </row>
    <row r="2649" spans="5:176" x14ac:dyDescent="0.2">
      <c r="E2649" s="69"/>
      <c r="FT2649" s="45"/>
    </row>
    <row r="2650" spans="5:176" x14ac:dyDescent="0.2">
      <c r="E2650" s="69"/>
      <c r="FT2650" s="45"/>
    </row>
    <row r="2651" spans="5:176" x14ac:dyDescent="0.2">
      <c r="E2651" s="69"/>
      <c r="FT2651" s="45"/>
    </row>
    <row r="2652" spans="5:176" x14ac:dyDescent="0.2">
      <c r="E2652" s="69"/>
      <c r="FT2652" s="45"/>
    </row>
    <row r="2653" spans="5:176" x14ac:dyDescent="0.2">
      <c r="E2653" s="69"/>
      <c r="FT2653" s="45"/>
    </row>
    <row r="2654" spans="5:176" x14ac:dyDescent="0.2">
      <c r="E2654" s="69"/>
      <c r="FT2654" s="45"/>
    </row>
    <row r="2655" spans="5:176" x14ac:dyDescent="0.2">
      <c r="E2655" s="69"/>
      <c r="FT2655" s="45"/>
    </row>
    <row r="2656" spans="5:176" x14ac:dyDescent="0.2">
      <c r="E2656" s="69"/>
      <c r="FT2656" s="45"/>
    </row>
    <row r="2657" spans="5:176" x14ac:dyDescent="0.2">
      <c r="E2657" s="69"/>
      <c r="FT2657" s="45"/>
    </row>
    <row r="2658" spans="5:176" x14ac:dyDescent="0.2">
      <c r="E2658" s="69"/>
      <c r="FT2658" s="45"/>
    </row>
    <row r="2659" spans="5:176" x14ac:dyDescent="0.2">
      <c r="E2659" s="69"/>
      <c r="FT2659" s="45"/>
    </row>
    <row r="2660" spans="5:176" x14ac:dyDescent="0.2">
      <c r="E2660" s="69"/>
      <c r="FT2660" s="45"/>
    </row>
    <row r="2661" spans="5:176" x14ac:dyDescent="0.2">
      <c r="E2661" s="69"/>
      <c r="FT2661" s="45"/>
    </row>
    <row r="2662" spans="5:176" x14ac:dyDescent="0.2">
      <c r="E2662" s="69"/>
      <c r="FT2662" s="45"/>
    </row>
    <row r="2663" spans="5:176" x14ac:dyDescent="0.2">
      <c r="E2663" s="69"/>
      <c r="FT2663" s="45"/>
    </row>
    <row r="2664" spans="5:176" x14ac:dyDescent="0.2">
      <c r="E2664" s="69"/>
      <c r="FT2664" s="45"/>
    </row>
    <row r="2665" spans="5:176" x14ac:dyDescent="0.2">
      <c r="E2665" s="69"/>
      <c r="FT2665" s="45"/>
    </row>
    <row r="2666" spans="5:176" x14ac:dyDescent="0.2">
      <c r="E2666" s="69"/>
      <c r="FT2666" s="45"/>
    </row>
    <row r="2667" spans="5:176" x14ac:dyDescent="0.2">
      <c r="E2667" s="69"/>
      <c r="FT2667" s="45"/>
    </row>
    <row r="2668" spans="5:176" x14ac:dyDescent="0.2">
      <c r="E2668" s="69"/>
      <c r="FT2668" s="45"/>
    </row>
    <row r="2669" spans="5:176" x14ac:dyDescent="0.2">
      <c r="E2669" s="69"/>
      <c r="FT2669" s="45"/>
    </row>
    <row r="2670" spans="5:176" x14ac:dyDescent="0.2">
      <c r="E2670" s="69"/>
      <c r="FT2670" s="45"/>
    </row>
    <row r="2671" spans="5:176" x14ac:dyDescent="0.2">
      <c r="E2671" s="69"/>
      <c r="FT2671" s="45"/>
    </row>
    <row r="2672" spans="5:176" x14ac:dyDescent="0.2">
      <c r="E2672" s="69"/>
      <c r="FT2672" s="45"/>
    </row>
    <row r="2673" spans="5:176" x14ac:dyDescent="0.2">
      <c r="E2673" s="69"/>
      <c r="FT2673" s="45"/>
    </row>
    <row r="2674" spans="5:176" x14ac:dyDescent="0.2">
      <c r="E2674" s="69"/>
      <c r="FT2674" s="45"/>
    </row>
    <row r="2675" spans="5:176" x14ac:dyDescent="0.2">
      <c r="E2675" s="69"/>
      <c r="FT2675" s="45"/>
    </row>
    <row r="2676" spans="5:176" x14ac:dyDescent="0.2">
      <c r="E2676" s="69"/>
      <c r="FT2676" s="45"/>
    </row>
    <row r="2677" spans="5:176" x14ac:dyDescent="0.2">
      <c r="E2677" s="69"/>
      <c r="FT2677" s="45"/>
    </row>
    <row r="2678" spans="5:176" x14ac:dyDescent="0.2">
      <c r="E2678" s="69"/>
      <c r="FT2678" s="45"/>
    </row>
    <row r="2679" spans="5:176" x14ac:dyDescent="0.2">
      <c r="E2679" s="69"/>
      <c r="FT2679" s="45"/>
    </row>
    <row r="2680" spans="5:176" x14ac:dyDescent="0.2">
      <c r="E2680" s="69"/>
      <c r="FT2680" s="45"/>
    </row>
    <row r="2681" spans="5:176" x14ac:dyDescent="0.2">
      <c r="E2681" s="69"/>
      <c r="FT2681" s="45"/>
    </row>
    <row r="2682" spans="5:176" x14ac:dyDescent="0.2">
      <c r="E2682" s="69"/>
      <c r="FT2682" s="45"/>
    </row>
    <row r="2683" spans="5:176" x14ac:dyDescent="0.2">
      <c r="E2683" s="69"/>
      <c r="FT2683" s="45"/>
    </row>
    <row r="2684" spans="5:176" x14ac:dyDescent="0.2">
      <c r="E2684" s="69"/>
      <c r="FT2684" s="45"/>
    </row>
    <row r="2685" spans="5:176" x14ac:dyDescent="0.2">
      <c r="E2685" s="69"/>
      <c r="FT2685" s="45"/>
    </row>
    <row r="2686" spans="5:176" x14ac:dyDescent="0.2">
      <c r="E2686" s="69"/>
      <c r="FT2686" s="45"/>
    </row>
    <row r="2687" spans="5:176" x14ac:dyDescent="0.2">
      <c r="E2687" s="69"/>
      <c r="FT2687" s="45"/>
    </row>
    <row r="2688" spans="5:176" x14ac:dyDescent="0.2">
      <c r="E2688" s="69"/>
      <c r="FT2688" s="45"/>
    </row>
    <row r="2689" spans="5:176" x14ac:dyDescent="0.2">
      <c r="E2689" s="69"/>
      <c r="FT2689" s="45"/>
    </row>
    <row r="2690" spans="5:176" x14ac:dyDescent="0.2">
      <c r="E2690" s="69"/>
      <c r="FT2690" s="45"/>
    </row>
    <row r="2691" spans="5:176" x14ac:dyDescent="0.2">
      <c r="E2691" s="69"/>
      <c r="FT2691" s="45"/>
    </row>
    <row r="2692" spans="5:176" x14ac:dyDescent="0.2">
      <c r="E2692" s="69"/>
      <c r="FT2692" s="45"/>
    </row>
    <row r="2693" spans="5:176" x14ac:dyDescent="0.2">
      <c r="E2693" s="69"/>
      <c r="FT2693" s="45"/>
    </row>
    <row r="2694" spans="5:176" x14ac:dyDescent="0.2">
      <c r="E2694" s="69"/>
      <c r="FT2694" s="45"/>
    </row>
    <row r="2695" spans="5:176" x14ac:dyDescent="0.2">
      <c r="E2695" s="69"/>
      <c r="FT2695" s="45"/>
    </row>
    <row r="2696" spans="5:176" x14ac:dyDescent="0.2">
      <c r="E2696" s="69"/>
      <c r="FT2696" s="45"/>
    </row>
    <row r="2697" spans="5:176" x14ac:dyDescent="0.2">
      <c r="E2697" s="69"/>
      <c r="FT2697" s="45"/>
    </row>
    <row r="2698" spans="5:176" x14ac:dyDescent="0.2">
      <c r="E2698" s="69"/>
      <c r="FT2698" s="45"/>
    </row>
    <row r="2699" spans="5:176" x14ac:dyDescent="0.2">
      <c r="E2699" s="69"/>
      <c r="FT2699" s="45"/>
    </row>
    <row r="2700" spans="5:176" x14ac:dyDescent="0.2">
      <c r="E2700" s="69"/>
      <c r="FT2700" s="45"/>
    </row>
    <row r="2701" spans="5:176" x14ac:dyDescent="0.2">
      <c r="E2701" s="69"/>
      <c r="FT2701" s="45"/>
    </row>
    <row r="2702" spans="5:176" x14ac:dyDescent="0.2">
      <c r="E2702" s="69"/>
      <c r="FT2702" s="45"/>
    </row>
    <row r="2703" spans="5:176" x14ac:dyDescent="0.2">
      <c r="E2703" s="69"/>
      <c r="FT2703" s="45"/>
    </row>
    <row r="2704" spans="5:176" x14ac:dyDescent="0.2">
      <c r="E2704" s="69"/>
      <c r="FT2704" s="45"/>
    </row>
    <row r="2705" spans="5:176" x14ac:dyDescent="0.2">
      <c r="E2705" s="69"/>
      <c r="FT2705" s="45"/>
    </row>
    <row r="2706" spans="5:176" x14ac:dyDescent="0.2">
      <c r="E2706" s="69"/>
      <c r="FT2706" s="45"/>
    </row>
    <row r="2707" spans="5:176" x14ac:dyDescent="0.2">
      <c r="E2707" s="69"/>
      <c r="FT2707" s="45"/>
    </row>
    <row r="2708" spans="5:176" x14ac:dyDescent="0.2">
      <c r="E2708" s="69"/>
      <c r="FT2708" s="45"/>
    </row>
    <row r="2709" spans="5:176" x14ac:dyDescent="0.2">
      <c r="E2709" s="69"/>
      <c r="FT2709" s="45"/>
    </row>
    <row r="2710" spans="5:176" x14ac:dyDescent="0.2">
      <c r="E2710" s="69"/>
      <c r="FT2710" s="45"/>
    </row>
    <row r="2711" spans="5:176" x14ac:dyDescent="0.2">
      <c r="E2711" s="69"/>
      <c r="FT2711" s="45"/>
    </row>
    <row r="2712" spans="5:176" x14ac:dyDescent="0.2">
      <c r="E2712" s="69"/>
      <c r="FT2712" s="45"/>
    </row>
    <row r="2713" spans="5:176" x14ac:dyDescent="0.2">
      <c r="E2713" s="69"/>
      <c r="FT2713" s="45"/>
    </row>
    <row r="2714" spans="5:176" x14ac:dyDescent="0.2">
      <c r="E2714" s="69"/>
      <c r="FT2714" s="45"/>
    </row>
    <row r="2715" spans="5:176" x14ac:dyDescent="0.2">
      <c r="E2715" s="69"/>
      <c r="FT2715" s="45"/>
    </row>
    <row r="2716" spans="5:176" x14ac:dyDescent="0.2">
      <c r="E2716" s="69"/>
      <c r="FT2716" s="45"/>
    </row>
    <row r="2717" spans="5:176" x14ac:dyDescent="0.2">
      <c r="E2717" s="69"/>
      <c r="FT2717" s="45"/>
    </row>
    <row r="2718" spans="5:176" x14ac:dyDescent="0.2">
      <c r="E2718" s="69"/>
      <c r="FT2718" s="45"/>
    </row>
    <row r="2719" spans="5:176" x14ac:dyDescent="0.2">
      <c r="E2719" s="69"/>
      <c r="FT2719" s="45"/>
    </row>
    <row r="2720" spans="5:176" x14ac:dyDescent="0.2">
      <c r="E2720" s="69"/>
      <c r="FT2720" s="45"/>
    </row>
    <row r="2721" spans="5:176" x14ac:dyDescent="0.2">
      <c r="E2721" s="69"/>
      <c r="FT2721" s="45"/>
    </row>
    <row r="2722" spans="5:176" x14ac:dyDescent="0.2">
      <c r="E2722" s="69"/>
      <c r="FT2722" s="45"/>
    </row>
    <row r="2723" spans="5:176" x14ac:dyDescent="0.2">
      <c r="E2723" s="69"/>
      <c r="FT2723" s="45"/>
    </row>
    <row r="2724" spans="5:176" x14ac:dyDescent="0.2">
      <c r="E2724" s="69"/>
      <c r="FT2724" s="45"/>
    </row>
    <row r="2725" spans="5:176" x14ac:dyDescent="0.2">
      <c r="E2725" s="69"/>
      <c r="FT2725" s="45"/>
    </row>
    <row r="2726" spans="5:176" x14ac:dyDescent="0.2">
      <c r="E2726" s="69"/>
      <c r="FT2726" s="45"/>
    </row>
    <row r="2727" spans="5:176" x14ac:dyDescent="0.2">
      <c r="E2727" s="69"/>
      <c r="FT2727" s="45"/>
    </row>
    <row r="2728" spans="5:176" x14ac:dyDescent="0.2">
      <c r="E2728" s="69"/>
      <c r="FT2728" s="45"/>
    </row>
    <row r="2729" spans="5:176" x14ac:dyDescent="0.2">
      <c r="E2729" s="69"/>
      <c r="FT2729" s="45"/>
    </row>
    <row r="2730" spans="5:176" x14ac:dyDescent="0.2">
      <c r="E2730" s="69"/>
      <c r="FT2730" s="45"/>
    </row>
    <row r="2731" spans="5:176" x14ac:dyDescent="0.2">
      <c r="E2731" s="69"/>
      <c r="FT2731" s="45"/>
    </row>
    <row r="2732" spans="5:176" x14ac:dyDescent="0.2">
      <c r="E2732" s="69"/>
      <c r="FT2732" s="45"/>
    </row>
    <row r="2733" spans="5:176" x14ac:dyDescent="0.2">
      <c r="E2733" s="69"/>
      <c r="FT2733" s="45"/>
    </row>
    <row r="2734" spans="5:176" x14ac:dyDescent="0.2">
      <c r="E2734" s="69"/>
      <c r="FT2734" s="45"/>
    </row>
    <row r="2735" spans="5:176" x14ac:dyDescent="0.2">
      <c r="E2735" s="69"/>
      <c r="FT2735" s="45"/>
    </row>
    <row r="2736" spans="5:176" x14ac:dyDescent="0.2">
      <c r="E2736" s="69"/>
      <c r="FT2736" s="45"/>
    </row>
    <row r="2737" spans="5:176" x14ac:dyDescent="0.2">
      <c r="E2737" s="69"/>
      <c r="FT2737" s="45"/>
    </row>
    <row r="2738" spans="5:176" x14ac:dyDescent="0.2">
      <c r="E2738" s="69"/>
      <c r="FT2738" s="45"/>
    </row>
    <row r="2739" spans="5:176" x14ac:dyDescent="0.2">
      <c r="E2739" s="69"/>
      <c r="FT2739" s="45"/>
    </row>
    <row r="2740" spans="5:176" x14ac:dyDescent="0.2">
      <c r="E2740" s="69"/>
      <c r="FT2740" s="45"/>
    </row>
    <row r="2741" spans="5:176" x14ac:dyDescent="0.2">
      <c r="E2741" s="69"/>
      <c r="FT2741" s="45"/>
    </row>
    <row r="2742" spans="5:176" x14ac:dyDescent="0.2">
      <c r="E2742" s="69"/>
      <c r="FT2742" s="45"/>
    </row>
    <row r="2743" spans="5:176" x14ac:dyDescent="0.2">
      <c r="E2743" s="69"/>
      <c r="FT2743" s="45"/>
    </row>
    <row r="2744" spans="5:176" x14ac:dyDescent="0.2">
      <c r="E2744" s="69"/>
      <c r="FT2744" s="45"/>
    </row>
    <row r="2745" spans="5:176" x14ac:dyDescent="0.2">
      <c r="E2745" s="69"/>
      <c r="FT2745" s="45"/>
    </row>
    <row r="2746" spans="5:176" x14ac:dyDescent="0.2">
      <c r="E2746" s="69"/>
      <c r="FT2746" s="45"/>
    </row>
    <row r="2747" spans="5:176" x14ac:dyDescent="0.2">
      <c r="E2747" s="69"/>
      <c r="FT2747" s="45"/>
    </row>
    <row r="2748" spans="5:176" x14ac:dyDescent="0.2">
      <c r="E2748" s="69"/>
      <c r="FT2748" s="45"/>
    </row>
    <row r="2749" spans="5:176" x14ac:dyDescent="0.2">
      <c r="E2749" s="69"/>
      <c r="FT2749" s="45"/>
    </row>
    <row r="2750" spans="5:176" x14ac:dyDescent="0.2">
      <c r="E2750" s="69"/>
      <c r="FT2750" s="45"/>
    </row>
    <row r="2751" spans="5:176" x14ac:dyDescent="0.2">
      <c r="E2751" s="69"/>
      <c r="FT2751" s="45"/>
    </row>
    <row r="2752" spans="5:176" x14ac:dyDescent="0.2">
      <c r="E2752" s="69"/>
      <c r="FT2752" s="45"/>
    </row>
    <row r="2753" spans="5:176" x14ac:dyDescent="0.2">
      <c r="E2753" s="69"/>
      <c r="FT2753" s="45"/>
    </row>
    <row r="2754" spans="5:176" x14ac:dyDescent="0.2">
      <c r="E2754" s="69"/>
      <c r="FT2754" s="45"/>
    </row>
    <row r="2755" spans="5:176" x14ac:dyDescent="0.2">
      <c r="E2755" s="69"/>
      <c r="FT2755" s="45"/>
    </row>
    <row r="2756" spans="5:176" x14ac:dyDescent="0.2">
      <c r="E2756" s="69"/>
      <c r="FT2756" s="45"/>
    </row>
    <row r="2757" spans="5:176" x14ac:dyDescent="0.2">
      <c r="E2757" s="69"/>
      <c r="FT2757" s="45"/>
    </row>
    <row r="2758" spans="5:176" x14ac:dyDescent="0.2">
      <c r="E2758" s="69"/>
      <c r="FT2758" s="45"/>
    </row>
    <row r="2759" spans="5:176" x14ac:dyDescent="0.2">
      <c r="E2759" s="69"/>
      <c r="FT2759" s="45"/>
    </row>
    <row r="2760" spans="5:176" x14ac:dyDescent="0.2">
      <c r="E2760" s="69"/>
      <c r="FT2760" s="45"/>
    </row>
    <row r="2761" spans="5:176" x14ac:dyDescent="0.2">
      <c r="E2761" s="69"/>
      <c r="FT2761" s="45"/>
    </row>
    <row r="2762" spans="5:176" x14ac:dyDescent="0.2">
      <c r="E2762" s="69"/>
      <c r="FT2762" s="45"/>
    </row>
    <row r="2763" spans="5:176" x14ac:dyDescent="0.2">
      <c r="E2763" s="69"/>
      <c r="FT2763" s="45"/>
    </row>
    <row r="2764" spans="5:176" x14ac:dyDescent="0.2">
      <c r="E2764" s="69"/>
      <c r="FT2764" s="45"/>
    </row>
    <row r="2765" spans="5:176" x14ac:dyDescent="0.2">
      <c r="E2765" s="69"/>
      <c r="FT2765" s="45"/>
    </row>
    <row r="2766" spans="5:176" x14ac:dyDescent="0.2">
      <c r="E2766" s="69"/>
      <c r="FT2766" s="45"/>
    </row>
    <row r="2767" spans="5:176" x14ac:dyDescent="0.2">
      <c r="E2767" s="69"/>
      <c r="FT2767" s="45"/>
    </row>
    <row r="2768" spans="5:176" x14ac:dyDescent="0.2">
      <c r="E2768" s="69"/>
      <c r="FT2768" s="45"/>
    </row>
    <row r="2769" spans="5:176" x14ac:dyDescent="0.2">
      <c r="E2769" s="69"/>
      <c r="FT2769" s="45"/>
    </row>
    <row r="2770" spans="5:176" x14ac:dyDescent="0.2">
      <c r="E2770" s="69"/>
      <c r="FT2770" s="45"/>
    </row>
    <row r="2771" spans="5:176" x14ac:dyDescent="0.2">
      <c r="E2771" s="69"/>
      <c r="FT2771" s="45"/>
    </row>
    <row r="2772" spans="5:176" x14ac:dyDescent="0.2">
      <c r="E2772" s="69"/>
      <c r="FT2772" s="45"/>
    </row>
    <row r="2773" spans="5:176" x14ac:dyDescent="0.2">
      <c r="E2773" s="69"/>
      <c r="FT2773" s="45"/>
    </row>
    <row r="2774" spans="5:176" x14ac:dyDescent="0.2">
      <c r="E2774" s="69"/>
      <c r="FT2774" s="45"/>
    </row>
    <row r="2775" spans="5:176" x14ac:dyDescent="0.2">
      <c r="E2775" s="69"/>
      <c r="FT2775" s="45"/>
    </row>
    <row r="2776" spans="5:176" x14ac:dyDescent="0.2">
      <c r="E2776" s="69"/>
      <c r="FT2776" s="45"/>
    </row>
    <row r="2777" spans="5:176" x14ac:dyDescent="0.2">
      <c r="E2777" s="69"/>
      <c r="FT2777" s="45"/>
    </row>
    <row r="2778" spans="5:176" x14ac:dyDescent="0.2">
      <c r="E2778" s="69"/>
      <c r="FT2778" s="45"/>
    </row>
    <row r="2779" spans="5:176" x14ac:dyDescent="0.2">
      <c r="E2779" s="69"/>
      <c r="FT2779" s="45"/>
    </row>
    <row r="2780" spans="5:176" x14ac:dyDescent="0.2">
      <c r="E2780" s="69"/>
      <c r="FT2780" s="45"/>
    </row>
    <row r="2781" spans="5:176" x14ac:dyDescent="0.2">
      <c r="E2781" s="69"/>
      <c r="FT2781" s="45"/>
    </row>
    <row r="2782" spans="5:176" x14ac:dyDescent="0.2">
      <c r="E2782" s="69"/>
      <c r="FT2782" s="45"/>
    </row>
    <row r="2783" spans="5:176" x14ac:dyDescent="0.2">
      <c r="E2783" s="69"/>
      <c r="FT2783" s="45"/>
    </row>
    <row r="2784" spans="5:176" x14ac:dyDescent="0.2">
      <c r="E2784" s="69"/>
      <c r="FT2784" s="45"/>
    </row>
    <row r="2785" spans="5:176" x14ac:dyDescent="0.2">
      <c r="E2785" s="69"/>
      <c r="FT2785" s="45"/>
    </row>
    <row r="2786" spans="5:176" x14ac:dyDescent="0.2">
      <c r="E2786" s="69"/>
      <c r="FT2786" s="45"/>
    </row>
    <row r="2787" spans="5:176" x14ac:dyDescent="0.2">
      <c r="E2787" s="69"/>
      <c r="FT2787" s="45"/>
    </row>
    <row r="2788" spans="5:176" x14ac:dyDescent="0.2">
      <c r="E2788" s="69"/>
      <c r="FT2788" s="45"/>
    </row>
    <row r="2789" spans="5:176" x14ac:dyDescent="0.2">
      <c r="E2789" s="69"/>
      <c r="FT2789" s="45"/>
    </row>
    <row r="2790" spans="5:176" x14ac:dyDescent="0.2">
      <c r="E2790" s="69"/>
      <c r="FT2790" s="45"/>
    </row>
    <row r="2791" spans="5:176" x14ac:dyDescent="0.2">
      <c r="E2791" s="69"/>
      <c r="FT2791" s="45"/>
    </row>
    <row r="2792" spans="5:176" x14ac:dyDescent="0.2">
      <c r="E2792" s="69"/>
      <c r="FT2792" s="45"/>
    </row>
    <row r="2793" spans="5:176" x14ac:dyDescent="0.2">
      <c r="E2793" s="69"/>
      <c r="FT2793" s="45"/>
    </row>
    <row r="2794" spans="5:176" x14ac:dyDescent="0.2">
      <c r="E2794" s="69"/>
      <c r="FT2794" s="45"/>
    </row>
    <row r="2795" spans="5:176" x14ac:dyDescent="0.2">
      <c r="E2795" s="69"/>
      <c r="FT2795" s="45"/>
    </row>
    <row r="2796" spans="5:176" x14ac:dyDescent="0.2">
      <c r="E2796" s="69"/>
      <c r="FT2796" s="45"/>
    </row>
    <row r="2797" spans="5:176" x14ac:dyDescent="0.2">
      <c r="E2797" s="69"/>
      <c r="FT2797" s="45"/>
    </row>
    <row r="2798" spans="5:176" x14ac:dyDescent="0.2">
      <c r="E2798" s="69"/>
      <c r="FT2798" s="45"/>
    </row>
    <row r="2799" spans="5:176" x14ac:dyDescent="0.2">
      <c r="E2799" s="69"/>
      <c r="FT2799" s="45"/>
    </row>
    <row r="2800" spans="5:176" x14ac:dyDescent="0.2">
      <c r="E2800" s="69"/>
      <c r="FT2800" s="45"/>
    </row>
    <row r="2801" spans="5:176" x14ac:dyDescent="0.2">
      <c r="E2801" s="69"/>
      <c r="FT2801" s="45"/>
    </row>
    <row r="2802" spans="5:176" x14ac:dyDescent="0.2">
      <c r="E2802" s="69"/>
      <c r="FT2802" s="45"/>
    </row>
    <row r="2803" spans="5:176" x14ac:dyDescent="0.2">
      <c r="E2803" s="69"/>
      <c r="FT2803" s="45"/>
    </row>
    <row r="2804" spans="5:176" x14ac:dyDescent="0.2">
      <c r="E2804" s="69"/>
      <c r="FT2804" s="45"/>
    </row>
    <row r="2805" spans="5:176" x14ac:dyDescent="0.2">
      <c r="E2805" s="69"/>
      <c r="FT2805" s="45"/>
    </row>
    <row r="2806" spans="5:176" x14ac:dyDescent="0.2">
      <c r="E2806" s="69"/>
      <c r="FT2806" s="45"/>
    </row>
    <row r="2807" spans="5:176" x14ac:dyDescent="0.2">
      <c r="E2807" s="69"/>
      <c r="FT2807" s="45"/>
    </row>
    <row r="2808" spans="5:176" x14ac:dyDescent="0.2">
      <c r="E2808" s="69"/>
      <c r="FT2808" s="45"/>
    </row>
    <row r="2809" spans="5:176" x14ac:dyDescent="0.2">
      <c r="E2809" s="69"/>
      <c r="FT2809" s="45"/>
    </row>
    <row r="2810" spans="5:176" x14ac:dyDescent="0.2">
      <c r="E2810" s="69"/>
      <c r="FT2810" s="45"/>
    </row>
    <row r="2811" spans="5:176" x14ac:dyDescent="0.2">
      <c r="E2811" s="69"/>
      <c r="FT2811" s="45"/>
    </row>
    <row r="2812" spans="5:176" x14ac:dyDescent="0.2">
      <c r="E2812" s="69"/>
      <c r="FT2812" s="45"/>
    </row>
    <row r="2813" spans="5:176" x14ac:dyDescent="0.2">
      <c r="E2813" s="69"/>
      <c r="FT2813" s="45"/>
    </row>
    <row r="2814" spans="5:176" x14ac:dyDescent="0.2">
      <c r="E2814" s="69"/>
      <c r="FT2814" s="45"/>
    </row>
    <row r="2815" spans="5:176" x14ac:dyDescent="0.2">
      <c r="E2815" s="69"/>
      <c r="FT2815" s="45"/>
    </row>
    <row r="2816" spans="5:176" x14ac:dyDescent="0.2">
      <c r="E2816" s="69"/>
      <c r="FT2816" s="45"/>
    </row>
    <row r="2817" spans="5:176" x14ac:dyDescent="0.2">
      <c r="E2817" s="69"/>
      <c r="FT2817" s="45"/>
    </row>
    <row r="2818" spans="5:176" x14ac:dyDescent="0.2">
      <c r="E2818" s="69"/>
      <c r="FT2818" s="45"/>
    </row>
    <row r="2819" spans="5:176" x14ac:dyDescent="0.2">
      <c r="E2819" s="69"/>
      <c r="FT2819" s="45"/>
    </row>
    <row r="2820" spans="5:176" x14ac:dyDescent="0.2">
      <c r="E2820" s="69"/>
      <c r="FT2820" s="45"/>
    </row>
    <row r="2821" spans="5:176" x14ac:dyDescent="0.2">
      <c r="E2821" s="69"/>
      <c r="FT2821" s="45"/>
    </row>
    <row r="2822" spans="5:176" x14ac:dyDescent="0.2">
      <c r="E2822" s="69"/>
      <c r="FT2822" s="45"/>
    </row>
    <row r="2823" spans="5:176" x14ac:dyDescent="0.2">
      <c r="E2823" s="69"/>
      <c r="FT2823" s="45"/>
    </row>
    <row r="2824" spans="5:176" x14ac:dyDescent="0.2">
      <c r="E2824" s="69"/>
      <c r="FT2824" s="45"/>
    </row>
    <row r="2825" spans="5:176" x14ac:dyDescent="0.2">
      <c r="E2825" s="69"/>
      <c r="FT2825" s="45"/>
    </row>
    <row r="2826" spans="5:176" x14ac:dyDescent="0.2">
      <c r="E2826" s="69"/>
      <c r="FT2826" s="45"/>
    </row>
    <row r="2827" spans="5:176" x14ac:dyDescent="0.2">
      <c r="E2827" s="69"/>
      <c r="FT2827" s="45"/>
    </row>
    <row r="2828" spans="5:176" x14ac:dyDescent="0.2">
      <c r="E2828" s="69"/>
      <c r="FT2828" s="45"/>
    </row>
    <row r="2829" spans="5:176" x14ac:dyDescent="0.2">
      <c r="E2829" s="69"/>
      <c r="FT2829" s="45"/>
    </row>
    <row r="2830" spans="5:176" x14ac:dyDescent="0.2">
      <c r="E2830" s="69"/>
      <c r="FT2830" s="45"/>
    </row>
    <row r="2831" spans="5:176" x14ac:dyDescent="0.2">
      <c r="E2831" s="69"/>
      <c r="FT2831" s="45"/>
    </row>
    <row r="2832" spans="5:176" x14ac:dyDescent="0.2">
      <c r="E2832" s="69"/>
      <c r="FT2832" s="45"/>
    </row>
    <row r="2833" spans="5:176" x14ac:dyDescent="0.2">
      <c r="E2833" s="69"/>
      <c r="FT2833" s="45"/>
    </row>
    <row r="2834" spans="5:176" x14ac:dyDescent="0.2">
      <c r="E2834" s="69"/>
      <c r="FT2834" s="45"/>
    </row>
    <row r="2835" spans="5:176" x14ac:dyDescent="0.2">
      <c r="E2835" s="69"/>
      <c r="FT2835" s="45"/>
    </row>
    <row r="2836" spans="5:176" x14ac:dyDescent="0.2">
      <c r="E2836" s="69"/>
      <c r="FT2836" s="45"/>
    </row>
    <row r="2837" spans="5:176" x14ac:dyDescent="0.2">
      <c r="E2837" s="69"/>
      <c r="FT2837" s="45"/>
    </row>
    <row r="2838" spans="5:176" x14ac:dyDescent="0.2">
      <c r="E2838" s="69"/>
      <c r="FT2838" s="45"/>
    </row>
    <row r="2839" spans="5:176" x14ac:dyDescent="0.2">
      <c r="E2839" s="69"/>
      <c r="FT2839" s="45"/>
    </row>
    <row r="2840" spans="5:176" x14ac:dyDescent="0.2">
      <c r="E2840" s="69"/>
      <c r="FT2840" s="45"/>
    </row>
    <row r="2841" spans="5:176" x14ac:dyDescent="0.2">
      <c r="E2841" s="69"/>
      <c r="FT2841" s="45"/>
    </row>
    <row r="2842" spans="5:176" x14ac:dyDescent="0.2">
      <c r="E2842" s="69"/>
      <c r="FT2842" s="45"/>
    </row>
    <row r="2843" spans="5:176" x14ac:dyDescent="0.2">
      <c r="E2843" s="69"/>
      <c r="FT2843" s="45"/>
    </row>
    <row r="2844" spans="5:176" x14ac:dyDescent="0.2">
      <c r="E2844" s="69"/>
      <c r="FT2844" s="45"/>
    </row>
    <row r="2845" spans="5:176" x14ac:dyDescent="0.2">
      <c r="E2845" s="69"/>
      <c r="FT2845" s="45"/>
    </row>
    <row r="2846" spans="5:176" x14ac:dyDescent="0.2">
      <c r="E2846" s="69"/>
      <c r="FT2846" s="45"/>
    </row>
    <row r="2847" spans="5:176" x14ac:dyDescent="0.2">
      <c r="E2847" s="69"/>
      <c r="FT2847" s="45"/>
    </row>
    <row r="2848" spans="5:176" x14ac:dyDescent="0.2">
      <c r="E2848" s="69"/>
      <c r="FT2848" s="45"/>
    </row>
    <row r="2849" spans="5:176" x14ac:dyDescent="0.2">
      <c r="E2849" s="69"/>
      <c r="FT2849" s="45"/>
    </row>
    <row r="2850" spans="5:176" x14ac:dyDescent="0.2">
      <c r="E2850" s="69"/>
      <c r="FT2850" s="45"/>
    </row>
    <row r="2851" spans="5:176" x14ac:dyDescent="0.2">
      <c r="E2851" s="69"/>
      <c r="FT2851" s="45"/>
    </row>
    <row r="2852" spans="5:176" x14ac:dyDescent="0.2">
      <c r="E2852" s="69"/>
      <c r="FT2852" s="45"/>
    </row>
    <row r="2853" spans="5:176" x14ac:dyDescent="0.2">
      <c r="E2853" s="69"/>
      <c r="FT2853" s="45"/>
    </row>
    <row r="2854" spans="5:176" x14ac:dyDescent="0.2">
      <c r="E2854" s="69"/>
      <c r="FT2854" s="45"/>
    </row>
    <row r="2855" spans="5:176" x14ac:dyDescent="0.2">
      <c r="E2855" s="69"/>
      <c r="FT2855" s="45"/>
    </row>
    <row r="2856" spans="5:176" x14ac:dyDescent="0.2">
      <c r="E2856" s="69"/>
      <c r="FT2856" s="45"/>
    </row>
    <row r="2857" spans="5:176" x14ac:dyDescent="0.2">
      <c r="E2857" s="69"/>
      <c r="FT2857" s="45"/>
    </row>
    <row r="2858" spans="5:176" x14ac:dyDescent="0.2">
      <c r="E2858" s="69"/>
      <c r="FT2858" s="45"/>
    </row>
    <row r="2859" spans="5:176" x14ac:dyDescent="0.2">
      <c r="E2859" s="69"/>
      <c r="FT2859" s="45"/>
    </row>
    <row r="2860" spans="5:176" x14ac:dyDescent="0.2">
      <c r="E2860" s="69"/>
      <c r="FT2860" s="45"/>
    </row>
    <row r="2861" spans="5:176" x14ac:dyDescent="0.2">
      <c r="E2861" s="69"/>
      <c r="FT2861" s="45"/>
    </row>
    <row r="2862" spans="5:176" x14ac:dyDescent="0.2">
      <c r="E2862" s="69"/>
      <c r="FT2862" s="45"/>
    </row>
    <row r="2863" spans="5:176" x14ac:dyDescent="0.2">
      <c r="E2863" s="69"/>
      <c r="FT2863" s="45"/>
    </row>
    <row r="2864" spans="5:176" x14ac:dyDescent="0.2">
      <c r="E2864" s="69"/>
      <c r="FT2864" s="45"/>
    </row>
    <row r="2865" spans="5:176" x14ac:dyDescent="0.2">
      <c r="E2865" s="69"/>
      <c r="FT2865" s="45"/>
    </row>
    <row r="2866" spans="5:176" x14ac:dyDescent="0.2">
      <c r="E2866" s="69"/>
      <c r="FT2866" s="45"/>
    </row>
    <row r="2867" spans="5:176" x14ac:dyDescent="0.2">
      <c r="E2867" s="69"/>
      <c r="FT2867" s="45"/>
    </row>
    <row r="2868" spans="5:176" x14ac:dyDescent="0.2">
      <c r="E2868" s="69"/>
      <c r="FT2868" s="45"/>
    </row>
    <row r="2869" spans="5:176" x14ac:dyDescent="0.2">
      <c r="E2869" s="69"/>
      <c r="FT2869" s="45"/>
    </row>
    <row r="2870" spans="5:176" x14ac:dyDescent="0.2">
      <c r="E2870" s="69"/>
      <c r="FT2870" s="45"/>
    </row>
    <row r="2871" spans="5:176" x14ac:dyDescent="0.2">
      <c r="E2871" s="69"/>
      <c r="FT2871" s="45"/>
    </row>
    <row r="2872" spans="5:176" x14ac:dyDescent="0.2">
      <c r="E2872" s="69"/>
      <c r="FT2872" s="45"/>
    </row>
    <row r="2873" spans="5:176" x14ac:dyDescent="0.2">
      <c r="E2873" s="69"/>
      <c r="FT2873" s="45"/>
    </row>
    <row r="2874" spans="5:176" x14ac:dyDescent="0.2">
      <c r="E2874" s="69"/>
      <c r="FT2874" s="45"/>
    </row>
    <row r="2875" spans="5:176" x14ac:dyDescent="0.2">
      <c r="E2875" s="69"/>
      <c r="FT2875" s="45"/>
    </row>
    <row r="2876" spans="5:176" x14ac:dyDescent="0.2">
      <c r="E2876" s="69"/>
      <c r="FT2876" s="45"/>
    </row>
    <row r="2877" spans="5:176" x14ac:dyDescent="0.2">
      <c r="E2877" s="69"/>
      <c r="FT2877" s="45"/>
    </row>
    <row r="2878" spans="5:176" x14ac:dyDescent="0.2">
      <c r="E2878" s="69"/>
      <c r="FT2878" s="45"/>
    </row>
    <row r="2879" spans="5:176" x14ac:dyDescent="0.2">
      <c r="E2879" s="69"/>
      <c r="FT2879" s="45"/>
    </row>
    <row r="2880" spans="5:176" x14ac:dyDescent="0.2">
      <c r="E2880" s="69"/>
      <c r="FT2880" s="45"/>
    </row>
    <row r="2881" spans="5:176" x14ac:dyDescent="0.2">
      <c r="E2881" s="69"/>
      <c r="FT2881" s="45"/>
    </row>
    <row r="2882" spans="5:176" x14ac:dyDescent="0.2">
      <c r="E2882" s="69"/>
      <c r="FT2882" s="45"/>
    </row>
    <row r="2883" spans="5:176" x14ac:dyDescent="0.2">
      <c r="E2883" s="69"/>
      <c r="FT2883" s="45"/>
    </row>
    <row r="2884" spans="5:176" x14ac:dyDescent="0.2">
      <c r="E2884" s="69"/>
      <c r="FT2884" s="45"/>
    </row>
    <row r="2885" spans="5:176" x14ac:dyDescent="0.2">
      <c r="E2885" s="69"/>
      <c r="FT2885" s="45"/>
    </row>
    <row r="2886" spans="5:176" x14ac:dyDescent="0.2">
      <c r="E2886" s="69"/>
      <c r="FT2886" s="45"/>
    </row>
    <row r="2887" spans="5:176" x14ac:dyDescent="0.2">
      <c r="E2887" s="69"/>
      <c r="FT2887" s="45"/>
    </row>
    <row r="2888" spans="5:176" x14ac:dyDescent="0.2">
      <c r="E2888" s="69"/>
      <c r="FT2888" s="45"/>
    </row>
    <row r="2889" spans="5:176" x14ac:dyDescent="0.2">
      <c r="E2889" s="69"/>
      <c r="FT2889" s="45"/>
    </row>
    <row r="2890" spans="5:176" x14ac:dyDescent="0.2">
      <c r="E2890" s="69"/>
      <c r="FT2890" s="45"/>
    </row>
    <row r="2891" spans="5:176" x14ac:dyDescent="0.2">
      <c r="E2891" s="69"/>
      <c r="FT2891" s="45"/>
    </row>
    <row r="2892" spans="5:176" x14ac:dyDescent="0.2">
      <c r="E2892" s="69"/>
      <c r="FT2892" s="45"/>
    </row>
    <row r="2893" spans="5:176" x14ac:dyDescent="0.2">
      <c r="E2893" s="69"/>
      <c r="FT2893" s="45"/>
    </row>
    <row r="2894" spans="5:176" x14ac:dyDescent="0.2">
      <c r="E2894" s="69"/>
      <c r="FT2894" s="45"/>
    </row>
    <row r="2895" spans="5:176" x14ac:dyDescent="0.2">
      <c r="E2895" s="69"/>
      <c r="FT2895" s="45"/>
    </row>
    <row r="2896" spans="5:176" x14ac:dyDescent="0.2">
      <c r="E2896" s="69"/>
      <c r="FT2896" s="45"/>
    </row>
    <row r="2897" spans="5:176" x14ac:dyDescent="0.2">
      <c r="E2897" s="69"/>
      <c r="FT2897" s="45"/>
    </row>
    <row r="2898" spans="5:176" x14ac:dyDescent="0.2">
      <c r="E2898" s="69"/>
      <c r="FT2898" s="45"/>
    </row>
    <row r="2899" spans="5:176" x14ac:dyDescent="0.2">
      <c r="E2899" s="69"/>
      <c r="FT2899" s="45"/>
    </row>
    <row r="2900" spans="5:176" x14ac:dyDescent="0.2">
      <c r="E2900" s="69"/>
      <c r="FT2900" s="45"/>
    </row>
    <row r="2901" spans="5:176" x14ac:dyDescent="0.2">
      <c r="E2901" s="69"/>
      <c r="FT2901" s="45"/>
    </row>
    <row r="2902" spans="5:176" x14ac:dyDescent="0.2">
      <c r="E2902" s="69"/>
      <c r="FT2902" s="45"/>
    </row>
    <row r="2903" spans="5:176" x14ac:dyDescent="0.2">
      <c r="E2903" s="69"/>
      <c r="FT2903" s="45"/>
    </row>
    <row r="2904" spans="5:176" x14ac:dyDescent="0.2">
      <c r="E2904" s="69"/>
      <c r="FT2904" s="45"/>
    </row>
    <row r="2905" spans="5:176" x14ac:dyDescent="0.2">
      <c r="E2905" s="69"/>
      <c r="FT2905" s="45"/>
    </row>
    <row r="2906" spans="5:176" x14ac:dyDescent="0.2">
      <c r="E2906" s="69"/>
      <c r="FT2906" s="45"/>
    </row>
    <row r="2907" spans="5:176" x14ac:dyDescent="0.2">
      <c r="E2907" s="69"/>
      <c r="FT2907" s="45"/>
    </row>
    <row r="2908" spans="5:176" x14ac:dyDescent="0.2">
      <c r="E2908" s="69"/>
      <c r="FT2908" s="45"/>
    </row>
    <row r="2909" spans="5:176" x14ac:dyDescent="0.2">
      <c r="E2909" s="69"/>
      <c r="FT2909" s="45"/>
    </row>
    <row r="2910" spans="5:176" x14ac:dyDescent="0.2">
      <c r="E2910" s="69"/>
      <c r="FT2910" s="45"/>
    </row>
    <row r="2911" spans="5:176" x14ac:dyDescent="0.2">
      <c r="E2911" s="69"/>
      <c r="FT2911" s="45"/>
    </row>
    <row r="2912" spans="5:176" x14ac:dyDescent="0.2">
      <c r="E2912" s="69"/>
      <c r="FT2912" s="45"/>
    </row>
    <row r="2913" spans="5:176" x14ac:dyDescent="0.2">
      <c r="E2913" s="69"/>
      <c r="FT2913" s="45"/>
    </row>
    <row r="2914" spans="5:176" x14ac:dyDescent="0.2">
      <c r="E2914" s="69"/>
      <c r="FT2914" s="45"/>
    </row>
    <row r="2915" spans="5:176" x14ac:dyDescent="0.2">
      <c r="E2915" s="69"/>
      <c r="FT2915" s="45"/>
    </row>
    <row r="2916" spans="5:176" x14ac:dyDescent="0.2">
      <c r="E2916" s="69"/>
      <c r="FT2916" s="45"/>
    </row>
    <row r="2917" spans="5:176" x14ac:dyDescent="0.2">
      <c r="E2917" s="69"/>
      <c r="FT2917" s="45"/>
    </row>
    <row r="2918" spans="5:176" x14ac:dyDescent="0.2">
      <c r="E2918" s="69"/>
      <c r="FT2918" s="45"/>
    </row>
    <row r="2919" spans="5:176" x14ac:dyDescent="0.2">
      <c r="E2919" s="69"/>
      <c r="FT2919" s="45"/>
    </row>
    <row r="2920" spans="5:176" x14ac:dyDescent="0.2">
      <c r="E2920" s="69"/>
      <c r="FT2920" s="45"/>
    </row>
    <row r="2921" spans="5:176" x14ac:dyDescent="0.2">
      <c r="E2921" s="69"/>
      <c r="FT2921" s="45"/>
    </row>
    <row r="2922" spans="5:176" x14ac:dyDescent="0.2">
      <c r="E2922" s="69"/>
      <c r="FT2922" s="45"/>
    </row>
    <row r="2923" spans="5:176" x14ac:dyDescent="0.2">
      <c r="E2923" s="69"/>
      <c r="FT2923" s="45"/>
    </row>
    <row r="2924" spans="5:176" x14ac:dyDescent="0.2">
      <c r="E2924" s="69"/>
      <c r="FT2924" s="45"/>
    </row>
    <row r="2925" spans="5:176" x14ac:dyDescent="0.2">
      <c r="E2925" s="69"/>
      <c r="FT2925" s="45"/>
    </row>
    <row r="2926" spans="5:176" x14ac:dyDescent="0.2">
      <c r="E2926" s="69"/>
      <c r="FT2926" s="45"/>
    </row>
    <row r="2927" spans="5:176" x14ac:dyDescent="0.2">
      <c r="E2927" s="69"/>
      <c r="FT2927" s="45"/>
    </row>
    <row r="2928" spans="5:176" x14ac:dyDescent="0.2">
      <c r="E2928" s="69"/>
      <c r="FT2928" s="45"/>
    </row>
    <row r="2929" spans="5:176" x14ac:dyDescent="0.2">
      <c r="E2929" s="69"/>
      <c r="FT2929" s="45"/>
    </row>
    <row r="2930" spans="5:176" x14ac:dyDescent="0.2">
      <c r="E2930" s="69"/>
      <c r="FT2930" s="45"/>
    </row>
    <row r="2931" spans="5:176" x14ac:dyDescent="0.2">
      <c r="E2931" s="69"/>
      <c r="FT2931" s="45"/>
    </row>
    <row r="2932" spans="5:176" x14ac:dyDescent="0.2">
      <c r="E2932" s="69"/>
      <c r="FT2932" s="45"/>
    </row>
    <row r="2933" spans="5:176" x14ac:dyDescent="0.2">
      <c r="E2933" s="69"/>
      <c r="FT2933" s="45"/>
    </row>
    <row r="2934" spans="5:176" x14ac:dyDescent="0.2">
      <c r="E2934" s="69"/>
      <c r="FT2934" s="45"/>
    </row>
    <row r="2935" spans="5:176" x14ac:dyDescent="0.2">
      <c r="E2935" s="69"/>
      <c r="FT2935" s="45"/>
    </row>
    <row r="2936" spans="5:176" x14ac:dyDescent="0.2">
      <c r="E2936" s="69"/>
      <c r="FT2936" s="45"/>
    </row>
    <row r="2937" spans="5:176" x14ac:dyDescent="0.2">
      <c r="E2937" s="69"/>
      <c r="FT2937" s="45"/>
    </row>
    <row r="2938" spans="5:176" x14ac:dyDescent="0.2">
      <c r="E2938" s="69"/>
      <c r="FT2938" s="45"/>
    </row>
    <row r="2939" spans="5:176" x14ac:dyDescent="0.2">
      <c r="E2939" s="69"/>
      <c r="FT2939" s="45"/>
    </row>
    <row r="2940" spans="5:176" x14ac:dyDescent="0.2">
      <c r="E2940" s="69"/>
      <c r="FT2940" s="45"/>
    </row>
    <row r="2941" spans="5:176" x14ac:dyDescent="0.2">
      <c r="E2941" s="69"/>
      <c r="FT2941" s="45"/>
    </row>
    <row r="2942" spans="5:176" x14ac:dyDescent="0.2">
      <c r="E2942" s="69"/>
      <c r="FT2942" s="45"/>
    </row>
    <row r="2943" spans="5:176" x14ac:dyDescent="0.2">
      <c r="E2943" s="69"/>
      <c r="FT2943" s="45"/>
    </row>
    <row r="2944" spans="5:176" x14ac:dyDescent="0.2">
      <c r="E2944" s="69"/>
      <c r="FT2944" s="45"/>
    </row>
    <row r="2945" spans="5:176" x14ac:dyDescent="0.2">
      <c r="E2945" s="69"/>
      <c r="FT2945" s="45"/>
    </row>
    <row r="2946" spans="5:176" x14ac:dyDescent="0.2">
      <c r="E2946" s="69"/>
      <c r="FT2946" s="45"/>
    </row>
    <row r="2947" spans="5:176" x14ac:dyDescent="0.2">
      <c r="E2947" s="69"/>
      <c r="FT2947" s="45"/>
    </row>
    <row r="2948" spans="5:176" x14ac:dyDescent="0.2">
      <c r="E2948" s="69"/>
      <c r="FT2948" s="45"/>
    </row>
    <row r="2949" spans="5:176" x14ac:dyDescent="0.2">
      <c r="E2949" s="69"/>
      <c r="FT2949" s="45"/>
    </row>
    <row r="2950" spans="5:176" x14ac:dyDescent="0.2">
      <c r="E2950" s="69"/>
      <c r="FT2950" s="45"/>
    </row>
    <row r="2951" spans="5:176" x14ac:dyDescent="0.2">
      <c r="E2951" s="69"/>
      <c r="FT2951" s="45"/>
    </row>
    <row r="2952" spans="5:176" x14ac:dyDescent="0.2">
      <c r="E2952" s="69"/>
      <c r="FT2952" s="45"/>
    </row>
    <row r="2953" spans="5:176" x14ac:dyDescent="0.2">
      <c r="E2953" s="69"/>
      <c r="FT2953" s="45"/>
    </row>
    <row r="2954" spans="5:176" x14ac:dyDescent="0.2">
      <c r="E2954" s="69"/>
      <c r="FT2954" s="45"/>
    </row>
    <row r="2955" spans="5:176" x14ac:dyDescent="0.2">
      <c r="E2955" s="69"/>
      <c r="FT2955" s="45"/>
    </row>
    <row r="2956" spans="5:176" x14ac:dyDescent="0.2">
      <c r="E2956" s="69"/>
      <c r="FT2956" s="45"/>
    </row>
    <row r="2957" spans="5:176" x14ac:dyDescent="0.2">
      <c r="E2957" s="69"/>
      <c r="FT2957" s="45"/>
    </row>
    <row r="2958" spans="5:176" x14ac:dyDescent="0.2">
      <c r="E2958" s="69"/>
      <c r="FT2958" s="45"/>
    </row>
    <row r="2959" spans="5:176" x14ac:dyDescent="0.2">
      <c r="E2959" s="69"/>
      <c r="FT2959" s="45"/>
    </row>
    <row r="2960" spans="5:176" x14ac:dyDescent="0.2">
      <c r="E2960" s="69"/>
      <c r="FT2960" s="45"/>
    </row>
    <row r="2961" spans="5:176" x14ac:dyDescent="0.2">
      <c r="E2961" s="69"/>
      <c r="FT2961" s="45"/>
    </row>
    <row r="2962" spans="5:176" x14ac:dyDescent="0.2">
      <c r="E2962" s="69"/>
      <c r="FT2962" s="45"/>
    </row>
    <row r="2963" spans="5:176" x14ac:dyDescent="0.2">
      <c r="E2963" s="69"/>
      <c r="FT2963" s="45"/>
    </row>
    <row r="2964" spans="5:176" x14ac:dyDescent="0.2">
      <c r="E2964" s="69"/>
      <c r="FT2964" s="45"/>
    </row>
    <row r="2965" spans="5:176" x14ac:dyDescent="0.2">
      <c r="E2965" s="69"/>
      <c r="FT2965" s="45"/>
    </row>
    <row r="2966" spans="5:176" x14ac:dyDescent="0.2">
      <c r="E2966" s="69"/>
      <c r="FT2966" s="45"/>
    </row>
    <row r="2967" spans="5:176" x14ac:dyDescent="0.2">
      <c r="E2967" s="69"/>
      <c r="FT2967" s="45"/>
    </row>
    <row r="2968" spans="5:176" x14ac:dyDescent="0.2">
      <c r="E2968" s="69"/>
      <c r="FT2968" s="45"/>
    </row>
    <row r="2969" spans="5:176" x14ac:dyDescent="0.2">
      <c r="E2969" s="69"/>
      <c r="FT2969" s="45"/>
    </row>
    <row r="2970" spans="5:176" x14ac:dyDescent="0.2">
      <c r="E2970" s="69"/>
      <c r="FT2970" s="45"/>
    </row>
    <row r="2971" spans="5:176" x14ac:dyDescent="0.2">
      <c r="E2971" s="69"/>
      <c r="FT2971" s="45"/>
    </row>
    <row r="2972" spans="5:176" x14ac:dyDescent="0.2">
      <c r="E2972" s="69"/>
      <c r="FT2972" s="45"/>
    </row>
    <row r="2973" spans="5:176" x14ac:dyDescent="0.2">
      <c r="E2973" s="69"/>
      <c r="FT2973" s="45"/>
    </row>
    <row r="2974" spans="5:176" x14ac:dyDescent="0.2">
      <c r="E2974" s="69"/>
      <c r="FT2974" s="45"/>
    </row>
    <row r="2975" spans="5:176" x14ac:dyDescent="0.2">
      <c r="E2975" s="69"/>
      <c r="FT2975" s="45"/>
    </row>
    <row r="2976" spans="5:176" x14ac:dyDescent="0.2">
      <c r="E2976" s="69"/>
      <c r="FT2976" s="45"/>
    </row>
    <row r="2977" spans="5:176" x14ac:dyDescent="0.2">
      <c r="E2977" s="69"/>
      <c r="FT2977" s="45"/>
    </row>
    <row r="2978" spans="5:176" x14ac:dyDescent="0.2">
      <c r="E2978" s="69"/>
      <c r="FT2978" s="45"/>
    </row>
    <row r="2979" spans="5:176" x14ac:dyDescent="0.2">
      <c r="E2979" s="69"/>
      <c r="FT2979" s="45"/>
    </row>
    <row r="2980" spans="5:176" x14ac:dyDescent="0.2">
      <c r="E2980" s="69"/>
      <c r="FT2980" s="45"/>
    </row>
    <row r="2981" spans="5:176" x14ac:dyDescent="0.2">
      <c r="E2981" s="69"/>
      <c r="FT2981" s="45"/>
    </row>
    <row r="2982" spans="5:176" x14ac:dyDescent="0.2">
      <c r="E2982" s="69"/>
      <c r="FT2982" s="45"/>
    </row>
    <row r="2983" spans="5:176" x14ac:dyDescent="0.2">
      <c r="E2983" s="69"/>
      <c r="FT2983" s="45"/>
    </row>
    <row r="2984" spans="5:176" x14ac:dyDescent="0.2">
      <c r="E2984" s="69"/>
      <c r="FT2984" s="45"/>
    </row>
    <row r="2985" spans="5:176" x14ac:dyDescent="0.2">
      <c r="E2985" s="69"/>
      <c r="FT2985" s="45"/>
    </row>
    <row r="2986" spans="5:176" x14ac:dyDescent="0.2">
      <c r="E2986" s="69"/>
      <c r="FT2986" s="45"/>
    </row>
    <row r="2987" spans="5:176" x14ac:dyDescent="0.2">
      <c r="E2987" s="69"/>
      <c r="FT2987" s="45"/>
    </row>
    <row r="2988" spans="5:176" x14ac:dyDescent="0.2">
      <c r="E2988" s="69"/>
      <c r="FT2988" s="45"/>
    </row>
    <row r="2989" spans="5:176" x14ac:dyDescent="0.2">
      <c r="E2989" s="69"/>
      <c r="FT2989" s="45"/>
    </row>
    <row r="2990" spans="5:176" x14ac:dyDescent="0.2">
      <c r="E2990" s="69"/>
      <c r="FT2990" s="45"/>
    </row>
    <row r="2991" spans="5:176" x14ac:dyDescent="0.2">
      <c r="E2991" s="69"/>
      <c r="FT2991" s="45"/>
    </row>
    <row r="2992" spans="5:176" x14ac:dyDescent="0.2">
      <c r="E2992" s="69"/>
      <c r="FT2992" s="45"/>
    </row>
    <row r="2993" spans="5:176" x14ac:dyDescent="0.2">
      <c r="E2993" s="69"/>
      <c r="FT2993" s="45"/>
    </row>
    <row r="2994" spans="5:176" x14ac:dyDescent="0.2">
      <c r="E2994" s="69"/>
      <c r="FT2994" s="45"/>
    </row>
    <row r="2995" spans="5:176" x14ac:dyDescent="0.2">
      <c r="E2995" s="69"/>
      <c r="FT2995" s="45"/>
    </row>
    <row r="2996" spans="5:176" x14ac:dyDescent="0.2">
      <c r="E2996" s="69"/>
      <c r="FT2996" s="45"/>
    </row>
    <row r="2997" spans="5:176" x14ac:dyDescent="0.2">
      <c r="E2997" s="69"/>
      <c r="FT2997" s="45"/>
    </row>
    <row r="2998" spans="5:176" x14ac:dyDescent="0.2">
      <c r="E2998" s="69"/>
      <c r="FT2998" s="45"/>
    </row>
    <row r="2999" spans="5:176" x14ac:dyDescent="0.2">
      <c r="E2999" s="69"/>
      <c r="FT2999" s="45"/>
    </row>
    <row r="3000" spans="5:176" x14ac:dyDescent="0.2">
      <c r="E3000" s="69"/>
      <c r="FT3000" s="45"/>
    </row>
    <row r="3001" spans="5:176" x14ac:dyDescent="0.2">
      <c r="E3001" s="69"/>
      <c r="FT3001" s="45"/>
    </row>
    <row r="3002" spans="5:176" x14ac:dyDescent="0.2">
      <c r="E3002" s="69"/>
      <c r="FT3002" s="45"/>
    </row>
    <row r="3003" spans="5:176" x14ac:dyDescent="0.2">
      <c r="E3003" s="69"/>
      <c r="FT3003" s="45"/>
    </row>
    <row r="3004" spans="5:176" x14ac:dyDescent="0.2">
      <c r="E3004" s="69"/>
      <c r="FT3004" s="45"/>
    </row>
    <row r="3005" spans="5:176" x14ac:dyDescent="0.2">
      <c r="E3005" s="69"/>
      <c r="FT3005" s="45"/>
    </row>
    <row r="3006" spans="5:176" x14ac:dyDescent="0.2">
      <c r="E3006" s="69"/>
      <c r="FT3006" s="45"/>
    </row>
    <row r="3007" spans="5:176" x14ac:dyDescent="0.2">
      <c r="E3007" s="69"/>
      <c r="FT3007" s="45"/>
    </row>
    <row r="3008" spans="5:176" x14ac:dyDescent="0.2">
      <c r="E3008" s="69"/>
      <c r="FT3008" s="45"/>
    </row>
    <row r="3009" spans="5:176" x14ac:dyDescent="0.2">
      <c r="E3009" s="69"/>
      <c r="FT3009" s="45"/>
    </row>
    <row r="3010" spans="5:176" x14ac:dyDescent="0.2">
      <c r="E3010" s="69"/>
      <c r="FT3010" s="45"/>
    </row>
    <row r="3011" spans="5:176" x14ac:dyDescent="0.2">
      <c r="E3011" s="69"/>
      <c r="FT3011" s="45"/>
    </row>
    <row r="3012" spans="5:176" x14ac:dyDescent="0.2">
      <c r="E3012" s="69"/>
      <c r="FT3012" s="45"/>
    </row>
    <row r="3013" spans="5:176" x14ac:dyDescent="0.2">
      <c r="E3013" s="69"/>
      <c r="FT3013" s="45"/>
    </row>
    <row r="3014" spans="5:176" x14ac:dyDescent="0.2">
      <c r="E3014" s="69"/>
      <c r="FT3014" s="45"/>
    </row>
    <row r="3015" spans="5:176" x14ac:dyDescent="0.2">
      <c r="E3015" s="69"/>
      <c r="FT3015" s="45"/>
    </row>
    <row r="3016" spans="5:176" x14ac:dyDescent="0.2">
      <c r="E3016" s="69"/>
      <c r="FT3016" s="45"/>
    </row>
    <row r="3017" spans="5:176" x14ac:dyDescent="0.2">
      <c r="E3017" s="69"/>
      <c r="FT3017" s="45"/>
    </row>
    <row r="3018" spans="5:176" x14ac:dyDescent="0.2">
      <c r="E3018" s="69"/>
      <c r="FT3018" s="45"/>
    </row>
    <row r="3019" spans="5:176" x14ac:dyDescent="0.2">
      <c r="E3019" s="69"/>
      <c r="FT3019" s="45"/>
    </row>
    <row r="3020" spans="5:176" x14ac:dyDescent="0.2">
      <c r="E3020" s="69"/>
      <c r="FT3020" s="45"/>
    </row>
    <row r="3021" spans="5:176" x14ac:dyDescent="0.2">
      <c r="E3021" s="69"/>
      <c r="FT3021" s="45"/>
    </row>
    <row r="3022" spans="5:176" x14ac:dyDescent="0.2">
      <c r="E3022" s="69"/>
      <c r="FT3022" s="45"/>
    </row>
    <row r="3023" spans="5:176" x14ac:dyDescent="0.2">
      <c r="E3023" s="69"/>
      <c r="FT3023" s="45"/>
    </row>
    <row r="3024" spans="5:176" x14ac:dyDescent="0.2">
      <c r="E3024" s="69"/>
      <c r="FT3024" s="45"/>
    </row>
    <row r="3025" spans="5:176" x14ac:dyDescent="0.2">
      <c r="E3025" s="69"/>
      <c r="FT3025" s="45"/>
    </row>
    <row r="3026" spans="5:176" x14ac:dyDescent="0.2">
      <c r="E3026" s="69"/>
      <c r="FT3026" s="45"/>
    </row>
    <row r="3027" spans="5:176" x14ac:dyDescent="0.2">
      <c r="E3027" s="69"/>
      <c r="FT3027" s="45"/>
    </row>
    <row r="3028" spans="5:176" x14ac:dyDescent="0.2">
      <c r="E3028" s="69"/>
      <c r="FT3028" s="45"/>
    </row>
    <row r="3029" spans="5:176" x14ac:dyDescent="0.2">
      <c r="E3029" s="69"/>
      <c r="FT3029" s="45"/>
    </row>
    <row r="3030" spans="5:176" x14ac:dyDescent="0.2">
      <c r="E3030" s="69"/>
      <c r="FT3030" s="45"/>
    </row>
    <row r="3031" spans="5:176" x14ac:dyDescent="0.2">
      <c r="E3031" s="69"/>
      <c r="FT3031" s="45"/>
    </row>
    <row r="3032" spans="5:176" x14ac:dyDescent="0.2">
      <c r="E3032" s="69"/>
      <c r="FT3032" s="45"/>
    </row>
    <row r="3033" spans="5:176" x14ac:dyDescent="0.2">
      <c r="E3033" s="69"/>
      <c r="FT3033" s="45"/>
    </row>
    <row r="3034" spans="5:176" x14ac:dyDescent="0.2">
      <c r="E3034" s="69"/>
      <c r="FT3034" s="45"/>
    </row>
    <row r="3035" spans="5:176" x14ac:dyDescent="0.2">
      <c r="E3035" s="69"/>
      <c r="FT3035" s="45"/>
    </row>
    <row r="3036" spans="5:176" x14ac:dyDescent="0.2">
      <c r="E3036" s="69"/>
      <c r="FT3036" s="45"/>
    </row>
    <row r="3037" spans="5:176" x14ac:dyDescent="0.2">
      <c r="E3037" s="69"/>
      <c r="FT3037" s="45"/>
    </row>
    <row r="3038" spans="5:176" x14ac:dyDescent="0.2">
      <c r="E3038" s="69"/>
      <c r="FT3038" s="45"/>
    </row>
    <row r="3039" spans="5:176" x14ac:dyDescent="0.2">
      <c r="E3039" s="69"/>
      <c r="FT3039" s="45"/>
    </row>
    <row r="3040" spans="5:176" x14ac:dyDescent="0.2">
      <c r="E3040" s="69"/>
      <c r="FT3040" s="45"/>
    </row>
    <row r="3041" spans="5:176" x14ac:dyDescent="0.2">
      <c r="E3041" s="69"/>
      <c r="FT3041" s="45"/>
    </row>
    <row r="3042" spans="5:176" x14ac:dyDescent="0.2">
      <c r="E3042" s="69"/>
      <c r="FT3042" s="45"/>
    </row>
    <row r="3043" spans="5:176" x14ac:dyDescent="0.2">
      <c r="E3043" s="69"/>
      <c r="FT3043" s="45"/>
    </row>
    <row r="3044" spans="5:176" x14ac:dyDescent="0.2">
      <c r="E3044" s="69"/>
      <c r="FT3044" s="45"/>
    </row>
    <row r="3045" spans="5:176" x14ac:dyDescent="0.2">
      <c r="E3045" s="69"/>
      <c r="FT3045" s="45"/>
    </row>
    <row r="3046" spans="5:176" x14ac:dyDescent="0.2">
      <c r="E3046" s="69"/>
      <c r="FT3046" s="45"/>
    </row>
    <row r="3047" spans="5:176" x14ac:dyDescent="0.2">
      <c r="E3047" s="69"/>
      <c r="FT3047" s="45"/>
    </row>
    <row r="3048" spans="5:176" x14ac:dyDescent="0.2">
      <c r="E3048" s="69"/>
      <c r="FT3048" s="45"/>
    </row>
    <row r="3049" spans="5:176" x14ac:dyDescent="0.2">
      <c r="E3049" s="69"/>
      <c r="FT3049" s="45"/>
    </row>
    <row r="3050" spans="5:176" x14ac:dyDescent="0.2">
      <c r="E3050" s="69"/>
      <c r="FT3050" s="45"/>
    </row>
    <row r="3051" spans="5:176" x14ac:dyDescent="0.2">
      <c r="E3051" s="69"/>
      <c r="FT3051" s="45"/>
    </row>
    <row r="3052" spans="5:176" x14ac:dyDescent="0.2">
      <c r="E3052" s="69"/>
      <c r="FT3052" s="45"/>
    </row>
    <row r="3053" spans="5:176" x14ac:dyDescent="0.2">
      <c r="E3053" s="69"/>
      <c r="FT3053" s="45"/>
    </row>
    <row r="3054" spans="5:176" x14ac:dyDescent="0.2">
      <c r="E3054" s="69"/>
      <c r="FT3054" s="45"/>
    </row>
    <row r="3055" spans="5:176" x14ac:dyDescent="0.2">
      <c r="E3055" s="69"/>
      <c r="FT3055" s="45"/>
    </row>
    <row r="3056" spans="5:176" x14ac:dyDescent="0.2">
      <c r="E3056" s="69"/>
      <c r="FT3056" s="45"/>
    </row>
    <row r="3057" spans="5:176" x14ac:dyDescent="0.2">
      <c r="E3057" s="69"/>
      <c r="FT3057" s="45"/>
    </row>
    <row r="3058" spans="5:176" x14ac:dyDescent="0.2">
      <c r="E3058" s="69"/>
      <c r="FT3058" s="45"/>
    </row>
    <row r="3059" spans="5:176" x14ac:dyDescent="0.2">
      <c r="E3059" s="69"/>
      <c r="FT3059" s="45"/>
    </row>
    <row r="3060" spans="5:176" x14ac:dyDescent="0.2">
      <c r="E3060" s="69"/>
      <c r="FT3060" s="45"/>
    </row>
    <row r="3061" spans="5:176" x14ac:dyDescent="0.2">
      <c r="E3061" s="69"/>
      <c r="FT3061" s="45"/>
    </row>
    <row r="3062" spans="5:176" x14ac:dyDescent="0.2">
      <c r="E3062" s="69"/>
      <c r="FT3062" s="45"/>
    </row>
    <row r="3063" spans="5:176" x14ac:dyDescent="0.2">
      <c r="E3063" s="69"/>
      <c r="FT3063" s="45"/>
    </row>
    <row r="3064" spans="5:176" x14ac:dyDescent="0.2">
      <c r="E3064" s="69"/>
      <c r="FT3064" s="45"/>
    </row>
    <row r="3065" spans="5:176" x14ac:dyDescent="0.2">
      <c r="E3065" s="69"/>
      <c r="FT3065" s="45"/>
    </row>
    <row r="3066" spans="5:176" x14ac:dyDescent="0.2">
      <c r="E3066" s="69"/>
      <c r="FT3066" s="45"/>
    </row>
    <row r="3067" spans="5:176" x14ac:dyDescent="0.2">
      <c r="E3067" s="69"/>
      <c r="FT3067" s="45"/>
    </row>
    <row r="3068" spans="5:176" x14ac:dyDescent="0.2">
      <c r="E3068" s="69"/>
      <c r="FT3068" s="45"/>
    </row>
    <row r="3069" spans="5:176" x14ac:dyDescent="0.2">
      <c r="E3069" s="69"/>
      <c r="FT3069" s="45"/>
    </row>
    <row r="3070" spans="5:176" x14ac:dyDescent="0.2">
      <c r="E3070" s="69"/>
      <c r="FT3070" s="45"/>
    </row>
    <row r="3071" spans="5:176" x14ac:dyDescent="0.2">
      <c r="E3071" s="69"/>
      <c r="FT3071" s="45"/>
    </row>
    <row r="3072" spans="5:176" x14ac:dyDescent="0.2">
      <c r="E3072" s="69"/>
      <c r="FT3072" s="45"/>
    </row>
    <row r="3073" spans="5:176" x14ac:dyDescent="0.2">
      <c r="E3073" s="69"/>
      <c r="FT3073" s="45"/>
    </row>
    <row r="3074" spans="5:176" x14ac:dyDescent="0.2">
      <c r="E3074" s="69"/>
      <c r="FT3074" s="45"/>
    </row>
    <row r="3075" spans="5:176" x14ac:dyDescent="0.2">
      <c r="E3075" s="69"/>
      <c r="FT3075" s="45"/>
    </row>
    <row r="3076" spans="5:176" x14ac:dyDescent="0.2">
      <c r="E3076" s="69"/>
      <c r="FT3076" s="45"/>
    </row>
    <row r="3077" spans="5:176" x14ac:dyDescent="0.2">
      <c r="E3077" s="69"/>
      <c r="FT3077" s="45"/>
    </row>
    <row r="3078" spans="5:176" x14ac:dyDescent="0.2">
      <c r="E3078" s="69"/>
      <c r="FT3078" s="45"/>
    </row>
    <row r="3079" spans="5:176" x14ac:dyDescent="0.2">
      <c r="E3079" s="69"/>
      <c r="FT3079" s="45"/>
    </row>
    <row r="3080" spans="5:176" x14ac:dyDescent="0.2">
      <c r="E3080" s="69"/>
      <c r="FT3080" s="45"/>
    </row>
    <row r="3081" spans="5:176" x14ac:dyDescent="0.2">
      <c r="E3081" s="69"/>
      <c r="FT3081" s="45"/>
    </row>
    <row r="3082" spans="5:176" x14ac:dyDescent="0.2">
      <c r="E3082" s="69"/>
      <c r="FT3082" s="45"/>
    </row>
    <row r="3083" spans="5:176" x14ac:dyDescent="0.2">
      <c r="E3083" s="69"/>
      <c r="FT3083" s="45"/>
    </row>
    <row r="3084" spans="5:176" x14ac:dyDescent="0.2">
      <c r="E3084" s="69"/>
      <c r="FT3084" s="45"/>
    </row>
    <row r="3085" spans="5:176" x14ac:dyDescent="0.2">
      <c r="E3085" s="69"/>
      <c r="FT3085" s="45"/>
    </row>
    <row r="3086" spans="5:176" x14ac:dyDescent="0.2">
      <c r="E3086" s="69"/>
      <c r="FT3086" s="45"/>
    </row>
    <row r="3087" spans="5:176" x14ac:dyDescent="0.2">
      <c r="E3087" s="69"/>
      <c r="FT3087" s="45"/>
    </row>
    <row r="3088" spans="5:176" x14ac:dyDescent="0.2">
      <c r="E3088" s="69"/>
      <c r="FT3088" s="45"/>
    </row>
    <row r="3089" spans="5:176" x14ac:dyDescent="0.2">
      <c r="E3089" s="69"/>
      <c r="FT3089" s="45"/>
    </row>
    <row r="3090" spans="5:176" x14ac:dyDescent="0.2">
      <c r="E3090" s="69"/>
      <c r="FT3090" s="45"/>
    </row>
    <row r="3091" spans="5:176" x14ac:dyDescent="0.2">
      <c r="E3091" s="69"/>
      <c r="FT3091" s="45"/>
    </row>
    <row r="3092" spans="5:176" x14ac:dyDescent="0.2">
      <c r="E3092" s="69"/>
      <c r="FT3092" s="45"/>
    </row>
    <row r="3093" spans="5:176" x14ac:dyDescent="0.2">
      <c r="E3093" s="69"/>
      <c r="FT3093" s="45"/>
    </row>
    <row r="3094" spans="5:176" x14ac:dyDescent="0.2">
      <c r="E3094" s="69"/>
      <c r="FT3094" s="45"/>
    </row>
    <row r="3095" spans="5:176" x14ac:dyDescent="0.2">
      <c r="E3095" s="69"/>
      <c r="FT3095" s="45"/>
    </row>
    <row r="3096" spans="5:176" x14ac:dyDescent="0.2">
      <c r="E3096" s="69"/>
      <c r="FT3096" s="45"/>
    </row>
    <row r="3097" spans="5:176" x14ac:dyDescent="0.2">
      <c r="E3097" s="69"/>
      <c r="FT3097" s="45"/>
    </row>
    <row r="3098" spans="5:176" x14ac:dyDescent="0.2">
      <c r="E3098" s="69"/>
      <c r="FT3098" s="45"/>
    </row>
    <row r="3099" spans="5:176" x14ac:dyDescent="0.2">
      <c r="E3099" s="69"/>
      <c r="FT3099" s="45"/>
    </row>
    <row r="3100" spans="5:176" x14ac:dyDescent="0.2">
      <c r="E3100" s="69"/>
      <c r="FT3100" s="45"/>
    </row>
    <row r="3101" spans="5:176" x14ac:dyDescent="0.2">
      <c r="E3101" s="69"/>
      <c r="FT3101" s="45"/>
    </row>
    <row r="3102" spans="5:176" x14ac:dyDescent="0.2">
      <c r="E3102" s="69"/>
      <c r="FT3102" s="45"/>
    </row>
    <row r="3103" spans="5:176" x14ac:dyDescent="0.2">
      <c r="E3103" s="69"/>
      <c r="FT3103" s="45"/>
    </row>
    <row r="3104" spans="5:176" x14ac:dyDescent="0.2">
      <c r="E3104" s="69"/>
      <c r="FT3104" s="45"/>
    </row>
    <row r="3105" spans="5:176" x14ac:dyDescent="0.2">
      <c r="E3105" s="69"/>
      <c r="FT3105" s="45"/>
    </row>
    <row r="3106" spans="5:176" x14ac:dyDescent="0.2">
      <c r="E3106" s="69"/>
      <c r="FT3106" s="45"/>
    </row>
    <row r="3107" spans="5:176" x14ac:dyDescent="0.2">
      <c r="E3107" s="69"/>
      <c r="FT3107" s="45"/>
    </row>
    <row r="3108" spans="5:176" x14ac:dyDescent="0.2">
      <c r="E3108" s="69"/>
      <c r="FT3108" s="45"/>
    </row>
    <row r="3109" spans="5:176" x14ac:dyDescent="0.2">
      <c r="E3109" s="69"/>
      <c r="FT3109" s="45"/>
    </row>
    <row r="3110" spans="5:176" x14ac:dyDescent="0.2">
      <c r="E3110" s="69"/>
      <c r="FT3110" s="45"/>
    </row>
    <row r="3111" spans="5:176" x14ac:dyDescent="0.2">
      <c r="E3111" s="69"/>
      <c r="FT3111" s="45"/>
    </row>
    <row r="3112" spans="5:176" x14ac:dyDescent="0.2">
      <c r="E3112" s="69"/>
      <c r="FT3112" s="45"/>
    </row>
    <row r="3113" spans="5:176" x14ac:dyDescent="0.2">
      <c r="E3113" s="69"/>
      <c r="FT3113" s="45"/>
    </row>
    <row r="3114" spans="5:176" x14ac:dyDescent="0.2">
      <c r="E3114" s="69"/>
      <c r="FT3114" s="45"/>
    </row>
    <row r="3115" spans="5:176" x14ac:dyDescent="0.2">
      <c r="E3115" s="69"/>
      <c r="FT3115" s="45"/>
    </row>
    <row r="3116" spans="5:176" x14ac:dyDescent="0.2">
      <c r="E3116" s="69"/>
      <c r="FT3116" s="45"/>
    </row>
    <row r="3117" spans="5:176" x14ac:dyDescent="0.2">
      <c r="E3117" s="69"/>
      <c r="FT3117" s="45"/>
    </row>
    <row r="3118" spans="5:176" x14ac:dyDescent="0.2">
      <c r="E3118" s="69"/>
      <c r="FT3118" s="45"/>
    </row>
    <row r="3119" spans="5:176" x14ac:dyDescent="0.2">
      <c r="E3119" s="69"/>
      <c r="FT3119" s="45"/>
    </row>
    <row r="3120" spans="5:176" x14ac:dyDescent="0.2">
      <c r="E3120" s="69"/>
      <c r="FT3120" s="45"/>
    </row>
    <row r="3121" spans="5:176" x14ac:dyDescent="0.2">
      <c r="E3121" s="69"/>
      <c r="FT3121" s="45"/>
    </row>
    <row r="3122" spans="5:176" x14ac:dyDescent="0.2">
      <c r="E3122" s="69"/>
      <c r="FT3122" s="45"/>
    </row>
    <row r="3123" spans="5:176" x14ac:dyDescent="0.2">
      <c r="E3123" s="69"/>
      <c r="FT3123" s="45"/>
    </row>
    <row r="3124" spans="5:176" x14ac:dyDescent="0.2">
      <c r="E3124" s="69"/>
      <c r="FT3124" s="45"/>
    </row>
    <row r="3125" spans="5:176" x14ac:dyDescent="0.2">
      <c r="E3125" s="69"/>
      <c r="FT3125" s="45"/>
    </row>
    <row r="3126" spans="5:176" x14ac:dyDescent="0.2">
      <c r="E3126" s="69"/>
      <c r="FT3126" s="45"/>
    </row>
    <row r="3127" spans="5:176" x14ac:dyDescent="0.2">
      <c r="E3127" s="69"/>
      <c r="FT3127" s="45"/>
    </row>
    <row r="3128" spans="5:176" x14ac:dyDescent="0.2">
      <c r="E3128" s="69"/>
      <c r="FT3128" s="45"/>
    </row>
    <row r="3129" spans="5:176" x14ac:dyDescent="0.2">
      <c r="E3129" s="69"/>
      <c r="FT3129" s="45"/>
    </row>
    <row r="3130" spans="5:176" x14ac:dyDescent="0.2">
      <c r="E3130" s="69"/>
      <c r="FT3130" s="45"/>
    </row>
    <row r="3131" spans="5:176" x14ac:dyDescent="0.2">
      <c r="E3131" s="69"/>
      <c r="FT3131" s="45"/>
    </row>
    <row r="3132" spans="5:176" x14ac:dyDescent="0.2">
      <c r="E3132" s="69"/>
      <c r="FT3132" s="45"/>
    </row>
    <row r="3133" spans="5:176" x14ac:dyDescent="0.2">
      <c r="E3133" s="69"/>
      <c r="FT3133" s="45"/>
    </row>
    <row r="3134" spans="5:176" x14ac:dyDescent="0.2">
      <c r="E3134" s="69"/>
      <c r="FT3134" s="45"/>
    </row>
    <row r="3135" spans="5:176" x14ac:dyDescent="0.2">
      <c r="E3135" s="69"/>
      <c r="FT3135" s="45"/>
    </row>
    <row r="3136" spans="5:176" x14ac:dyDescent="0.2">
      <c r="E3136" s="69"/>
      <c r="FT3136" s="45"/>
    </row>
    <row r="3137" spans="5:176" x14ac:dyDescent="0.2">
      <c r="E3137" s="69"/>
      <c r="FT3137" s="45"/>
    </row>
    <row r="3138" spans="5:176" x14ac:dyDescent="0.2">
      <c r="E3138" s="69"/>
      <c r="FT3138" s="45"/>
    </row>
    <row r="3139" spans="5:176" x14ac:dyDescent="0.2">
      <c r="E3139" s="69"/>
      <c r="FT3139" s="45"/>
    </row>
    <row r="3140" spans="5:176" x14ac:dyDescent="0.2">
      <c r="E3140" s="69"/>
      <c r="FT3140" s="45"/>
    </row>
    <row r="3141" spans="5:176" x14ac:dyDescent="0.2">
      <c r="E3141" s="69"/>
      <c r="FT3141" s="45"/>
    </row>
    <row r="3142" spans="5:176" x14ac:dyDescent="0.2">
      <c r="E3142" s="69"/>
      <c r="FT3142" s="45"/>
    </row>
    <row r="3143" spans="5:176" x14ac:dyDescent="0.2">
      <c r="E3143" s="69"/>
      <c r="FT3143" s="45"/>
    </row>
    <row r="3144" spans="5:176" x14ac:dyDescent="0.2">
      <c r="E3144" s="69"/>
      <c r="FT3144" s="45"/>
    </row>
    <row r="3145" spans="5:176" x14ac:dyDescent="0.2">
      <c r="E3145" s="69"/>
      <c r="FT3145" s="45"/>
    </row>
    <row r="3146" spans="5:176" x14ac:dyDescent="0.2">
      <c r="E3146" s="69"/>
      <c r="FT3146" s="45"/>
    </row>
    <row r="3147" spans="5:176" x14ac:dyDescent="0.2">
      <c r="E3147" s="69"/>
      <c r="FT3147" s="45"/>
    </row>
    <row r="3148" spans="5:176" x14ac:dyDescent="0.2">
      <c r="E3148" s="69"/>
      <c r="FT3148" s="45"/>
    </row>
    <row r="3149" spans="5:176" x14ac:dyDescent="0.2">
      <c r="E3149" s="69"/>
      <c r="FT3149" s="45"/>
    </row>
    <row r="3150" spans="5:176" x14ac:dyDescent="0.2">
      <c r="E3150" s="69"/>
      <c r="FT3150" s="45"/>
    </row>
    <row r="3151" spans="5:176" x14ac:dyDescent="0.2">
      <c r="E3151" s="69"/>
      <c r="FT3151" s="45"/>
    </row>
    <row r="3152" spans="5:176" x14ac:dyDescent="0.2">
      <c r="E3152" s="69"/>
      <c r="FT3152" s="45"/>
    </row>
    <row r="3153" spans="5:176" x14ac:dyDescent="0.2">
      <c r="E3153" s="69"/>
      <c r="FT3153" s="45"/>
    </row>
    <row r="3154" spans="5:176" x14ac:dyDescent="0.2">
      <c r="E3154" s="69"/>
      <c r="FT3154" s="45"/>
    </row>
    <row r="3155" spans="5:176" x14ac:dyDescent="0.2">
      <c r="E3155" s="69"/>
      <c r="FT3155" s="45"/>
    </row>
    <row r="3156" spans="5:176" x14ac:dyDescent="0.2">
      <c r="E3156" s="69"/>
      <c r="FT3156" s="45"/>
    </row>
    <row r="3157" spans="5:176" x14ac:dyDescent="0.2">
      <c r="E3157" s="69"/>
      <c r="FT3157" s="45"/>
    </row>
    <row r="3158" spans="5:176" x14ac:dyDescent="0.2">
      <c r="E3158" s="69"/>
      <c r="FT3158" s="45"/>
    </row>
    <row r="3159" spans="5:176" x14ac:dyDescent="0.2">
      <c r="E3159" s="69"/>
      <c r="FT3159" s="45"/>
    </row>
    <row r="3160" spans="5:176" x14ac:dyDescent="0.2">
      <c r="E3160" s="69"/>
      <c r="FT3160" s="45"/>
    </row>
    <row r="3161" spans="5:176" x14ac:dyDescent="0.2">
      <c r="E3161" s="69"/>
      <c r="FT3161" s="45"/>
    </row>
    <row r="3162" spans="5:176" x14ac:dyDescent="0.2">
      <c r="E3162" s="69"/>
      <c r="FT3162" s="45"/>
    </row>
    <row r="3163" spans="5:176" x14ac:dyDescent="0.2">
      <c r="E3163" s="69"/>
      <c r="FT3163" s="45"/>
    </row>
    <row r="3164" spans="5:176" x14ac:dyDescent="0.2">
      <c r="E3164" s="69"/>
      <c r="FT3164" s="45"/>
    </row>
    <row r="3165" spans="5:176" x14ac:dyDescent="0.2">
      <c r="E3165" s="69"/>
      <c r="FT3165" s="45"/>
    </row>
    <row r="3166" spans="5:176" x14ac:dyDescent="0.2">
      <c r="E3166" s="69"/>
      <c r="FT3166" s="45"/>
    </row>
    <row r="3167" spans="5:176" x14ac:dyDescent="0.2">
      <c r="E3167" s="69"/>
      <c r="FT3167" s="45"/>
    </row>
    <row r="3168" spans="5:176" x14ac:dyDescent="0.2">
      <c r="E3168" s="69"/>
      <c r="FT3168" s="45"/>
    </row>
    <row r="3169" spans="5:176" x14ac:dyDescent="0.2">
      <c r="E3169" s="69"/>
      <c r="FT3169" s="45"/>
    </row>
    <row r="3170" spans="5:176" x14ac:dyDescent="0.2">
      <c r="E3170" s="69"/>
      <c r="FT3170" s="45"/>
    </row>
    <row r="3171" spans="5:176" x14ac:dyDescent="0.2">
      <c r="E3171" s="69"/>
      <c r="FT3171" s="45"/>
    </row>
    <row r="3172" spans="5:176" x14ac:dyDescent="0.2">
      <c r="E3172" s="69"/>
      <c r="FT3172" s="45"/>
    </row>
    <row r="3173" spans="5:176" x14ac:dyDescent="0.2">
      <c r="E3173" s="69"/>
      <c r="FT3173" s="45"/>
    </row>
    <row r="3174" spans="5:176" x14ac:dyDescent="0.2">
      <c r="E3174" s="69"/>
      <c r="FT3174" s="45"/>
    </row>
    <row r="3175" spans="5:176" x14ac:dyDescent="0.2">
      <c r="E3175" s="69"/>
      <c r="FT3175" s="45"/>
    </row>
    <row r="3176" spans="5:176" x14ac:dyDescent="0.2">
      <c r="E3176" s="69"/>
      <c r="FT3176" s="45"/>
    </row>
    <row r="3177" spans="5:176" x14ac:dyDescent="0.2">
      <c r="E3177" s="69"/>
      <c r="FT3177" s="45"/>
    </row>
    <row r="3178" spans="5:176" x14ac:dyDescent="0.2">
      <c r="E3178" s="69"/>
      <c r="FT3178" s="45"/>
    </row>
    <row r="3179" spans="5:176" x14ac:dyDescent="0.2">
      <c r="E3179" s="69"/>
      <c r="FT3179" s="45"/>
    </row>
    <row r="3180" spans="5:176" x14ac:dyDescent="0.2">
      <c r="E3180" s="69"/>
      <c r="FT3180" s="45"/>
    </row>
    <row r="3181" spans="5:176" x14ac:dyDescent="0.2">
      <c r="E3181" s="69"/>
      <c r="FT3181" s="45"/>
    </row>
    <row r="3182" spans="5:176" x14ac:dyDescent="0.2">
      <c r="E3182" s="69"/>
      <c r="FT3182" s="45"/>
    </row>
    <row r="3183" spans="5:176" x14ac:dyDescent="0.2">
      <c r="E3183" s="69"/>
      <c r="FT3183" s="45"/>
    </row>
    <row r="3184" spans="5:176" x14ac:dyDescent="0.2">
      <c r="E3184" s="69"/>
      <c r="FT3184" s="45"/>
    </row>
    <row r="3185" spans="5:176" x14ac:dyDescent="0.2">
      <c r="E3185" s="69"/>
      <c r="FT3185" s="45"/>
    </row>
    <row r="3186" spans="5:176" x14ac:dyDescent="0.2">
      <c r="E3186" s="69"/>
      <c r="FT3186" s="45"/>
    </row>
    <row r="3187" spans="5:176" x14ac:dyDescent="0.2">
      <c r="E3187" s="69"/>
      <c r="FT3187" s="45"/>
    </row>
    <row r="3188" spans="5:176" x14ac:dyDescent="0.2">
      <c r="E3188" s="69"/>
      <c r="FT3188" s="45"/>
    </row>
    <row r="3189" spans="5:176" x14ac:dyDescent="0.2">
      <c r="E3189" s="69"/>
      <c r="FT3189" s="45"/>
    </row>
    <row r="3190" spans="5:176" x14ac:dyDescent="0.2">
      <c r="E3190" s="69"/>
      <c r="FT3190" s="45"/>
    </row>
    <row r="3191" spans="5:176" x14ac:dyDescent="0.2">
      <c r="E3191" s="69"/>
      <c r="FT3191" s="45"/>
    </row>
    <row r="3192" spans="5:176" x14ac:dyDescent="0.2">
      <c r="E3192" s="69"/>
      <c r="FT3192" s="45"/>
    </row>
    <row r="3193" spans="5:176" x14ac:dyDescent="0.2">
      <c r="E3193" s="69"/>
      <c r="FT3193" s="45"/>
    </row>
    <row r="3194" spans="5:176" x14ac:dyDescent="0.2">
      <c r="E3194" s="69"/>
      <c r="FT3194" s="45"/>
    </row>
    <row r="3195" spans="5:176" x14ac:dyDescent="0.2">
      <c r="E3195" s="69"/>
      <c r="FT3195" s="45"/>
    </row>
    <row r="3196" spans="5:176" x14ac:dyDescent="0.2">
      <c r="E3196" s="69"/>
      <c r="FT3196" s="45"/>
    </row>
    <row r="3197" spans="5:176" x14ac:dyDescent="0.2">
      <c r="E3197" s="69"/>
      <c r="FT3197" s="45"/>
    </row>
    <row r="3198" spans="5:176" x14ac:dyDescent="0.2">
      <c r="E3198" s="69"/>
      <c r="FT3198" s="45"/>
    </row>
    <row r="3199" spans="5:176" x14ac:dyDescent="0.2">
      <c r="E3199" s="69"/>
      <c r="FT3199" s="45"/>
    </row>
    <row r="3200" spans="5:176" x14ac:dyDescent="0.2">
      <c r="E3200" s="69"/>
      <c r="FT3200" s="45"/>
    </row>
    <row r="3201" spans="5:176" x14ac:dyDescent="0.2">
      <c r="E3201" s="69"/>
      <c r="FT3201" s="45"/>
    </row>
    <row r="3202" spans="5:176" x14ac:dyDescent="0.2">
      <c r="E3202" s="69"/>
      <c r="FT3202" s="45"/>
    </row>
    <row r="3203" spans="5:176" x14ac:dyDescent="0.2">
      <c r="E3203" s="69"/>
      <c r="FT3203" s="45"/>
    </row>
    <row r="3204" spans="5:176" x14ac:dyDescent="0.2">
      <c r="E3204" s="69"/>
      <c r="FT3204" s="45"/>
    </row>
    <row r="3205" spans="5:176" x14ac:dyDescent="0.2">
      <c r="E3205" s="69"/>
      <c r="FT3205" s="45"/>
    </row>
    <row r="3206" spans="5:176" x14ac:dyDescent="0.2">
      <c r="E3206" s="69"/>
      <c r="FT3206" s="45"/>
    </row>
    <row r="3207" spans="5:176" x14ac:dyDescent="0.2">
      <c r="E3207" s="69"/>
      <c r="FT3207" s="45"/>
    </row>
    <row r="3208" spans="5:176" x14ac:dyDescent="0.2">
      <c r="E3208" s="69"/>
      <c r="FT3208" s="45"/>
    </row>
    <row r="3209" spans="5:176" x14ac:dyDescent="0.2">
      <c r="E3209" s="69"/>
      <c r="FT3209" s="45"/>
    </row>
    <row r="3210" spans="5:176" x14ac:dyDescent="0.2">
      <c r="E3210" s="69"/>
      <c r="FT3210" s="45"/>
    </row>
    <row r="3211" spans="5:176" x14ac:dyDescent="0.2">
      <c r="E3211" s="69"/>
      <c r="FT3211" s="45"/>
    </row>
    <row r="3212" spans="5:176" x14ac:dyDescent="0.2">
      <c r="E3212" s="69"/>
      <c r="FT3212" s="45"/>
    </row>
    <row r="3213" spans="5:176" x14ac:dyDescent="0.2">
      <c r="E3213" s="69"/>
      <c r="FT3213" s="45"/>
    </row>
    <row r="3214" spans="5:176" x14ac:dyDescent="0.2">
      <c r="E3214" s="69"/>
      <c r="FT3214" s="45"/>
    </row>
    <row r="3215" spans="5:176" x14ac:dyDescent="0.2">
      <c r="E3215" s="69"/>
      <c r="FT3215" s="45"/>
    </row>
    <row r="3216" spans="5:176" x14ac:dyDescent="0.2">
      <c r="E3216" s="69"/>
      <c r="FT3216" s="45"/>
    </row>
    <row r="3217" spans="5:176" x14ac:dyDescent="0.2">
      <c r="E3217" s="69"/>
      <c r="FT3217" s="45"/>
    </row>
    <row r="3218" spans="5:176" x14ac:dyDescent="0.2">
      <c r="E3218" s="69"/>
      <c r="FT3218" s="45"/>
    </row>
    <row r="3219" spans="5:176" x14ac:dyDescent="0.2">
      <c r="E3219" s="69"/>
      <c r="FT3219" s="45"/>
    </row>
    <row r="3220" spans="5:176" x14ac:dyDescent="0.2">
      <c r="E3220" s="69"/>
      <c r="FT3220" s="45"/>
    </row>
    <row r="3221" spans="5:176" x14ac:dyDescent="0.2">
      <c r="E3221" s="69"/>
      <c r="FT3221" s="45"/>
    </row>
    <row r="3222" spans="5:176" x14ac:dyDescent="0.2">
      <c r="E3222" s="69"/>
      <c r="FT3222" s="45"/>
    </row>
    <row r="3223" spans="5:176" x14ac:dyDescent="0.2">
      <c r="E3223" s="69"/>
      <c r="FT3223" s="45"/>
    </row>
    <row r="3224" spans="5:176" x14ac:dyDescent="0.2">
      <c r="E3224" s="69"/>
      <c r="FT3224" s="45"/>
    </row>
    <row r="3225" spans="5:176" x14ac:dyDescent="0.2">
      <c r="E3225" s="69"/>
      <c r="FT3225" s="45"/>
    </row>
    <row r="3226" spans="5:176" x14ac:dyDescent="0.2">
      <c r="E3226" s="69"/>
      <c r="FT3226" s="45"/>
    </row>
    <row r="3227" spans="5:176" x14ac:dyDescent="0.2">
      <c r="E3227" s="69"/>
      <c r="FT3227" s="45"/>
    </row>
    <row r="3228" spans="5:176" x14ac:dyDescent="0.2">
      <c r="E3228" s="69"/>
      <c r="FT3228" s="45"/>
    </row>
    <row r="3229" spans="5:176" x14ac:dyDescent="0.2">
      <c r="E3229" s="69"/>
      <c r="FT3229" s="45"/>
    </row>
    <row r="3230" spans="5:176" x14ac:dyDescent="0.2">
      <c r="E3230" s="69"/>
      <c r="FT3230" s="45"/>
    </row>
    <row r="3231" spans="5:176" x14ac:dyDescent="0.2">
      <c r="E3231" s="69"/>
      <c r="FT3231" s="45"/>
    </row>
    <row r="3232" spans="5:176" x14ac:dyDescent="0.2">
      <c r="E3232" s="69"/>
      <c r="FT3232" s="45"/>
    </row>
    <row r="3233" spans="5:176" x14ac:dyDescent="0.2">
      <c r="E3233" s="69"/>
      <c r="FT3233" s="45"/>
    </row>
    <row r="3234" spans="5:176" x14ac:dyDescent="0.2">
      <c r="E3234" s="69"/>
      <c r="FT3234" s="45"/>
    </row>
    <row r="3235" spans="5:176" x14ac:dyDescent="0.2">
      <c r="E3235" s="69"/>
      <c r="FT3235" s="45"/>
    </row>
    <row r="3236" spans="5:176" x14ac:dyDescent="0.2">
      <c r="E3236" s="69"/>
      <c r="FT3236" s="45"/>
    </row>
    <row r="3237" spans="5:176" x14ac:dyDescent="0.2">
      <c r="E3237" s="69"/>
      <c r="FT3237" s="45"/>
    </row>
    <row r="3238" spans="5:176" x14ac:dyDescent="0.2">
      <c r="E3238" s="69"/>
      <c r="FT3238" s="45"/>
    </row>
    <row r="3239" spans="5:176" x14ac:dyDescent="0.2">
      <c r="E3239" s="69"/>
      <c r="FT3239" s="45"/>
    </row>
    <row r="3240" spans="5:176" x14ac:dyDescent="0.2">
      <c r="E3240" s="69"/>
      <c r="FT3240" s="45"/>
    </row>
    <row r="3241" spans="5:176" x14ac:dyDescent="0.2">
      <c r="E3241" s="69"/>
      <c r="FT3241" s="45"/>
    </row>
    <row r="3242" spans="5:176" x14ac:dyDescent="0.2">
      <c r="E3242" s="69"/>
      <c r="FT3242" s="45"/>
    </row>
    <row r="3243" spans="5:176" x14ac:dyDescent="0.2">
      <c r="E3243" s="69"/>
      <c r="FT3243" s="45"/>
    </row>
    <row r="3244" spans="5:176" x14ac:dyDescent="0.2">
      <c r="E3244" s="69"/>
      <c r="FT3244" s="45"/>
    </row>
    <row r="3245" spans="5:176" x14ac:dyDescent="0.2">
      <c r="E3245" s="69"/>
      <c r="FT3245" s="45"/>
    </row>
    <row r="3246" spans="5:176" x14ac:dyDescent="0.2">
      <c r="E3246" s="69"/>
      <c r="FT3246" s="45"/>
    </row>
    <row r="3247" spans="5:176" x14ac:dyDescent="0.2">
      <c r="E3247" s="69"/>
      <c r="FT3247" s="45"/>
    </row>
    <row r="3248" spans="5:176" x14ac:dyDescent="0.2">
      <c r="E3248" s="69"/>
      <c r="FT3248" s="45"/>
    </row>
    <row r="3249" spans="5:176" x14ac:dyDescent="0.2">
      <c r="E3249" s="69"/>
      <c r="FT3249" s="45"/>
    </row>
    <row r="3250" spans="5:176" x14ac:dyDescent="0.2">
      <c r="E3250" s="69"/>
      <c r="FT3250" s="45"/>
    </row>
    <row r="3251" spans="5:176" x14ac:dyDescent="0.2">
      <c r="E3251" s="69"/>
      <c r="FT3251" s="45"/>
    </row>
    <row r="3252" spans="5:176" x14ac:dyDescent="0.2">
      <c r="E3252" s="69"/>
      <c r="FT3252" s="45"/>
    </row>
    <row r="3253" spans="5:176" x14ac:dyDescent="0.2">
      <c r="E3253" s="69"/>
      <c r="FT3253" s="45"/>
    </row>
    <row r="3254" spans="5:176" x14ac:dyDescent="0.2">
      <c r="E3254" s="69"/>
      <c r="FT3254" s="45"/>
    </row>
    <row r="3255" spans="5:176" x14ac:dyDescent="0.2">
      <c r="E3255" s="69"/>
      <c r="FT3255" s="45"/>
    </row>
    <row r="3256" spans="5:176" x14ac:dyDescent="0.2">
      <c r="E3256" s="69"/>
      <c r="FT3256" s="45"/>
    </row>
    <row r="3257" spans="5:176" x14ac:dyDescent="0.2">
      <c r="E3257" s="69"/>
      <c r="FT3257" s="45"/>
    </row>
    <row r="3258" spans="5:176" x14ac:dyDescent="0.2">
      <c r="E3258" s="69"/>
      <c r="FT3258" s="45"/>
    </row>
    <row r="3259" spans="5:176" x14ac:dyDescent="0.2">
      <c r="E3259" s="69"/>
      <c r="FT3259" s="45"/>
    </row>
    <row r="3260" spans="5:176" x14ac:dyDescent="0.2">
      <c r="E3260" s="69"/>
      <c r="FT3260" s="45"/>
    </row>
    <row r="3261" spans="5:176" x14ac:dyDescent="0.2">
      <c r="E3261" s="69"/>
      <c r="FT3261" s="45"/>
    </row>
    <row r="3262" spans="5:176" x14ac:dyDescent="0.2">
      <c r="E3262" s="69"/>
      <c r="FT3262" s="45"/>
    </row>
    <row r="3263" spans="5:176" x14ac:dyDescent="0.2">
      <c r="E3263" s="69"/>
      <c r="FT3263" s="45"/>
    </row>
    <row r="3264" spans="5:176" x14ac:dyDescent="0.2">
      <c r="E3264" s="69"/>
      <c r="FT3264" s="45"/>
    </row>
    <row r="3265" spans="5:176" x14ac:dyDescent="0.2">
      <c r="E3265" s="69"/>
      <c r="FT3265" s="45"/>
    </row>
    <row r="3266" spans="5:176" x14ac:dyDescent="0.2">
      <c r="E3266" s="69"/>
      <c r="FT3266" s="45"/>
    </row>
    <row r="3267" spans="5:176" x14ac:dyDescent="0.2">
      <c r="E3267" s="69"/>
      <c r="FT3267" s="45"/>
    </row>
    <row r="3268" spans="5:176" x14ac:dyDescent="0.2">
      <c r="E3268" s="69"/>
      <c r="FT3268" s="45"/>
    </row>
    <row r="3269" spans="5:176" x14ac:dyDescent="0.2">
      <c r="E3269" s="69"/>
      <c r="FT3269" s="45"/>
    </row>
    <row r="3270" spans="5:176" x14ac:dyDescent="0.2">
      <c r="E3270" s="69"/>
      <c r="FT3270" s="45"/>
    </row>
    <row r="3271" spans="5:176" x14ac:dyDescent="0.2">
      <c r="E3271" s="69"/>
      <c r="FT3271" s="45"/>
    </row>
    <row r="3272" spans="5:176" x14ac:dyDescent="0.2">
      <c r="E3272" s="69"/>
      <c r="FT3272" s="45"/>
    </row>
    <row r="3273" spans="5:176" x14ac:dyDescent="0.2">
      <c r="E3273" s="69"/>
      <c r="FT3273" s="45"/>
    </row>
    <row r="3274" spans="5:176" x14ac:dyDescent="0.2">
      <c r="E3274" s="69"/>
      <c r="FT3274" s="45"/>
    </row>
    <row r="3275" spans="5:176" x14ac:dyDescent="0.2">
      <c r="E3275" s="69"/>
      <c r="FT3275" s="45"/>
    </row>
    <row r="3276" spans="5:176" x14ac:dyDescent="0.2">
      <c r="E3276" s="69"/>
      <c r="FT3276" s="45"/>
    </row>
    <row r="3277" spans="5:176" x14ac:dyDescent="0.2">
      <c r="E3277" s="69"/>
      <c r="FT3277" s="45"/>
    </row>
    <row r="3278" spans="5:176" x14ac:dyDescent="0.2">
      <c r="E3278" s="69"/>
      <c r="FT3278" s="45"/>
    </row>
    <row r="3279" spans="5:176" x14ac:dyDescent="0.2">
      <c r="E3279" s="69"/>
      <c r="FT3279" s="45"/>
    </row>
    <row r="3280" spans="5:176" x14ac:dyDescent="0.2">
      <c r="E3280" s="69"/>
      <c r="FT3280" s="45"/>
    </row>
    <row r="3281" spans="5:176" x14ac:dyDescent="0.2">
      <c r="E3281" s="69"/>
      <c r="FT3281" s="45"/>
    </row>
    <row r="3282" spans="5:176" x14ac:dyDescent="0.2">
      <c r="E3282" s="69"/>
      <c r="FT3282" s="45"/>
    </row>
    <row r="3283" spans="5:176" x14ac:dyDescent="0.2">
      <c r="E3283" s="69"/>
      <c r="FT3283" s="45"/>
    </row>
    <row r="3284" spans="5:176" x14ac:dyDescent="0.2">
      <c r="E3284" s="69"/>
      <c r="FT3284" s="45"/>
    </row>
    <row r="3285" spans="5:176" x14ac:dyDescent="0.2">
      <c r="E3285" s="69"/>
      <c r="FT3285" s="45"/>
    </row>
    <row r="3286" spans="5:176" x14ac:dyDescent="0.2">
      <c r="E3286" s="69"/>
      <c r="FT3286" s="45"/>
    </row>
    <row r="3287" spans="5:176" x14ac:dyDescent="0.2">
      <c r="E3287" s="69"/>
      <c r="FT3287" s="45"/>
    </row>
    <row r="3288" spans="5:176" x14ac:dyDescent="0.2">
      <c r="E3288" s="69"/>
      <c r="FT3288" s="45"/>
    </row>
    <row r="3289" spans="5:176" x14ac:dyDescent="0.2">
      <c r="E3289" s="69"/>
      <c r="FT3289" s="45"/>
    </row>
    <row r="3290" spans="5:176" x14ac:dyDescent="0.2">
      <c r="E3290" s="69"/>
      <c r="FT3290" s="45"/>
    </row>
    <row r="3291" spans="5:176" x14ac:dyDescent="0.2">
      <c r="E3291" s="69"/>
      <c r="FT3291" s="45"/>
    </row>
    <row r="3292" spans="5:176" x14ac:dyDescent="0.2">
      <c r="E3292" s="69"/>
      <c r="FT3292" s="45"/>
    </row>
    <row r="3293" spans="5:176" x14ac:dyDescent="0.2">
      <c r="E3293" s="69"/>
      <c r="FT3293" s="45"/>
    </row>
    <row r="3294" spans="5:176" x14ac:dyDescent="0.2">
      <c r="E3294" s="69"/>
      <c r="FT3294" s="45"/>
    </row>
    <row r="3295" spans="5:176" x14ac:dyDescent="0.2">
      <c r="E3295" s="69"/>
      <c r="FT3295" s="45"/>
    </row>
    <row r="3296" spans="5:176" x14ac:dyDescent="0.2">
      <c r="E3296" s="69"/>
      <c r="FT3296" s="45"/>
    </row>
    <row r="3297" spans="5:176" x14ac:dyDescent="0.2">
      <c r="E3297" s="69"/>
      <c r="FT3297" s="45"/>
    </row>
    <row r="3298" spans="5:176" x14ac:dyDescent="0.2">
      <c r="E3298" s="69"/>
      <c r="FT3298" s="45"/>
    </row>
    <row r="3299" spans="5:176" x14ac:dyDescent="0.2">
      <c r="E3299" s="69"/>
      <c r="FT3299" s="45"/>
    </row>
    <row r="3300" spans="5:176" x14ac:dyDescent="0.2">
      <c r="E3300" s="69"/>
      <c r="FT3300" s="45"/>
    </row>
    <row r="3301" spans="5:176" x14ac:dyDescent="0.2">
      <c r="E3301" s="69"/>
      <c r="FT3301" s="45"/>
    </row>
    <row r="3302" spans="5:176" x14ac:dyDescent="0.2">
      <c r="E3302" s="69"/>
      <c r="FT3302" s="45"/>
    </row>
    <row r="3303" spans="5:176" x14ac:dyDescent="0.2">
      <c r="E3303" s="69"/>
      <c r="FT3303" s="45"/>
    </row>
    <row r="3304" spans="5:176" x14ac:dyDescent="0.2">
      <c r="E3304" s="69"/>
      <c r="FT3304" s="45"/>
    </row>
    <row r="3305" spans="5:176" x14ac:dyDescent="0.2">
      <c r="E3305" s="69"/>
      <c r="FT3305" s="45"/>
    </row>
    <row r="3306" spans="5:176" x14ac:dyDescent="0.2">
      <c r="E3306" s="69"/>
      <c r="FT3306" s="45"/>
    </row>
    <row r="3307" spans="5:176" x14ac:dyDescent="0.2">
      <c r="E3307" s="69"/>
      <c r="FT3307" s="45"/>
    </row>
    <row r="3308" spans="5:176" x14ac:dyDescent="0.2">
      <c r="E3308" s="69"/>
      <c r="FT3308" s="45"/>
    </row>
    <row r="3309" spans="5:176" x14ac:dyDescent="0.2">
      <c r="E3309" s="69"/>
      <c r="FT3309" s="45"/>
    </row>
    <row r="3310" spans="5:176" x14ac:dyDescent="0.2">
      <c r="E3310" s="69"/>
      <c r="FT3310" s="45"/>
    </row>
    <row r="3311" spans="5:176" x14ac:dyDescent="0.2">
      <c r="E3311" s="69"/>
      <c r="FT3311" s="45"/>
    </row>
    <row r="3312" spans="5:176" x14ac:dyDescent="0.2">
      <c r="E3312" s="69"/>
      <c r="FT3312" s="45"/>
    </row>
    <row r="3313" spans="5:176" x14ac:dyDescent="0.2">
      <c r="E3313" s="69"/>
      <c r="FT3313" s="45"/>
    </row>
    <row r="3314" spans="5:176" x14ac:dyDescent="0.2">
      <c r="E3314" s="69"/>
      <c r="FT3314" s="45"/>
    </row>
    <row r="3315" spans="5:176" x14ac:dyDescent="0.2">
      <c r="E3315" s="69"/>
      <c r="FT3315" s="45"/>
    </row>
    <row r="3316" spans="5:176" x14ac:dyDescent="0.2">
      <c r="E3316" s="69"/>
      <c r="FT3316" s="45"/>
    </row>
    <row r="3317" spans="5:176" x14ac:dyDescent="0.2">
      <c r="E3317" s="69"/>
      <c r="FT3317" s="45"/>
    </row>
    <row r="3318" spans="5:176" x14ac:dyDescent="0.2">
      <c r="E3318" s="69"/>
      <c r="FT3318" s="45"/>
    </row>
    <row r="3319" spans="5:176" x14ac:dyDescent="0.2">
      <c r="E3319" s="69"/>
      <c r="FT3319" s="45"/>
    </row>
    <row r="3320" spans="5:176" x14ac:dyDescent="0.2">
      <c r="E3320" s="69"/>
      <c r="FT3320" s="45"/>
    </row>
    <row r="3321" spans="5:176" x14ac:dyDescent="0.2">
      <c r="E3321" s="69"/>
      <c r="FT3321" s="45"/>
    </row>
    <row r="3322" spans="5:176" x14ac:dyDescent="0.2">
      <c r="E3322" s="69"/>
      <c r="FT3322" s="45"/>
    </row>
    <row r="3323" spans="5:176" x14ac:dyDescent="0.2">
      <c r="E3323" s="69"/>
      <c r="FT3323" s="45"/>
    </row>
    <row r="3324" spans="5:176" x14ac:dyDescent="0.2">
      <c r="E3324" s="69"/>
      <c r="FT3324" s="45"/>
    </row>
    <row r="3325" spans="5:176" x14ac:dyDescent="0.2">
      <c r="E3325" s="69"/>
      <c r="FT3325" s="45"/>
    </row>
    <row r="3326" spans="5:176" x14ac:dyDescent="0.2">
      <c r="E3326" s="69"/>
      <c r="FT3326" s="45"/>
    </row>
    <row r="3327" spans="5:176" x14ac:dyDescent="0.2">
      <c r="E3327" s="69"/>
      <c r="FT3327" s="45"/>
    </row>
    <row r="3328" spans="5:176" x14ac:dyDescent="0.2">
      <c r="E3328" s="69"/>
      <c r="FT3328" s="45"/>
    </row>
    <row r="3329" spans="5:176" x14ac:dyDescent="0.2">
      <c r="E3329" s="69"/>
      <c r="FT3329" s="45"/>
    </row>
    <row r="3330" spans="5:176" x14ac:dyDescent="0.2">
      <c r="E3330" s="69"/>
      <c r="FT3330" s="45"/>
    </row>
    <row r="3331" spans="5:176" x14ac:dyDescent="0.2">
      <c r="E3331" s="69"/>
      <c r="FT3331" s="45"/>
    </row>
    <row r="3332" spans="5:176" x14ac:dyDescent="0.2">
      <c r="E3332" s="69"/>
      <c r="FT3332" s="45"/>
    </row>
    <row r="3333" spans="5:176" x14ac:dyDescent="0.2">
      <c r="E3333" s="69"/>
      <c r="FT3333" s="45"/>
    </row>
    <row r="3334" spans="5:176" x14ac:dyDescent="0.2">
      <c r="E3334" s="69"/>
      <c r="FT3334" s="45"/>
    </row>
    <row r="3335" spans="5:176" x14ac:dyDescent="0.2">
      <c r="E3335" s="69"/>
      <c r="FT3335" s="45"/>
    </row>
    <row r="3336" spans="5:176" x14ac:dyDescent="0.2">
      <c r="E3336" s="69"/>
      <c r="FT3336" s="45"/>
    </row>
    <row r="3337" spans="5:176" x14ac:dyDescent="0.2">
      <c r="E3337" s="69"/>
      <c r="FT3337" s="45"/>
    </row>
    <row r="3338" spans="5:176" x14ac:dyDescent="0.2">
      <c r="E3338" s="69"/>
      <c r="FT3338" s="45"/>
    </row>
    <row r="3339" spans="5:176" x14ac:dyDescent="0.2">
      <c r="E3339" s="69"/>
      <c r="FT3339" s="45"/>
    </row>
    <row r="3340" spans="5:176" x14ac:dyDescent="0.2">
      <c r="E3340" s="69"/>
      <c r="FT3340" s="45"/>
    </row>
    <row r="3341" spans="5:176" x14ac:dyDescent="0.2">
      <c r="E3341" s="69"/>
      <c r="FT3341" s="45"/>
    </row>
    <row r="3342" spans="5:176" x14ac:dyDescent="0.2">
      <c r="E3342" s="69"/>
      <c r="FT3342" s="45"/>
    </row>
    <row r="3343" spans="5:176" x14ac:dyDescent="0.2">
      <c r="E3343" s="69"/>
      <c r="FT3343" s="45"/>
    </row>
    <row r="3344" spans="5:176" x14ac:dyDescent="0.2">
      <c r="E3344" s="69"/>
      <c r="FT3344" s="45"/>
    </row>
    <row r="3345" spans="5:176" x14ac:dyDescent="0.2">
      <c r="E3345" s="69"/>
      <c r="FT3345" s="45"/>
    </row>
    <row r="3346" spans="5:176" x14ac:dyDescent="0.2">
      <c r="E3346" s="69"/>
      <c r="FT3346" s="45"/>
    </row>
    <row r="3347" spans="5:176" x14ac:dyDescent="0.2">
      <c r="E3347" s="69"/>
      <c r="FT3347" s="45"/>
    </row>
    <row r="3348" spans="5:176" x14ac:dyDescent="0.2">
      <c r="E3348" s="69"/>
      <c r="FT3348" s="45"/>
    </row>
    <row r="3349" spans="5:176" x14ac:dyDescent="0.2">
      <c r="E3349" s="69"/>
      <c r="FT3349" s="45"/>
    </row>
    <row r="3350" spans="5:176" x14ac:dyDescent="0.2">
      <c r="E3350" s="69"/>
      <c r="FT3350" s="45"/>
    </row>
    <row r="3351" spans="5:176" x14ac:dyDescent="0.2">
      <c r="E3351" s="69"/>
      <c r="FT3351" s="45"/>
    </row>
    <row r="3352" spans="5:176" x14ac:dyDescent="0.2">
      <c r="E3352" s="69"/>
      <c r="FT3352" s="45"/>
    </row>
    <row r="3353" spans="5:176" x14ac:dyDescent="0.2">
      <c r="E3353" s="69"/>
      <c r="FT3353" s="45"/>
    </row>
    <row r="3354" spans="5:176" x14ac:dyDescent="0.2">
      <c r="E3354" s="69"/>
      <c r="FT3354" s="45"/>
    </row>
    <row r="3355" spans="5:176" x14ac:dyDescent="0.2">
      <c r="E3355" s="69"/>
      <c r="FT3355" s="45"/>
    </row>
    <row r="3356" spans="5:176" x14ac:dyDescent="0.2">
      <c r="E3356" s="69"/>
      <c r="FT3356" s="45"/>
    </row>
    <row r="3357" spans="5:176" x14ac:dyDescent="0.2">
      <c r="E3357" s="69"/>
      <c r="FT3357" s="45"/>
    </row>
    <row r="3358" spans="5:176" x14ac:dyDescent="0.2">
      <c r="E3358" s="69"/>
      <c r="FT3358" s="45"/>
    </row>
    <row r="3359" spans="5:176" x14ac:dyDescent="0.2">
      <c r="E3359" s="69"/>
      <c r="FT3359" s="45"/>
    </row>
    <row r="3360" spans="5:176" x14ac:dyDescent="0.2">
      <c r="E3360" s="69"/>
      <c r="FT3360" s="45"/>
    </row>
    <row r="3361" spans="5:176" x14ac:dyDescent="0.2">
      <c r="E3361" s="69"/>
      <c r="FT3361" s="45"/>
    </row>
    <row r="3362" spans="5:176" x14ac:dyDescent="0.2">
      <c r="E3362" s="69"/>
      <c r="FT3362" s="45"/>
    </row>
    <row r="3363" spans="5:176" x14ac:dyDescent="0.2">
      <c r="E3363" s="69"/>
      <c r="FT3363" s="45"/>
    </row>
    <row r="3364" spans="5:176" x14ac:dyDescent="0.2">
      <c r="E3364" s="69"/>
      <c r="FT3364" s="45"/>
    </row>
    <row r="3365" spans="5:176" x14ac:dyDescent="0.2">
      <c r="E3365" s="69"/>
      <c r="FT3365" s="45"/>
    </row>
    <row r="3366" spans="5:176" x14ac:dyDescent="0.2">
      <c r="E3366" s="69"/>
      <c r="FT3366" s="45"/>
    </row>
    <row r="3367" spans="5:176" x14ac:dyDescent="0.2">
      <c r="E3367" s="69"/>
      <c r="FT3367" s="45"/>
    </row>
    <row r="3368" spans="5:176" x14ac:dyDescent="0.2">
      <c r="E3368" s="69"/>
      <c r="FT3368" s="45"/>
    </row>
    <row r="3369" spans="5:176" x14ac:dyDescent="0.2">
      <c r="E3369" s="69"/>
      <c r="FT3369" s="45"/>
    </row>
    <row r="3370" spans="5:176" x14ac:dyDescent="0.2">
      <c r="E3370" s="69"/>
      <c r="FT3370" s="45"/>
    </row>
    <row r="3371" spans="5:176" x14ac:dyDescent="0.2">
      <c r="E3371" s="69"/>
      <c r="FT3371" s="45"/>
    </row>
    <row r="3372" spans="5:176" x14ac:dyDescent="0.2">
      <c r="E3372" s="69"/>
      <c r="FT3372" s="45"/>
    </row>
    <row r="3373" spans="5:176" x14ac:dyDescent="0.2">
      <c r="E3373" s="69"/>
      <c r="FT3373" s="45"/>
    </row>
    <row r="3374" spans="5:176" x14ac:dyDescent="0.2">
      <c r="E3374" s="69"/>
      <c r="FT3374" s="45"/>
    </row>
    <row r="3375" spans="5:176" x14ac:dyDescent="0.2">
      <c r="E3375" s="69"/>
      <c r="FT3375" s="45"/>
    </row>
    <row r="3376" spans="5:176" x14ac:dyDescent="0.2">
      <c r="E3376" s="69"/>
      <c r="FT3376" s="45"/>
    </row>
    <row r="3377" spans="5:176" x14ac:dyDescent="0.2">
      <c r="E3377" s="69"/>
      <c r="FT3377" s="45"/>
    </row>
    <row r="3378" spans="5:176" x14ac:dyDescent="0.2">
      <c r="E3378" s="69"/>
      <c r="FT3378" s="45"/>
    </row>
    <row r="3379" spans="5:176" x14ac:dyDescent="0.2">
      <c r="E3379" s="69"/>
      <c r="FT3379" s="45"/>
    </row>
    <row r="3380" spans="5:176" x14ac:dyDescent="0.2">
      <c r="E3380" s="69"/>
      <c r="FT3380" s="45"/>
    </row>
    <row r="3381" spans="5:176" x14ac:dyDescent="0.2">
      <c r="E3381" s="69"/>
      <c r="FT3381" s="45"/>
    </row>
    <row r="3382" spans="5:176" x14ac:dyDescent="0.2">
      <c r="E3382" s="69"/>
      <c r="FT3382" s="45"/>
    </row>
    <row r="3383" spans="5:176" x14ac:dyDescent="0.2">
      <c r="E3383" s="69"/>
      <c r="FT3383" s="45"/>
    </row>
    <row r="3384" spans="5:176" x14ac:dyDescent="0.2">
      <c r="E3384" s="69"/>
      <c r="FT3384" s="45"/>
    </row>
    <row r="3385" spans="5:176" x14ac:dyDescent="0.2">
      <c r="E3385" s="69"/>
      <c r="FT3385" s="45"/>
    </row>
    <row r="3386" spans="5:176" x14ac:dyDescent="0.2">
      <c r="E3386" s="69"/>
      <c r="FT3386" s="45"/>
    </row>
    <row r="3387" spans="5:176" x14ac:dyDescent="0.2">
      <c r="E3387" s="69"/>
      <c r="FT3387" s="45"/>
    </row>
    <row r="3388" spans="5:176" x14ac:dyDescent="0.2">
      <c r="E3388" s="69"/>
      <c r="FT3388" s="45"/>
    </row>
    <row r="3389" spans="5:176" x14ac:dyDescent="0.2">
      <c r="E3389" s="69"/>
      <c r="FT3389" s="45"/>
    </row>
    <row r="3390" spans="5:176" x14ac:dyDescent="0.2">
      <c r="E3390" s="69"/>
      <c r="FT3390" s="45"/>
    </row>
    <row r="3391" spans="5:176" x14ac:dyDescent="0.2">
      <c r="E3391" s="69"/>
      <c r="FT3391" s="45"/>
    </row>
    <row r="3392" spans="5:176" x14ac:dyDescent="0.2">
      <c r="E3392" s="69"/>
      <c r="FT3392" s="45"/>
    </row>
    <row r="3393" spans="5:176" x14ac:dyDescent="0.2">
      <c r="E3393" s="69"/>
      <c r="FT3393" s="45"/>
    </row>
    <row r="3394" spans="5:176" x14ac:dyDescent="0.2">
      <c r="E3394" s="69"/>
      <c r="FT3394" s="45"/>
    </row>
    <row r="3395" spans="5:176" x14ac:dyDescent="0.2">
      <c r="E3395" s="69"/>
      <c r="FT3395" s="45"/>
    </row>
    <row r="3396" spans="5:176" x14ac:dyDescent="0.2">
      <c r="E3396" s="69"/>
      <c r="FT3396" s="45"/>
    </row>
    <row r="3397" spans="5:176" x14ac:dyDescent="0.2">
      <c r="E3397" s="69"/>
      <c r="FT3397" s="45"/>
    </row>
    <row r="3398" spans="5:176" x14ac:dyDescent="0.2">
      <c r="E3398" s="69"/>
      <c r="FT3398" s="45"/>
    </row>
    <row r="3399" spans="5:176" x14ac:dyDescent="0.2">
      <c r="E3399" s="69"/>
      <c r="FT3399" s="45"/>
    </row>
    <row r="3400" spans="5:176" x14ac:dyDescent="0.2">
      <c r="E3400" s="69"/>
      <c r="FT3400" s="45"/>
    </row>
    <row r="3401" spans="5:176" x14ac:dyDescent="0.2">
      <c r="E3401" s="69"/>
      <c r="FT3401" s="45"/>
    </row>
    <row r="3402" spans="5:176" x14ac:dyDescent="0.2">
      <c r="E3402" s="69"/>
      <c r="FT3402" s="45"/>
    </row>
    <row r="3403" spans="5:176" x14ac:dyDescent="0.2">
      <c r="E3403" s="69"/>
      <c r="FT3403" s="45"/>
    </row>
    <row r="3404" spans="5:176" x14ac:dyDescent="0.2">
      <c r="E3404" s="69"/>
      <c r="FT3404" s="45"/>
    </row>
    <row r="3405" spans="5:176" x14ac:dyDescent="0.2">
      <c r="E3405" s="69"/>
      <c r="FT3405" s="45"/>
    </row>
    <row r="3406" spans="5:176" x14ac:dyDescent="0.2">
      <c r="E3406" s="69"/>
      <c r="FT3406" s="45"/>
    </row>
    <row r="3407" spans="5:176" x14ac:dyDescent="0.2">
      <c r="E3407" s="69"/>
      <c r="FT3407" s="45"/>
    </row>
    <row r="3408" spans="5:176" x14ac:dyDescent="0.2">
      <c r="E3408" s="69"/>
      <c r="FT3408" s="45"/>
    </row>
    <row r="3409" spans="5:176" x14ac:dyDescent="0.2">
      <c r="E3409" s="69"/>
      <c r="FT3409" s="45"/>
    </row>
    <row r="3410" spans="5:176" x14ac:dyDescent="0.2">
      <c r="E3410" s="69"/>
      <c r="FT3410" s="45"/>
    </row>
    <row r="3411" spans="5:176" x14ac:dyDescent="0.2">
      <c r="E3411" s="69"/>
      <c r="FT3411" s="45"/>
    </row>
    <row r="3412" spans="5:176" x14ac:dyDescent="0.2">
      <c r="E3412" s="69"/>
      <c r="FT3412" s="45"/>
    </row>
    <row r="3413" spans="5:176" x14ac:dyDescent="0.2">
      <c r="E3413" s="69"/>
      <c r="FT3413" s="45"/>
    </row>
    <row r="3414" spans="5:176" x14ac:dyDescent="0.2">
      <c r="E3414" s="69"/>
      <c r="FT3414" s="45"/>
    </row>
    <row r="3415" spans="5:176" x14ac:dyDescent="0.2">
      <c r="E3415" s="69"/>
      <c r="FT3415" s="45"/>
    </row>
    <row r="3416" spans="5:176" x14ac:dyDescent="0.2">
      <c r="E3416" s="69"/>
      <c r="FT3416" s="45"/>
    </row>
    <row r="3417" spans="5:176" x14ac:dyDescent="0.2">
      <c r="E3417" s="69"/>
      <c r="FT3417" s="45"/>
    </row>
    <row r="3418" spans="5:176" x14ac:dyDescent="0.2">
      <c r="E3418" s="69"/>
      <c r="FT3418" s="45"/>
    </row>
    <row r="3419" spans="5:176" x14ac:dyDescent="0.2">
      <c r="E3419" s="69"/>
      <c r="FT3419" s="45"/>
    </row>
    <row r="3420" spans="5:176" x14ac:dyDescent="0.2">
      <c r="E3420" s="69"/>
      <c r="FT3420" s="45"/>
    </row>
    <row r="3421" spans="5:176" x14ac:dyDescent="0.2">
      <c r="E3421" s="69"/>
      <c r="FT3421" s="45"/>
    </row>
    <row r="3422" spans="5:176" x14ac:dyDescent="0.2">
      <c r="E3422" s="69"/>
      <c r="FT3422" s="45"/>
    </row>
    <row r="3423" spans="5:176" x14ac:dyDescent="0.2">
      <c r="E3423" s="69"/>
      <c r="FT3423" s="45"/>
    </row>
    <row r="3424" spans="5:176" x14ac:dyDescent="0.2">
      <c r="E3424" s="69"/>
      <c r="FT3424" s="45"/>
    </row>
    <row r="3425" spans="5:176" x14ac:dyDescent="0.2">
      <c r="E3425" s="69"/>
      <c r="FT3425" s="45"/>
    </row>
    <row r="3426" spans="5:176" x14ac:dyDescent="0.2">
      <c r="E3426" s="69"/>
      <c r="FT3426" s="45"/>
    </row>
    <row r="3427" spans="5:176" x14ac:dyDescent="0.2">
      <c r="E3427" s="69"/>
      <c r="FT3427" s="45"/>
    </row>
    <row r="3428" spans="5:176" x14ac:dyDescent="0.2">
      <c r="E3428" s="69"/>
      <c r="FT3428" s="45"/>
    </row>
    <row r="3429" spans="5:176" x14ac:dyDescent="0.2">
      <c r="E3429" s="69"/>
      <c r="FT3429" s="45"/>
    </row>
    <row r="3430" spans="5:176" x14ac:dyDescent="0.2">
      <c r="E3430" s="69"/>
      <c r="FT3430" s="45"/>
    </row>
    <row r="3431" spans="5:176" x14ac:dyDescent="0.2">
      <c r="E3431" s="69"/>
      <c r="FT3431" s="45"/>
    </row>
    <row r="3432" spans="5:176" x14ac:dyDescent="0.2">
      <c r="E3432" s="69"/>
      <c r="FT3432" s="45"/>
    </row>
    <row r="3433" spans="5:176" x14ac:dyDescent="0.2">
      <c r="E3433" s="69"/>
      <c r="FT3433" s="45"/>
    </row>
    <row r="3434" spans="5:176" x14ac:dyDescent="0.2">
      <c r="E3434" s="69"/>
      <c r="FT3434" s="45"/>
    </row>
    <row r="3435" spans="5:176" x14ac:dyDescent="0.2">
      <c r="E3435" s="69"/>
      <c r="FT3435" s="45"/>
    </row>
    <row r="3436" spans="5:176" x14ac:dyDescent="0.2">
      <c r="E3436" s="69"/>
      <c r="FT3436" s="45"/>
    </row>
    <row r="3437" spans="5:176" x14ac:dyDescent="0.2">
      <c r="E3437" s="69"/>
      <c r="FT3437" s="45"/>
    </row>
    <row r="3438" spans="5:176" x14ac:dyDescent="0.2">
      <c r="E3438" s="69"/>
      <c r="FT3438" s="45"/>
    </row>
    <row r="3439" spans="5:176" x14ac:dyDescent="0.2">
      <c r="E3439" s="69"/>
      <c r="FT3439" s="45"/>
    </row>
    <row r="3440" spans="5:176" x14ac:dyDescent="0.2">
      <c r="E3440" s="69"/>
      <c r="FT3440" s="45"/>
    </row>
    <row r="3441" spans="5:176" x14ac:dyDescent="0.2">
      <c r="E3441" s="69"/>
      <c r="FT3441" s="45"/>
    </row>
    <row r="3442" spans="5:176" x14ac:dyDescent="0.2">
      <c r="E3442" s="69"/>
      <c r="FT3442" s="45"/>
    </row>
    <row r="3443" spans="5:176" x14ac:dyDescent="0.2">
      <c r="E3443" s="69"/>
      <c r="FT3443" s="45"/>
    </row>
    <row r="3444" spans="5:176" x14ac:dyDescent="0.2">
      <c r="E3444" s="69"/>
      <c r="FT3444" s="45"/>
    </row>
    <row r="3445" spans="5:176" x14ac:dyDescent="0.2">
      <c r="E3445" s="69"/>
      <c r="FT3445" s="45"/>
    </row>
    <row r="3446" spans="5:176" x14ac:dyDescent="0.2">
      <c r="E3446" s="69"/>
      <c r="FT3446" s="45"/>
    </row>
    <row r="3447" spans="5:176" x14ac:dyDescent="0.2">
      <c r="E3447" s="69"/>
      <c r="FT3447" s="45"/>
    </row>
    <row r="3448" spans="5:176" x14ac:dyDescent="0.2">
      <c r="E3448" s="69"/>
      <c r="FT3448" s="45"/>
    </row>
    <row r="3449" spans="5:176" x14ac:dyDescent="0.2">
      <c r="E3449" s="69"/>
      <c r="FT3449" s="45"/>
    </row>
    <row r="3450" spans="5:176" x14ac:dyDescent="0.2">
      <c r="E3450" s="69"/>
      <c r="FT3450" s="45"/>
    </row>
    <row r="3451" spans="5:176" x14ac:dyDescent="0.2">
      <c r="E3451" s="69"/>
      <c r="FT3451" s="45"/>
    </row>
    <row r="3452" spans="5:176" x14ac:dyDescent="0.2">
      <c r="E3452" s="69"/>
      <c r="FT3452" s="45"/>
    </row>
    <row r="3453" spans="5:176" x14ac:dyDescent="0.2">
      <c r="E3453" s="69"/>
      <c r="FT3453" s="45"/>
    </row>
    <row r="3454" spans="5:176" x14ac:dyDescent="0.2">
      <c r="E3454" s="69"/>
      <c r="FT3454" s="45"/>
    </row>
    <row r="3455" spans="5:176" x14ac:dyDescent="0.2">
      <c r="E3455" s="69"/>
      <c r="FT3455" s="45"/>
    </row>
    <row r="3456" spans="5:176" x14ac:dyDescent="0.2">
      <c r="E3456" s="69"/>
      <c r="FT3456" s="45"/>
    </row>
    <row r="3457" spans="5:176" x14ac:dyDescent="0.2">
      <c r="E3457" s="69"/>
      <c r="FT3457" s="45"/>
    </row>
    <row r="3458" spans="5:176" x14ac:dyDescent="0.2">
      <c r="E3458" s="69"/>
      <c r="FT3458" s="45"/>
    </row>
    <row r="3459" spans="5:176" x14ac:dyDescent="0.2">
      <c r="E3459" s="69"/>
      <c r="FT3459" s="45"/>
    </row>
    <row r="3460" spans="5:176" x14ac:dyDescent="0.2">
      <c r="E3460" s="69"/>
      <c r="FT3460" s="45"/>
    </row>
    <row r="3461" spans="5:176" x14ac:dyDescent="0.2">
      <c r="E3461" s="69"/>
      <c r="FT3461" s="45"/>
    </row>
    <row r="3462" spans="5:176" x14ac:dyDescent="0.2">
      <c r="E3462" s="69"/>
      <c r="FT3462" s="45"/>
    </row>
    <row r="3463" spans="5:176" x14ac:dyDescent="0.2">
      <c r="E3463" s="69"/>
      <c r="FT3463" s="45"/>
    </row>
    <row r="3464" spans="5:176" x14ac:dyDescent="0.2">
      <c r="E3464" s="69"/>
      <c r="FT3464" s="45"/>
    </row>
    <row r="3465" spans="5:176" x14ac:dyDescent="0.2">
      <c r="E3465" s="69"/>
      <c r="FT3465" s="45"/>
    </row>
    <row r="3466" spans="5:176" x14ac:dyDescent="0.2">
      <c r="E3466" s="69"/>
      <c r="FT3466" s="45"/>
    </row>
    <row r="3467" spans="5:176" x14ac:dyDescent="0.2">
      <c r="E3467" s="69"/>
      <c r="FT3467" s="45"/>
    </row>
    <row r="3468" spans="5:176" x14ac:dyDescent="0.2">
      <c r="E3468" s="69"/>
      <c r="FT3468" s="45"/>
    </row>
    <row r="3469" spans="5:176" x14ac:dyDescent="0.2">
      <c r="E3469" s="69"/>
      <c r="FT3469" s="45"/>
    </row>
    <row r="3470" spans="5:176" x14ac:dyDescent="0.2">
      <c r="E3470" s="69"/>
      <c r="FT3470" s="45"/>
    </row>
    <row r="3471" spans="5:176" x14ac:dyDescent="0.2">
      <c r="E3471" s="69"/>
      <c r="FT3471" s="45"/>
    </row>
    <row r="3472" spans="5:176" x14ac:dyDescent="0.2">
      <c r="E3472" s="69"/>
      <c r="FT3472" s="45"/>
    </row>
    <row r="3473" spans="5:176" x14ac:dyDescent="0.2">
      <c r="E3473" s="69"/>
      <c r="FT3473" s="45"/>
    </row>
    <row r="3474" spans="5:176" x14ac:dyDescent="0.2">
      <c r="E3474" s="69"/>
      <c r="FT3474" s="45"/>
    </row>
    <row r="3475" spans="5:176" x14ac:dyDescent="0.2">
      <c r="E3475" s="69"/>
      <c r="FT3475" s="45"/>
    </row>
    <row r="3476" spans="5:176" x14ac:dyDescent="0.2">
      <c r="E3476" s="69"/>
      <c r="FT3476" s="45"/>
    </row>
    <row r="3477" spans="5:176" x14ac:dyDescent="0.2">
      <c r="E3477" s="69"/>
      <c r="FT3477" s="45"/>
    </row>
    <row r="3478" spans="5:176" x14ac:dyDescent="0.2">
      <c r="E3478" s="69"/>
      <c r="FT3478" s="45"/>
    </row>
    <row r="3479" spans="5:176" x14ac:dyDescent="0.2">
      <c r="E3479" s="69"/>
      <c r="FT3479" s="45"/>
    </row>
    <row r="3480" spans="5:176" x14ac:dyDescent="0.2">
      <c r="E3480" s="69"/>
      <c r="FT3480" s="45"/>
    </row>
    <row r="3481" spans="5:176" x14ac:dyDescent="0.2">
      <c r="E3481" s="69"/>
      <c r="FT3481" s="45"/>
    </row>
    <row r="3482" spans="5:176" x14ac:dyDescent="0.2">
      <c r="E3482" s="69"/>
      <c r="FT3482" s="45"/>
    </row>
    <row r="3483" spans="5:176" x14ac:dyDescent="0.2">
      <c r="E3483" s="69"/>
      <c r="FT3483" s="45"/>
    </row>
    <row r="3484" spans="5:176" x14ac:dyDescent="0.2">
      <c r="E3484" s="69"/>
      <c r="FT3484" s="45"/>
    </row>
    <row r="3485" spans="5:176" x14ac:dyDescent="0.2">
      <c r="E3485" s="69"/>
      <c r="FT3485" s="45"/>
    </row>
    <row r="3486" spans="5:176" x14ac:dyDescent="0.2">
      <c r="E3486" s="69"/>
      <c r="FT3486" s="45"/>
    </row>
    <row r="3487" spans="5:176" x14ac:dyDescent="0.2">
      <c r="E3487" s="69"/>
      <c r="FT3487" s="45"/>
    </row>
    <row r="3488" spans="5:176" x14ac:dyDescent="0.2">
      <c r="E3488" s="69"/>
      <c r="FT3488" s="45"/>
    </row>
    <row r="3489" spans="5:176" x14ac:dyDescent="0.2">
      <c r="E3489" s="69"/>
      <c r="FT3489" s="45"/>
    </row>
    <row r="3490" spans="5:176" x14ac:dyDescent="0.2">
      <c r="E3490" s="69"/>
      <c r="FT3490" s="45"/>
    </row>
    <row r="3491" spans="5:176" x14ac:dyDescent="0.2">
      <c r="E3491" s="69"/>
      <c r="FT3491" s="45"/>
    </row>
    <row r="3492" spans="5:176" x14ac:dyDescent="0.2">
      <c r="E3492" s="69"/>
      <c r="FT3492" s="45"/>
    </row>
    <row r="3493" spans="5:176" x14ac:dyDescent="0.2">
      <c r="E3493" s="69"/>
      <c r="FT3493" s="45"/>
    </row>
    <row r="3494" spans="5:176" x14ac:dyDescent="0.2">
      <c r="E3494" s="69"/>
      <c r="FT3494" s="45"/>
    </row>
    <row r="3495" spans="5:176" x14ac:dyDescent="0.2">
      <c r="E3495" s="69"/>
      <c r="FT3495" s="45"/>
    </row>
    <row r="3496" spans="5:176" x14ac:dyDescent="0.2">
      <c r="E3496" s="69"/>
      <c r="FT3496" s="45"/>
    </row>
    <row r="3497" spans="5:176" x14ac:dyDescent="0.2">
      <c r="E3497" s="69"/>
      <c r="FT3497" s="45"/>
    </row>
    <row r="3498" spans="5:176" x14ac:dyDescent="0.2">
      <c r="E3498" s="69"/>
      <c r="FT3498" s="45"/>
    </row>
    <row r="3499" spans="5:176" x14ac:dyDescent="0.2">
      <c r="E3499" s="69"/>
      <c r="FT3499" s="45"/>
    </row>
    <row r="3500" spans="5:176" x14ac:dyDescent="0.2">
      <c r="E3500" s="69"/>
      <c r="FT3500" s="45"/>
    </row>
    <row r="3501" spans="5:176" x14ac:dyDescent="0.2">
      <c r="E3501" s="69"/>
      <c r="FT3501" s="45"/>
    </row>
    <row r="3502" spans="5:176" x14ac:dyDescent="0.2">
      <c r="E3502" s="69"/>
      <c r="FT3502" s="45"/>
    </row>
    <row r="3503" spans="5:176" x14ac:dyDescent="0.2">
      <c r="E3503" s="69"/>
      <c r="FT3503" s="45"/>
    </row>
    <row r="3504" spans="5:176" x14ac:dyDescent="0.2">
      <c r="E3504" s="69"/>
      <c r="FT3504" s="45"/>
    </row>
    <row r="3505" spans="5:176" x14ac:dyDescent="0.2">
      <c r="E3505" s="69"/>
      <c r="FT3505" s="45"/>
    </row>
    <row r="3506" spans="5:176" x14ac:dyDescent="0.2">
      <c r="E3506" s="69"/>
      <c r="FT3506" s="45"/>
    </row>
    <row r="3507" spans="5:176" x14ac:dyDescent="0.2">
      <c r="E3507" s="69"/>
      <c r="FT3507" s="45"/>
    </row>
    <row r="3508" spans="5:176" x14ac:dyDescent="0.2">
      <c r="E3508" s="69"/>
      <c r="FT3508" s="45"/>
    </row>
    <row r="3509" spans="5:176" x14ac:dyDescent="0.2">
      <c r="E3509" s="69"/>
      <c r="FT3509" s="45"/>
    </row>
    <row r="3510" spans="5:176" x14ac:dyDescent="0.2">
      <c r="E3510" s="69"/>
      <c r="FT3510" s="45"/>
    </row>
    <row r="3511" spans="5:176" x14ac:dyDescent="0.2">
      <c r="E3511" s="69"/>
      <c r="FT3511" s="45"/>
    </row>
    <row r="3512" spans="5:176" x14ac:dyDescent="0.2">
      <c r="E3512" s="69"/>
      <c r="FT3512" s="45"/>
    </row>
    <row r="3513" spans="5:176" x14ac:dyDescent="0.2">
      <c r="E3513" s="69"/>
      <c r="FT3513" s="45"/>
    </row>
    <row r="3514" spans="5:176" x14ac:dyDescent="0.2">
      <c r="E3514" s="69"/>
      <c r="FT3514" s="45"/>
    </row>
    <row r="3515" spans="5:176" x14ac:dyDescent="0.2">
      <c r="E3515" s="69"/>
      <c r="FT3515" s="45"/>
    </row>
    <row r="3516" spans="5:176" x14ac:dyDescent="0.2">
      <c r="E3516" s="69"/>
      <c r="FT3516" s="45"/>
    </row>
    <row r="3517" spans="5:176" x14ac:dyDescent="0.2">
      <c r="E3517" s="69"/>
      <c r="FT3517" s="45"/>
    </row>
    <row r="3518" spans="5:176" x14ac:dyDescent="0.2">
      <c r="E3518" s="69"/>
      <c r="FT3518" s="45"/>
    </row>
    <row r="3519" spans="5:176" x14ac:dyDescent="0.2">
      <c r="E3519" s="69"/>
      <c r="FT3519" s="45"/>
    </row>
    <row r="3520" spans="5:176" x14ac:dyDescent="0.2">
      <c r="E3520" s="69"/>
      <c r="FT3520" s="45"/>
    </row>
    <row r="3521" spans="5:176" x14ac:dyDescent="0.2">
      <c r="E3521" s="69"/>
      <c r="FT3521" s="45"/>
    </row>
    <row r="3522" spans="5:176" x14ac:dyDescent="0.2">
      <c r="E3522" s="69"/>
      <c r="FT3522" s="45"/>
    </row>
    <row r="3523" spans="5:176" x14ac:dyDescent="0.2">
      <c r="E3523" s="69"/>
      <c r="FT3523" s="45"/>
    </row>
    <row r="3524" spans="5:176" x14ac:dyDescent="0.2">
      <c r="E3524" s="69"/>
      <c r="FT3524" s="45"/>
    </row>
    <row r="3525" spans="5:176" x14ac:dyDescent="0.2">
      <c r="E3525" s="69"/>
      <c r="FT3525" s="45"/>
    </row>
    <row r="3526" spans="5:176" x14ac:dyDescent="0.2">
      <c r="E3526" s="69"/>
      <c r="FT3526" s="45"/>
    </row>
    <row r="3527" spans="5:176" x14ac:dyDescent="0.2">
      <c r="E3527" s="69"/>
      <c r="FT3527" s="45"/>
    </row>
    <row r="3528" spans="5:176" x14ac:dyDescent="0.2">
      <c r="E3528" s="69"/>
      <c r="FT3528" s="45"/>
    </row>
    <row r="3529" spans="5:176" x14ac:dyDescent="0.2">
      <c r="E3529" s="69"/>
      <c r="FT3529" s="45"/>
    </row>
    <row r="3530" spans="5:176" x14ac:dyDescent="0.2">
      <c r="E3530" s="69"/>
      <c r="FT3530" s="45"/>
    </row>
    <row r="3531" spans="5:176" x14ac:dyDescent="0.2">
      <c r="E3531" s="69"/>
      <c r="FT3531" s="45"/>
    </row>
    <row r="3532" spans="5:176" x14ac:dyDescent="0.2">
      <c r="E3532" s="69"/>
      <c r="FT3532" s="45"/>
    </row>
    <row r="3533" spans="5:176" x14ac:dyDescent="0.2">
      <c r="E3533" s="69"/>
      <c r="FT3533" s="45"/>
    </row>
    <row r="3534" spans="5:176" x14ac:dyDescent="0.2">
      <c r="E3534" s="69"/>
      <c r="FT3534" s="45"/>
    </row>
    <row r="3535" spans="5:176" x14ac:dyDescent="0.2">
      <c r="E3535" s="69"/>
      <c r="FT3535" s="45"/>
    </row>
    <row r="3536" spans="5:176" x14ac:dyDescent="0.2">
      <c r="E3536" s="69"/>
      <c r="FT3536" s="45"/>
    </row>
    <row r="3537" spans="5:176" x14ac:dyDescent="0.2">
      <c r="E3537" s="69"/>
      <c r="FT3537" s="45"/>
    </row>
    <row r="3538" spans="5:176" x14ac:dyDescent="0.2">
      <c r="E3538" s="69"/>
      <c r="FT3538" s="45"/>
    </row>
    <row r="3539" spans="5:176" x14ac:dyDescent="0.2">
      <c r="E3539" s="69"/>
      <c r="FT3539" s="45"/>
    </row>
    <row r="3540" spans="5:176" x14ac:dyDescent="0.2">
      <c r="E3540" s="69"/>
      <c r="FT3540" s="45"/>
    </row>
    <row r="3541" spans="5:176" x14ac:dyDescent="0.2">
      <c r="E3541" s="69"/>
      <c r="FT3541" s="45"/>
    </row>
    <row r="3542" spans="5:176" x14ac:dyDescent="0.2">
      <c r="E3542" s="69"/>
      <c r="FT3542" s="45"/>
    </row>
    <row r="3543" spans="5:176" x14ac:dyDescent="0.2">
      <c r="E3543" s="69"/>
      <c r="FT3543" s="45"/>
    </row>
    <row r="3544" spans="5:176" x14ac:dyDescent="0.2">
      <c r="E3544" s="69"/>
      <c r="FT3544" s="45"/>
    </row>
    <row r="3545" spans="5:176" x14ac:dyDescent="0.2">
      <c r="E3545" s="69"/>
      <c r="FT3545" s="45"/>
    </row>
    <row r="3546" spans="5:176" x14ac:dyDescent="0.2">
      <c r="E3546" s="69"/>
      <c r="FT3546" s="45"/>
    </row>
    <row r="3547" spans="5:176" x14ac:dyDescent="0.2">
      <c r="E3547" s="69"/>
      <c r="FT3547" s="45"/>
    </row>
    <row r="3548" spans="5:176" x14ac:dyDescent="0.2">
      <c r="E3548" s="69"/>
      <c r="FT3548" s="45"/>
    </row>
    <row r="3549" spans="5:176" x14ac:dyDescent="0.2">
      <c r="E3549" s="69"/>
      <c r="FT3549" s="45"/>
    </row>
    <row r="3550" spans="5:176" x14ac:dyDescent="0.2">
      <c r="E3550" s="69"/>
      <c r="FT3550" s="45"/>
    </row>
    <row r="3551" spans="5:176" x14ac:dyDescent="0.2">
      <c r="E3551" s="69"/>
      <c r="FT3551" s="45"/>
    </row>
    <row r="3552" spans="5:176" x14ac:dyDescent="0.2">
      <c r="E3552" s="69"/>
      <c r="FT3552" s="45"/>
    </row>
    <row r="3553" spans="5:176" x14ac:dyDescent="0.2">
      <c r="E3553" s="69"/>
      <c r="FT3553" s="45"/>
    </row>
    <row r="3554" spans="5:176" x14ac:dyDescent="0.2">
      <c r="E3554" s="69"/>
      <c r="FT3554" s="45"/>
    </row>
    <row r="3555" spans="5:176" x14ac:dyDescent="0.2">
      <c r="E3555" s="69"/>
      <c r="FT3555" s="45"/>
    </row>
    <row r="3556" spans="5:176" x14ac:dyDescent="0.2">
      <c r="E3556" s="69"/>
      <c r="FT3556" s="45"/>
    </row>
    <row r="3557" spans="5:176" x14ac:dyDescent="0.2">
      <c r="E3557" s="69"/>
      <c r="FT3557" s="45"/>
    </row>
    <row r="3558" spans="5:176" x14ac:dyDescent="0.2">
      <c r="E3558" s="69"/>
      <c r="FT3558" s="45"/>
    </row>
    <row r="3559" spans="5:176" x14ac:dyDescent="0.2">
      <c r="E3559" s="69"/>
      <c r="FT3559" s="45"/>
    </row>
    <row r="3560" spans="5:176" x14ac:dyDescent="0.2">
      <c r="E3560" s="69"/>
      <c r="FT3560" s="45"/>
    </row>
    <row r="3561" spans="5:176" x14ac:dyDescent="0.2">
      <c r="E3561" s="69"/>
      <c r="FT3561" s="45"/>
    </row>
    <row r="3562" spans="5:176" x14ac:dyDescent="0.2">
      <c r="E3562" s="69"/>
      <c r="FT3562" s="45"/>
    </row>
    <row r="3563" spans="5:176" x14ac:dyDescent="0.2">
      <c r="E3563" s="69"/>
      <c r="FT3563" s="45"/>
    </row>
    <row r="3564" spans="5:176" x14ac:dyDescent="0.2">
      <c r="E3564" s="69"/>
      <c r="FT3564" s="45"/>
    </row>
    <row r="3565" spans="5:176" x14ac:dyDescent="0.2">
      <c r="E3565" s="69"/>
      <c r="FT3565" s="45"/>
    </row>
    <row r="3566" spans="5:176" x14ac:dyDescent="0.2">
      <c r="E3566" s="69"/>
      <c r="FT3566" s="45"/>
    </row>
    <row r="3567" spans="5:176" x14ac:dyDescent="0.2">
      <c r="E3567" s="69"/>
      <c r="FT3567" s="45"/>
    </row>
    <row r="3568" spans="5:176" x14ac:dyDescent="0.2">
      <c r="E3568" s="69"/>
      <c r="FT3568" s="45"/>
    </row>
    <row r="3569" spans="5:176" x14ac:dyDescent="0.2">
      <c r="E3569" s="69"/>
      <c r="FT3569" s="45"/>
    </row>
    <row r="3570" spans="5:176" x14ac:dyDescent="0.2">
      <c r="E3570" s="69"/>
      <c r="FT3570" s="45"/>
    </row>
    <row r="3571" spans="5:176" x14ac:dyDescent="0.2">
      <c r="E3571" s="69"/>
      <c r="FT3571" s="45"/>
    </row>
    <row r="3572" spans="5:176" x14ac:dyDescent="0.2">
      <c r="E3572" s="69"/>
      <c r="FT3572" s="45"/>
    </row>
    <row r="3573" spans="5:176" x14ac:dyDescent="0.2">
      <c r="E3573" s="69"/>
      <c r="FT3573" s="45"/>
    </row>
    <row r="3574" spans="5:176" x14ac:dyDescent="0.2">
      <c r="E3574" s="69"/>
      <c r="FT3574" s="45"/>
    </row>
    <row r="3575" spans="5:176" x14ac:dyDescent="0.2">
      <c r="E3575" s="69"/>
      <c r="FT3575" s="45"/>
    </row>
    <row r="3576" spans="5:176" x14ac:dyDescent="0.2">
      <c r="E3576" s="69"/>
      <c r="FT3576" s="45"/>
    </row>
    <row r="3577" spans="5:176" x14ac:dyDescent="0.2">
      <c r="E3577" s="69"/>
      <c r="FT3577" s="45"/>
    </row>
    <row r="3578" spans="5:176" x14ac:dyDescent="0.2">
      <c r="E3578" s="69"/>
      <c r="FT3578" s="45"/>
    </row>
    <row r="3579" spans="5:176" x14ac:dyDescent="0.2">
      <c r="E3579" s="69"/>
      <c r="FT3579" s="45"/>
    </row>
    <row r="3580" spans="5:176" x14ac:dyDescent="0.2">
      <c r="E3580" s="69"/>
      <c r="FT3580" s="45"/>
    </row>
    <row r="3581" spans="5:176" x14ac:dyDescent="0.2">
      <c r="E3581" s="69"/>
      <c r="FT3581" s="45"/>
    </row>
    <row r="3582" spans="5:176" x14ac:dyDescent="0.2">
      <c r="E3582" s="69"/>
      <c r="FT3582" s="45"/>
    </row>
    <row r="3583" spans="5:176" x14ac:dyDescent="0.2">
      <c r="E3583" s="69"/>
      <c r="FT3583" s="45"/>
    </row>
    <row r="3584" spans="5:176" x14ac:dyDescent="0.2">
      <c r="E3584" s="69"/>
      <c r="FT3584" s="45"/>
    </row>
    <row r="3585" spans="5:176" x14ac:dyDescent="0.2">
      <c r="E3585" s="69"/>
      <c r="FT3585" s="45"/>
    </row>
    <row r="3586" spans="5:176" x14ac:dyDescent="0.2">
      <c r="E3586" s="69"/>
      <c r="FT3586" s="45"/>
    </row>
    <row r="3587" spans="5:176" x14ac:dyDescent="0.2">
      <c r="E3587" s="69"/>
      <c r="FT3587" s="45"/>
    </row>
    <row r="3588" spans="5:176" x14ac:dyDescent="0.2">
      <c r="E3588" s="69"/>
      <c r="FT3588" s="45"/>
    </row>
    <row r="3589" spans="5:176" x14ac:dyDescent="0.2">
      <c r="E3589" s="69"/>
      <c r="FT3589" s="45"/>
    </row>
    <row r="3590" spans="5:176" x14ac:dyDescent="0.2">
      <c r="E3590" s="69"/>
      <c r="FT3590" s="45"/>
    </row>
    <row r="3591" spans="5:176" x14ac:dyDescent="0.2">
      <c r="E3591" s="69"/>
      <c r="FT3591" s="45"/>
    </row>
    <row r="3592" spans="5:176" x14ac:dyDescent="0.2">
      <c r="E3592" s="69"/>
      <c r="FT3592" s="45"/>
    </row>
    <row r="3593" spans="5:176" x14ac:dyDescent="0.2">
      <c r="E3593" s="69"/>
      <c r="FT3593" s="45"/>
    </row>
    <row r="3594" spans="5:176" x14ac:dyDescent="0.2">
      <c r="E3594" s="69"/>
      <c r="FT3594" s="45"/>
    </row>
    <row r="3595" spans="5:176" x14ac:dyDescent="0.2">
      <c r="E3595" s="69"/>
      <c r="FT3595" s="45"/>
    </row>
    <row r="3596" spans="5:176" x14ac:dyDescent="0.2">
      <c r="E3596" s="69"/>
      <c r="FT3596" s="45"/>
    </row>
    <row r="3597" spans="5:176" x14ac:dyDescent="0.2">
      <c r="E3597" s="69"/>
      <c r="FT3597" s="45"/>
    </row>
    <row r="3598" spans="5:176" x14ac:dyDescent="0.2">
      <c r="E3598" s="69"/>
      <c r="FT3598" s="45"/>
    </row>
    <row r="3599" spans="5:176" x14ac:dyDescent="0.2">
      <c r="E3599" s="69"/>
      <c r="FT3599" s="45"/>
    </row>
    <row r="3600" spans="5:176" x14ac:dyDescent="0.2">
      <c r="E3600" s="69"/>
      <c r="FT3600" s="45"/>
    </row>
    <row r="3601" spans="5:176" x14ac:dyDescent="0.2">
      <c r="E3601" s="69"/>
      <c r="FT3601" s="45"/>
    </row>
    <row r="3602" spans="5:176" x14ac:dyDescent="0.2">
      <c r="E3602" s="69"/>
      <c r="FT3602" s="45"/>
    </row>
    <row r="3603" spans="5:176" x14ac:dyDescent="0.2">
      <c r="E3603" s="69"/>
      <c r="FT3603" s="45"/>
    </row>
    <row r="3604" spans="5:176" x14ac:dyDescent="0.2">
      <c r="E3604" s="69"/>
      <c r="FT3604" s="45"/>
    </row>
    <row r="3605" spans="5:176" x14ac:dyDescent="0.2">
      <c r="E3605" s="69"/>
      <c r="FT3605" s="45"/>
    </row>
    <row r="3606" spans="5:176" x14ac:dyDescent="0.2">
      <c r="E3606" s="69"/>
      <c r="FT3606" s="45"/>
    </row>
    <row r="3607" spans="5:176" x14ac:dyDescent="0.2">
      <c r="E3607" s="69"/>
      <c r="FT3607" s="45"/>
    </row>
    <row r="3608" spans="5:176" x14ac:dyDescent="0.2">
      <c r="E3608" s="69"/>
      <c r="FT3608" s="45"/>
    </row>
    <row r="3609" spans="5:176" x14ac:dyDescent="0.2">
      <c r="E3609" s="69"/>
      <c r="FT3609" s="45"/>
    </row>
    <row r="3610" spans="5:176" x14ac:dyDescent="0.2">
      <c r="E3610" s="69"/>
      <c r="FT3610" s="45"/>
    </row>
    <row r="3611" spans="5:176" x14ac:dyDescent="0.2">
      <c r="E3611" s="69"/>
      <c r="FT3611" s="45"/>
    </row>
    <row r="3612" spans="5:176" x14ac:dyDescent="0.2">
      <c r="E3612" s="69"/>
      <c r="FT3612" s="45"/>
    </row>
    <row r="3613" spans="5:176" x14ac:dyDescent="0.2">
      <c r="E3613" s="69"/>
      <c r="FT3613" s="45"/>
    </row>
    <row r="3614" spans="5:176" x14ac:dyDescent="0.2">
      <c r="E3614" s="69"/>
      <c r="FT3614" s="45"/>
    </row>
    <row r="3615" spans="5:176" x14ac:dyDescent="0.2">
      <c r="E3615" s="69"/>
      <c r="FT3615" s="45"/>
    </row>
    <row r="3616" spans="5:176" x14ac:dyDescent="0.2">
      <c r="E3616" s="69"/>
      <c r="FT3616" s="45"/>
    </row>
    <row r="3617" spans="5:176" x14ac:dyDescent="0.2">
      <c r="E3617" s="69"/>
      <c r="FT3617" s="45"/>
    </row>
    <row r="3618" spans="5:176" x14ac:dyDescent="0.2">
      <c r="E3618" s="69"/>
      <c r="FT3618" s="45"/>
    </row>
    <row r="3619" spans="5:176" x14ac:dyDescent="0.2">
      <c r="E3619" s="69"/>
      <c r="FT3619" s="45"/>
    </row>
    <row r="3620" spans="5:176" x14ac:dyDescent="0.2">
      <c r="E3620" s="69"/>
      <c r="FT3620" s="45"/>
    </row>
    <row r="3621" spans="5:176" x14ac:dyDescent="0.2">
      <c r="E3621" s="69"/>
      <c r="FT3621" s="45"/>
    </row>
    <row r="3622" spans="5:176" x14ac:dyDescent="0.2">
      <c r="E3622" s="69"/>
      <c r="FT3622" s="45"/>
    </row>
    <row r="3623" spans="5:176" x14ac:dyDescent="0.2">
      <c r="E3623" s="69"/>
      <c r="FT3623" s="45"/>
    </row>
    <row r="3624" spans="5:176" x14ac:dyDescent="0.2">
      <c r="E3624" s="69"/>
      <c r="FT3624" s="45"/>
    </row>
    <row r="3625" spans="5:176" x14ac:dyDescent="0.2">
      <c r="E3625" s="69"/>
      <c r="FT3625" s="45"/>
    </row>
    <row r="3626" spans="5:176" x14ac:dyDescent="0.2">
      <c r="E3626" s="69"/>
      <c r="FT3626" s="45"/>
    </row>
    <row r="3627" spans="5:176" x14ac:dyDescent="0.2">
      <c r="E3627" s="69"/>
      <c r="FT3627" s="45"/>
    </row>
    <row r="3628" spans="5:176" x14ac:dyDescent="0.2">
      <c r="E3628" s="69"/>
      <c r="FT3628" s="45"/>
    </row>
    <row r="3629" spans="5:176" x14ac:dyDescent="0.2">
      <c r="E3629" s="69"/>
      <c r="FT3629" s="45"/>
    </row>
    <row r="3630" spans="5:176" x14ac:dyDescent="0.2">
      <c r="E3630" s="69"/>
      <c r="FT3630" s="45"/>
    </row>
    <row r="3631" spans="5:176" x14ac:dyDescent="0.2">
      <c r="E3631" s="69"/>
      <c r="FT3631" s="45"/>
    </row>
    <row r="3632" spans="5:176" x14ac:dyDescent="0.2">
      <c r="E3632" s="69"/>
      <c r="FT3632" s="45"/>
    </row>
    <row r="3633" spans="5:176" x14ac:dyDescent="0.2">
      <c r="E3633" s="69"/>
      <c r="FT3633" s="45"/>
    </row>
    <row r="3634" spans="5:176" x14ac:dyDescent="0.2">
      <c r="E3634" s="69"/>
      <c r="FT3634" s="45"/>
    </row>
    <row r="3635" spans="5:176" x14ac:dyDescent="0.2">
      <c r="E3635" s="69"/>
      <c r="FT3635" s="45"/>
    </row>
    <row r="3636" spans="5:176" x14ac:dyDescent="0.2">
      <c r="E3636" s="69"/>
      <c r="FT3636" s="45"/>
    </row>
    <row r="3637" spans="5:176" x14ac:dyDescent="0.2">
      <c r="E3637" s="69"/>
      <c r="FT3637" s="45"/>
    </row>
    <row r="3638" spans="5:176" x14ac:dyDescent="0.2">
      <c r="E3638" s="69"/>
      <c r="FT3638" s="45"/>
    </row>
    <row r="3639" spans="5:176" x14ac:dyDescent="0.2">
      <c r="E3639" s="69"/>
      <c r="FT3639" s="45"/>
    </row>
    <row r="3640" spans="5:176" x14ac:dyDescent="0.2">
      <c r="E3640" s="69"/>
      <c r="FT3640" s="45"/>
    </row>
    <row r="3641" spans="5:176" x14ac:dyDescent="0.2">
      <c r="E3641" s="69"/>
      <c r="FT3641" s="45"/>
    </row>
    <row r="3642" spans="5:176" x14ac:dyDescent="0.2">
      <c r="E3642" s="69"/>
      <c r="FT3642" s="45"/>
    </row>
    <row r="3643" spans="5:176" x14ac:dyDescent="0.2">
      <c r="E3643" s="69"/>
      <c r="FT3643" s="45"/>
    </row>
    <row r="3644" spans="5:176" x14ac:dyDescent="0.2">
      <c r="E3644" s="69"/>
      <c r="FT3644" s="45"/>
    </row>
    <row r="3645" spans="5:176" x14ac:dyDescent="0.2">
      <c r="E3645" s="69"/>
      <c r="FT3645" s="45"/>
    </row>
    <row r="3646" spans="5:176" x14ac:dyDescent="0.2">
      <c r="E3646" s="69"/>
      <c r="FT3646" s="45"/>
    </row>
    <row r="3647" spans="5:176" x14ac:dyDescent="0.2">
      <c r="E3647" s="69"/>
      <c r="FT3647" s="45"/>
    </row>
    <row r="3648" spans="5:176" x14ac:dyDescent="0.2">
      <c r="E3648" s="69"/>
      <c r="FT3648" s="45"/>
    </row>
    <row r="3649" spans="5:176" x14ac:dyDescent="0.2">
      <c r="E3649" s="69"/>
      <c r="FT3649" s="45"/>
    </row>
    <row r="3650" spans="5:176" x14ac:dyDescent="0.2">
      <c r="E3650" s="69"/>
      <c r="FT3650" s="45"/>
    </row>
    <row r="3651" spans="5:176" x14ac:dyDescent="0.2">
      <c r="E3651" s="69"/>
      <c r="FT3651" s="45"/>
    </row>
    <row r="3652" spans="5:176" x14ac:dyDescent="0.2">
      <c r="E3652" s="69"/>
      <c r="FT3652" s="45"/>
    </row>
    <row r="3653" spans="5:176" x14ac:dyDescent="0.2">
      <c r="E3653" s="69"/>
      <c r="FT3653" s="45"/>
    </row>
    <row r="3654" spans="5:176" x14ac:dyDescent="0.2">
      <c r="E3654" s="69"/>
      <c r="FT3654" s="45"/>
    </row>
    <row r="3655" spans="5:176" x14ac:dyDescent="0.2">
      <c r="E3655" s="69"/>
      <c r="FT3655" s="45"/>
    </row>
    <row r="3656" spans="5:176" x14ac:dyDescent="0.2">
      <c r="E3656" s="69"/>
      <c r="FT3656" s="45"/>
    </row>
    <row r="3657" spans="5:176" x14ac:dyDescent="0.2">
      <c r="E3657" s="69"/>
      <c r="FT3657" s="45"/>
    </row>
    <row r="3658" spans="5:176" x14ac:dyDescent="0.2">
      <c r="E3658" s="69"/>
      <c r="FT3658" s="45"/>
    </row>
    <row r="3659" spans="5:176" x14ac:dyDescent="0.2">
      <c r="E3659" s="69"/>
      <c r="FT3659" s="45"/>
    </row>
    <row r="3660" spans="5:176" x14ac:dyDescent="0.2">
      <c r="E3660" s="69"/>
      <c r="FT3660" s="45"/>
    </row>
    <row r="3661" spans="5:176" x14ac:dyDescent="0.2">
      <c r="E3661" s="69"/>
      <c r="FT3661" s="45"/>
    </row>
    <row r="3662" spans="5:176" x14ac:dyDescent="0.2">
      <c r="E3662" s="69"/>
      <c r="FT3662" s="45"/>
    </row>
    <row r="3663" spans="5:176" x14ac:dyDescent="0.2">
      <c r="E3663" s="69"/>
      <c r="FT3663" s="45"/>
    </row>
    <row r="3664" spans="5:176" x14ac:dyDescent="0.2">
      <c r="E3664" s="69"/>
      <c r="FT3664" s="45"/>
    </row>
    <row r="3665" spans="5:176" x14ac:dyDescent="0.2">
      <c r="E3665" s="69"/>
      <c r="FT3665" s="45"/>
    </row>
    <row r="3666" spans="5:176" x14ac:dyDescent="0.2">
      <c r="E3666" s="69"/>
      <c r="FT3666" s="45"/>
    </row>
    <row r="3667" spans="5:176" x14ac:dyDescent="0.2">
      <c r="E3667" s="69"/>
      <c r="FT3667" s="45"/>
    </row>
    <row r="3668" spans="5:176" x14ac:dyDescent="0.2">
      <c r="E3668" s="69"/>
      <c r="FT3668" s="45"/>
    </row>
    <row r="3669" spans="5:176" x14ac:dyDescent="0.2">
      <c r="E3669" s="69"/>
      <c r="FT3669" s="45"/>
    </row>
    <row r="3670" spans="5:176" x14ac:dyDescent="0.2">
      <c r="E3670" s="69"/>
      <c r="BF3670" s="61"/>
      <c r="FT3670" s="45"/>
    </row>
    <row r="3671" spans="5:176" x14ac:dyDescent="0.2">
      <c r="E3671" s="69"/>
      <c r="FT3671" s="45"/>
    </row>
    <row r="3672" spans="5:176" x14ac:dyDescent="0.2">
      <c r="E3672" s="69"/>
      <c r="FT3672" s="45"/>
    </row>
    <row r="3673" spans="5:176" x14ac:dyDescent="0.2">
      <c r="E3673" s="69"/>
      <c r="FT3673" s="45"/>
    </row>
    <row r="3674" spans="5:176" x14ac:dyDescent="0.2">
      <c r="E3674" s="69"/>
      <c r="FT3674" s="45"/>
    </row>
    <row r="3675" spans="5:176" x14ac:dyDescent="0.2">
      <c r="E3675" s="69"/>
      <c r="FT3675" s="45"/>
    </row>
    <row r="3676" spans="5:176" x14ac:dyDescent="0.2">
      <c r="E3676" s="69"/>
      <c r="FT3676" s="45"/>
    </row>
    <row r="3677" spans="5:176" x14ac:dyDescent="0.2">
      <c r="E3677" s="69"/>
      <c r="FT3677" s="45"/>
    </row>
    <row r="3678" spans="5:176" x14ac:dyDescent="0.2">
      <c r="E3678" s="69"/>
      <c r="FT3678" s="45"/>
    </row>
    <row r="3679" spans="5:176" x14ac:dyDescent="0.2">
      <c r="E3679" s="69"/>
      <c r="FT3679" s="45"/>
    </row>
    <row r="3680" spans="5:176" x14ac:dyDescent="0.2">
      <c r="E3680" s="69"/>
      <c r="FT3680" s="45"/>
    </row>
    <row r="3681" spans="5:176" x14ac:dyDescent="0.2">
      <c r="E3681" s="69"/>
      <c r="FT3681" s="45"/>
    </row>
    <row r="3682" spans="5:176" x14ac:dyDescent="0.2">
      <c r="E3682" s="69"/>
      <c r="FT3682" s="45"/>
    </row>
    <row r="3683" spans="5:176" x14ac:dyDescent="0.2">
      <c r="E3683" s="69"/>
      <c r="FT3683" s="45"/>
    </row>
    <row r="3684" spans="5:176" x14ac:dyDescent="0.2">
      <c r="E3684" s="69"/>
      <c r="FT3684" s="45"/>
    </row>
    <row r="3685" spans="5:176" x14ac:dyDescent="0.2">
      <c r="E3685" s="69"/>
      <c r="FT3685" s="45"/>
    </row>
    <row r="3686" spans="5:176" x14ac:dyDescent="0.2">
      <c r="E3686" s="69"/>
      <c r="FT3686" s="45"/>
    </row>
    <row r="3687" spans="5:176" x14ac:dyDescent="0.2">
      <c r="E3687" s="69"/>
      <c r="FT3687" s="45"/>
    </row>
    <row r="3688" spans="5:176" x14ac:dyDescent="0.2">
      <c r="E3688" s="69"/>
      <c r="FT3688" s="45"/>
    </row>
    <row r="3689" spans="5:176" x14ac:dyDescent="0.2">
      <c r="E3689" s="69"/>
      <c r="FT3689" s="45"/>
    </row>
    <row r="3690" spans="5:176" x14ac:dyDescent="0.2">
      <c r="E3690" s="69"/>
      <c r="FT3690" s="45"/>
    </row>
    <row r="3691" spans="5:176" x14ac:dyDescent="0.2">
      <c r="E3691" s="69"/>
      <c r="FT3691" s="45"/>
    </row>
    <row r="3692" spans="5:176" x14ac:dyDescent="0.2">
      <c r="E3692" s="69"/>
      <c r="FT3692" s="45"/>
    </row>
    <row r="3693" spans="5:176" x14ac:dyDescent="0.2">
      <c r="E3693" s="69"/>
      <c r="FT3693" s="45"/>
    </row>
    <row r="3694" spans="5:176" x14ac:dyDescent="0.2">
      <c r="E3694" s="69"/>
      <c r="FT3694" s="45"/>
    </row>
    <row r="3695" spans="5:176" x14ac:dyDescent="0.2">
      <c r="E3695" s="69"/>
      <c r="FT3695" s="45"/>
    </row>
    <row r="3696" spans="5:176" x14ac:dyDescent="0.2">
      <c r="E3696" s="69"/>
      <c r="FT3696" s="45"/>
    </row>
    <row r="3697" spans="5:176" x14ac:dyDescent="0.2">
      <c r="E3697" s="69"/>
      <c r="FT3697" s="45"/>
    </row>
    <row r="3698" spans="5:176" x14ac:dyDescent="0.2">
      <c r="E3698" s="69"/>
      <c r="FT3698" s="45"/>
    </row>
    <row r="3699" spans="5:176" x14ac:dyDescent="0.2">
      <c r="E3699" s="69"/>
      <c r="FT3699" s="45"/>
    </row>
    <row r="3700" spans="5:176" x14ac:dyDescent="0.2">
      <c r="E3700" s="69"/>
      <c r="FT3700" s="45"/>
    </row>
    <row r="3701" spans="5:176" x14ac:dyDescent="0.2">
      <c r="E3701" s="69"/>
      <c r="FT3701" s="45"/>
    </row>
    <row r="3702" spans="5:176" x14ac:dyDescent="0.2">
      <c r="E3702" s="69"/>
      <c r="FT3702" s="45"/>
    </row>
    <row r="3703" spans="5:176" x14ac:dyDescent="0.2">
      <c r="E3703" s="69"/>
      <c r="FT3703" s="45"/>
    </row>
    <row r="3704" spans="5:176" x14ac:dyDescent="0.2">
      <c r="E3704" s="69"/>
      <c r="FT3704" s="45"/>
    </row>
    <row r="3705" spans="5:176" x14ac:dyDescent="0.2">
      <c r="E3705" s="69"/>
      <c r="FT3705" s="45"/>
    </row>
    <row r="3706" spans="5:176" x14ac:dyDescent="0.2">
      <c r="E3706" s="69"/>
      <c r="FT3706" s="45"/>
    </row>
    <row r="3707" spans="5:176" x14ac:dyDescent="0.2">
      <c r="E3707" s="69"/>
      <c r="FT3707" s="45"/>
    </row>
    <row r="3708" spans="5:176" x14ac:dyDescent="0.2">
      <c r="E3708" s="69"/>
      <c r="FT3708" s="45"/>
    </row>
    <row r="3709" spans="5:176" x14ac:dyDescent="0.2">
      <c r="E3709" s="69"/>
      <c r="FT3709" s="45"/>
    </row>
    <row r="3710" spans="5:176" x14ac:dyDescent="0.2">
      <c r="E3710" s="69"/>
      <c r="FT3710" s="45"/>
    </row>
    <row r="3711" spans="5:176" x14ac:dyDescent="0.2">
      <c r="E3711" s="69"/>
      <c r="FT3711" s="45"/>
    </row>
    <row r="3712" spans="5:176" x14ac:dyDescent="0.2">
      <c r="E3712" s="69"/>
      <c r="FT3712" s="45"/>
    </row>
    <row r="3713" spans="5:176" x14ac:dyDescent="0.2">
      <c r="E3713" s="69"/>
      <c r="FT3713" s="45"/>
    </row>
    <row r="3714" spans="5:176" x14ac:dyDescent="0.2">
      <c r="E3714" s="69"/>
      <c r="FT3714" s="45"/>
    </row>
    <row r="3715" spans="5:176" x14ac:dyDescent="0.2">
      <c r="E3715" s="69"/>
      <c r="FT3715" s="45"/>
    </row>
    <row r="3716" spans="5:176" x14ac:dyDescent="0.2">
      <c r="E3716" s="69"/>
      <c r="FT3716" s="45"/>
    </row>
    <row r="3717" spans="5:176" x14ac:dyDescent="0.2">
      <c r="E3717" s="69"/>
      <c r="FT3717" s="45"/>
    </row>
    <row r="3718" spans="5:176" x14ac:dyDescent="0.2">
      <c r="E3718" s="69"/>
      <c r="FT3718" s="45"/>
    </row>
    <row r="3719" spans="5:176" x14ac:dyDescent="0.2">
      <c r="E3719" s="69"/>
      <c r="FT3719" s="45"/>
    </row>
    <row r="3720" spans="5:176" x14ac:dyDescent="0.2">
      <c r="E3720" s="69"/>
      <c r="FT3720" s="45"/>
    </row>
    <row r="3721" spans="5:176" x14ac:dyDescent="0.2">
      <c r="E3721" s="69"/>
      <c r="FT3721" s="45"/>
    </row>
    <row r="3722" spans="5:176" x14ac:dyDescent="0.2">
      <c r="E3722" s="69"/>
      <c r="FT3722" s="45"/>
    </row>
    <row r="3723" spans="5:176" x14ac:dyDescent="0.2">
      <c r="E3723" s="69"/>
      <c r="FT3723" s="45"/>
    </row>
    <row r="3724" spans="5:176" x14ac:dyDescent="0.2">
      <c r="E3724" s="69"/>
      <c r="FT3724" s="45"/>
    </row>
    <row r="3725" spans="5:176" x14ac:dyDescent="0.2">
      <c r="E3725" s="69"/>
      <c r="FT3725" s="45"/>
    </row>
    <row r="3726" spans="5:176" x14ac:dyDescent="0.2">
      <c r="E3726" s="69"/>
      <c r="FT3726" s="45"/>
    </row>
    <row r="3727" spans="5:176" x14ac:dyDescent="0.2">
      <c r="E3727" s="69"/>
      <c r="FT3727" s="45"/>
    </row>
    <row r="3728" spans="5:176" x14ac:dyDescent="0.2">
      <c r="E3728" s="69"/>
      <c r="FT3728" s="45"/>
    </row>
    <row r="3729" spans="5:176" x14ac:dyDescent="0.2">
      <c r="E3729" s="69"/>
      <c r="FT3729" s="45"/>
    </row>
    <row r="3730" spans="5:176" x14ac:dyDescent="0.2">
      <c r="E3730" s="69"/>
      <c r="FT3730" s="45"/>
    </row>
    <row r="3731" spans="5:176" x14ac:dyDescent="0.2">
      <c r="E3731" s="69"/>
      <c r="FT3731" s="45"/>
    </row>
    <row r="3732" spans="5:176" x14ac:dyDescent="0.2">
      <c r="E3732" s="69"/>
      <c r="FT3732" s="45"/>
    </row>
    <row r="3733" spans="5:176" x14ac:dyDescent="0.2">
      <c r="E3733" s="69"/>
      <c r="FT3733" s="45"/>
    </row>
    <row r="3734" spans="5:176" x14ac:dyDescent="0.2">
      <c r="E3734" s="69"/>
      <c r="FT3734" s="45"/>
    </row>
    <row r="3735" spans="5:176" x14ac:dyDescent="0.2">
      <c r="E3735" s="69"/>
      <c r="FT3735" s="45"/>
    </row>
    <row r="3736" spans="5:176" x14ac:dyDescent="0.2">
      <c r="E3736" s="69"/>
      <c r="FT3736" s="45"/>
    </row>
    <row r="3737" spans="5:176" x14ac:dyDescent="0.2">
      <c r="E3737" s="69"/>
      <c r="FT3737" s="45"/>
    </row>
    <row r="3738" spans="5:176" x14ac:dyDescent="0.2">
      <c r="E3738" s="69"/>
      <c r="FT3738" s="45"/>
    </row>
    <row r="3739" spans="5:176" x14ac:dyDescent="0.2">
      <c r="E3739" s="69"/>
      <c r="FT3739" s="45"/>
    </row>
    <row r="3740" spans="5:176" x14ac:dyDescent="0.2">
      <c r="E3740" s="69"/>
      <c r="FT3740" s="45"/>
    </row>
    <row r="3741" spans="5:176" x14ac:dyDescent="0.2">
      <c r="E3741" s="69"/>
      <c r="FT3741" s="45"/>
    </row>
    <row r="3742" spans="5:176" x14ac:dyDescent="0.2">
      <c r="E3742" s="69"/>
      <c r="FT3742" s="45"/>
    </row>
    <row r="3743" spans="5:176" x14ac:dyDescent="0.2">
      <c r="E3743" s="69"/>
      <c r="FT3743" s="45"/>
    </row>
    <row r="3744" spans="5:176" x14ac:dyDescent="0.2">
      <c r="E3744" s="69"/>
      <c r="FT3744" s="45"/>
    </row>
    <row r="3745" spans="5:176" x14ac:dyDescent="0.2">
      <c r="E3745" s="69"/>
      <c r="FT3745" s="45"/>
    </row>
    <row r="3746" spans="5:176" x14ac:dyDescent="0.2">
      <c r="E3746" s="69"/>
      <c r="FT3746" s="45"/>
    </row>
    <row r="3747" spans="5:176" x14ac:dyDescent="0.2">
      <c r="E3747" s="69"/>
      <c r="FT3747" s="45"/>
    </row>
    <row r="3748" spans="5:176" x14ac:dyDescent="0.2">
      <c r="E3748" s="69"/>
      <c r="FT3748" s="45"/>
    </row>
    <row r="3749" spans="5:176" x14ac:dyDescent="0.2">
      <c r="E3749" s="69"/>
      <c r="FT3749" s="45"/>
    </row>
    <row r="3750" spans="5:176" x14ac:dyDescent="0.2">
      <c r="E3750" s="69"/>
      <c r="FT3750" s="45"/>
    </row>
    <row r="3751" spans="5:176" x14ac:dyDescent="0.2">
      <c r="E3751" s="69"/>
      <c r="FT3751" s="45"/>
    </row>
    <row r="3752" spans="5:176" x14ac:dyDescent="0.2">
      <c r="E3752" s="69"/>
      <c r="FT3752" s="45"/>
    </row>
    <row r="3753" spans="5:176" x14ac:dyDescent="0.2">
      <c r="E3753" s="69"/>
      <c r="FT3753" s="45"/>
    </row>
    <row r="3754" spans="5:176" x14ac:dyDescent="0.2">
      <c r="E3754" s="69"/>
      <c r="FT3754" s="45"/>
    </row>
    <row r="3755" spans="5:176" x14ac:dyDescent="0.2">
      <c r="E3755" s="69"/>
      <c r="FT3755" s="45"/>
    </row>
    <row r="3756" spans="5:176" x14ac:dyDescent="0.2">
      <c r="E3756" s="69"/>
      <c r="FT3756" s="45"/>
    </row>
    <row r="3757" spans="5:176" x14ac:dyDescent="0.2">
      <c r="E3757" s="69"/>
      <c r="FT3757" s="45"/>
    </row>
    <row r="3758" spans="5:176" x14ac:dyDescent="0.2">
      <c r="E3758" s="69"/>
      <c r="FT3758" s="45"/>
    </row>
    <row r="3759" spans="5:176" x14ac:dyDescent="0.2">
      <c r="E3759" s="69"/>
      <c r="FT3759" s="45"/>
    </row>
    <row r="3760" spans="5:176" x14ac:dyDescent="0.2">
      <c r="E3760" s="69"/>
      <c r="FT3760" s="45"/>
    </row>
    <row r="3761" spans="5:176" x14ac:dyDescent="0.2">
      <c r="E3761" s="69"/>
      <c r="FT3761" s="45"/>
    </row>
    <row r="3762" spans="5:176" x14ac:dyDescent="0.2">
      <c r="E3762" s="69"/>
      <c r="FT3762" s="45"/>
    </row>
    <row r="3763" spans="5:176" x14ac:dyDescent="0.2">
      <c r="E3763" s="69"/>
      <c r="FT3763" s="45"/>
    </row>
    <row r="3764" spans="5:176" x14ac:dyDescent="0.2">
      <c r="E3764" s="69"/>
      <c r="FT3764" s="45"/>
    </row>
    <row r="3765" spans="5:176" x14ac:dyDescent="0.2">
      <c r="E3765" s="69"/>
      <c r="FT3765" s="45"/>
    </row>
    <row r="3766" spans="5:176" x14ac:dyDescent="0.2">
      <c r="E3766" s="69"/>
      <c r="FT3766" s="45"/>
    </row>
    <row r="3767" spans="5:176" x14ac:dyDescent="0.2">
      <c r="E3767" s="69"/>
      <c r="FT3767" s="45"/>
    </row>
    <row r="3768" spans="5:176" x14ac:dyDescent="0.2">
      <c r="E3768" s="69"/>
      <c r="FT3768" s="45"/>
    </row>
    <row r="3769" spans="5:176" x14ac:dyDescent="0.2">
      <c r="E3769" s="69"/>
      <c r="FT3769" s="45"/>
    </row>
    <row r="3770" spans="5:176" x14ac:dyDescent="0.2">
      <c r="E3770" s="69"/>
      <c r="FT3770" s="45"/>
    </row>
    <row r="3771" spans="5:176" x14ac:dyDescent="0.2">
      <c r="E3771" s="69"/>
      <c r="FT3771" s="45"/>
    </row>
    <row r="3772" spans="5:176" x14ac:dyDescent="0.2">
      <c r="E3772" s="69"/>
      <c r="FT3772" s="45"/>
    </row>
    <row r="3773" spans="5:176" x14ac:dyDescent="0.2">
      <c r="E3773" s="69"/>
      <c r="FT3773" s="45"/>
    </row>
    <row r="3774" spans="5:176" x14ac:dyDescent="0.2">
      <c r="E3774" s="69"/>
      <c r="FT3774" s="45"/>
    </row>
    <row r="3775" spans="5:176" x14ac:dyDescent="0.2">
      <c r="E3775" s="69"/>
      <c r="FT3775" s="45"/>
    </row>
    <row r="3776" spans="5:176" x14ac:dyDescent="0.2">
      <c r="E3776" s="69"/>
      <c r="FT3776" s="45"/>
    </row>
    <row r="3777" spans="5:176" x14ac:dyDescent="0.2">
      <c r="E3777" s="69"/>
      <c r="FT3777" s="45"/>
    </row>
    <row r="3778" spans="5:176" x14ac:dyDescent="0.2">
      <c r="E3778" s="69"/>
      <c r="FT3778" s="45"/>
    </row>
    <row r="3779" spans="5:176" x14ac:dyDescent="0.2">
      <c r="E3779" s="69"/>
      <c r="FT3779" s="45"/>
    </row>
    <row r="3780" spans="5:176" x14ac:dyDescent="0.2">
      <c r="E3780" s="69"/>
      <c r="FT3780" s="45"/>
    </row>
    <row r="3781" spans="5:176" x14ac:dyDescent="0.2">
      <c r="E3781" s="69"/>
      <c r="FT3781" s="45"/>
    </row>
    <row r="3782" spans="5:176" x14ac:dyDescent="0.2">
      <c r="E3782" s="69"/>
      <c r="FT3782" s="45"/>
    </row>
    <row r="3783" spans="5:176" x14ac:dyDescent="0.2">
      <c r="E3783" s="69"/>
      <c r="FT3783" s="45"/>
    </row>
    <row r="3784" spans="5:176" x14ac:dyDescent="0.2">
      <c r="E3784" s="69"/>
      <c r="FT3784" s="45"/>
    </row>
    <row r="3785" spans="5:176" x14ac:dyDescent="0.2">
      <c r="E3785" s="69"/>
      <c r="FT3785" s="45"/>
    </row>
    <row r="3786" spans="5:176" x14ac:dyDescent="0.2">
      <c r="E3786" s="69"/>
      <c r="FT3786" s="45"/>
    </row>
    <row r="3787" spans="5:176" x14ac:dyDescent="0.2">
      <c r="E3787" s="69"/>
      <c r="FT3787" s="45"/>
    </row>
    <row r="3788" spans="5:176" x14ac:dyDescent="0.2">
      <c r="E3788" s="69"/>
      <c r="FT3788" s="45"/>
    </row>
    <row r="3789" spans="5:176" x14ac:dyDescent="0.2">
      <c r="E3789" s="69"/>
      <c r="FT3789" s="45"/>
    </row>
    <row r="3790" spans="5:176" x14ac:dyDescent="0.2">
      <c r="E3790" s="69"/>
      <c r="FT3790" s="45"/>
    </row>
    <row r="3791" spans="5:176" x14ac:dyDescent="0.2">
      <c r="E3791" s="69"/>
      <c r="FT3791" s="45"/>
    </row>
    <row r="3792" spans="5:176" x14ac:dyDescent="0.2">
      <c r="E3792" s="69"/>
      <c r="FT3792" s="45"/>
    </row>
    <row r="3793" spans="5:176" x14ac:dyDescent="0.2">
      <c r="E3793" s="69"/>
      <c r="FT3793" s="45"/>
    </row>
    <row r="3794" spans="5:176" x14ac:dyDescent="0.2">
      <c r="E3794" s="69"/>
      <c r="FT3794" s="45"/>
    </row>
    <row r="3795" spans="5:176" x14ac:dyDescent="0.2">
      <c r="E3795" s="69"/>
      <c r="FT3795" s="45"/>
    </row>
    <row r="3796" spans="5:176" x14ac:dyDescent="0.2">
      <c r="E3796" s="69"/>
      <c r="FT3796" s="45"/>
    </row>
    <row r="3797" spans="5:176" x14ac:dyDescent="0.2">
      <c r="E3797" s="69"/>
      <c r="FT3797" s="45"/>
    </row>
    <row r="3798" spans="5:176" x14ac:dyDescent="0.2">
      <c r="E3798" s="69"/>
      <c r="FT3798" s="45"/>
    </row>
    <row r="3799" spans="5:176" x14ac:dyDescent="0.2">
      <c r="E3799" s="69"/>
      <c r="FT3799" s="45"/>
    </row>
    <row r="3800" spans="5:176" x14ac:dyDescent="0.2">
      <c r="E3800" s="69"/>
      <c r="FT3800" s="45"/>
    </row>
    <row r="3801" spans="5:176" x14ac:dyDescent="0.2">
      <c r="E3801" s="69"/>
      <c r="FT3801" s="45"/>
    </row>
    <row r="3802" spans="5:176" x14ac:dyDescent="0.2">
      <c r="E3802" s="69"/>
      <c r="FT3802" s="45"/>
    </row>
    <row r="3803" spans="5:176" x14ac:dyDescent="0.2">
      <c r="E3803" s="69"/>
      <c r="FT3803" s="45"/>
    </row>
    <row r="3804" spans="5:176" x14ac:dyDescent="0.2">
      <c r="E3804" s="69"/>
      <c r="FT3804" s="45"/>
    </row>
    <row r="3805" spans="5:176" x14ac:dyDescent="0.2">
      <c r="E3805" s="69"/>
      <c r="FT3805" s="45"/>
    </row>
    <row r="3806" spans="5:176" x14ac:dyDescent="0.2">
      <c r="E3806" s="69"/>
      <c r="FT3806" s="45"/>
    </row>
    <row r="3807" spans="5:176" x14ac:dyDescent="0.2">
      <c r="E3807" s="69"/>
      <c r="FT3807" s="45"/>
    </row>
    <row r="3808" spans="5:176" x14ac:dyDescent="0.2">
      <c r="E3808" s="69"/>
      <c r="FT3808" s="45"/>
    </row>
    <row r="3809" spans="5:176" x14ac:dyDescent="0.2">
      <c r="E3809" s="69"/>
      <c r="FT3809" s="45"/>
    </row>
    <row r="3810" spans="5:176" x14ac:dyDescent="0.2">
      <c r="E3810" s="69"/>
      <c r="FT3810" s="45"/>
    </row>
    <row r="3811" spans="5:176" x14ac:dyDescent="0.2">
      <c r="E3811" s="69"/>
      <c r="FT3811" s="45"/>
    </row>
    <row r="3812" spans="5:176" x14ac:dyDescent="0.2">
      <c r="E3812" s="69"/>
      <c r="FT3812" s="45"/>
    </row>
    <row r="3813" spans="5:176" x14ac:dyDescent="0.2">
      <c r="E3813" s="69"/>
      <c r="FT3813" s="45"/>
    </row>
    <row r="3814" spans="5:176" x14ac:dyDescent="0.2">
      <c r="E3814" s="69"/>
      <c r="FT3814" s="45"/>
    </row>
    <row r="3815" spans="5:176" x14ac:dyDescent="0.2">
      <c r="E3815" s="69"/>
      <c r="FT3815" s="45"/>
    </row>
    <row r="3816" spans="5:176" x14ac:dyDescent="0.2">
      <c r="E3816" s="69"/>
      <c r="FT3816" s="45"/>
    </row>
    <row r="3817" spans="5:176" x14ac:dyDescent="0.2">
      <c r="E3817" s="69"/>
      <c r="FT3817" s="45"/>
    </row>
    <row r="3818" spans="5:176" x14ac:dyDescent="0.2">
      <c r="E3818" s="69"/>
      <c r="FT3818" s="45"/>
    </row>
    <row r="3819" spans="5:176" x14ac:dyDescent="0.2">
      <c r="E3819" s="69"/>
      <c r="FT3819" s="45"/>
    </row>
    <row r="3820" spans="5:176" x14ac:dyDescent="0.2">
      <c r="E3820" s="69"/>
      <c r="FT3820" s="45"/>
    </row>
    <row r="3821" spans="5:176" x14ac:dyDescent="0.2">
      <c r="E3821" s="69"/>
      <c r="FT3821" s="45"/>
    </row>
    <row r="3822" spans="5:176" x14ac:dyDescent="0.2">
      <c r="E3822" s="69"/>
      <c r="FT3822" s="45"/>
    </row>
    <row r="3823" spans="5:176" x14ac:dyDescent="0.2">
      <c r="E3823" s="69"/>
      <c r="FT3823" s="45"/>
    </row>
    <row r="3824" spans="5:176" x14ac:dyDescent="0.2">
      <c r="E3824" s="69"/>
      <c r="FT3824" s="45"/>
    </row>
    <row r="3825" spans="5:176" x14ac:dyDescent="0.2">
      <c r="E3825" s="69"/>
      <c r="FT3825" s="45"/>
    </row>
    <row r="3826" spans="5:176" x14ac:dyDescent="0.2">
      <c r="E3826" s="69"/>
      <c r="FT3826" s="45"/>
    </row>
    <row r="3827" spans="5:176" x14ac:dyDescent="0.2">
      <c r="E3827" s="69"/>
      <c r="FT3827" s="45"/>
    </row>
    <row r="3828" spans="5:176" x14ac:dyDescent="0.2">
      <c r="E3828" s="69"/>
      <c r="FT3828" s="45"/>
    </row>
    <row r="3829" spans="5:176" x14ac:dyDescent="0.2">
      <c r="E3829" s="69"/>
      <c r="FT3829" s="45"/>
    </row>
    <row r="3830" spans="5:176" x14ac:dyDescent="0.2">
      <c r="E3830" s="69"/>
      <c r="FT3830" s="45"/>
    </row>
    <row r="3831" spans="5:176" x14ac:dyDescent="0.2">
      <c r="E3831" s="69"/>
      <c r="FT3831" s="45"/>
    </row>
    <row r="3832" spans="5:176" x14ac:dyDescent="0.2">
      <c r="E3832" s="69"/>
      <c r="FT3832" s="45"/>
    </row>
    <row r="3833" spans="5:176" x14ac:dyDescent="0.2">
      <c r="E3833" s="69"/>
      <c r="FT3833" s="45"/>
    </row>
    <row r="3834" spans="5:176" x14ac:dyDescent="0.2">
      <c r="E3834" s="69"/>
      <c r="FT3834" s="45"/>
    </row>
    <row r="3835" spans="5:176" x14ac:dyDescent="0.2">
      <c r="E3835" s="69"/>
      <c r="FT3835" s="45"/>
    </row>
    <row r="3836" spans="5:176" x14ac:dyDescent="0.2">
      <c r="E3836" s="69"/>
      <c r="FT3836" s="45"/>
    </row>
    <row r="3837" spans="5:176" x14ac:dyDescent="0.2">
      <c r="E3837" s="69"/>
      <c r="FT3837" s="45"/>
    </row>
    <row r="3838" spans="5:176" x14ac:dyDescent="0.2">
      <c r="E3838" s="69"/>
      <c r="FT3838" s="45"/>
    </row>
    <row r="3839" spans="5:176" x14ac:dyDescent="0.2">
      <c r="E3839" s="69"/>
      <c r="FT3839" s="45"/>
    </row>
    <row r="3840" spans="5:176" x14ac:dyDescent="0.2">
      <c r="E3840" s="69"/>
      <c r="FT3840" s="45"/>
    </row>
    <row r="3841" spans="5:176" x14ac:dyDescent="0.2">
      <c r="E3841" s="69"/>
      <c r="FT3841" s="45"/>
    </row>
    <row r="3842" spans="5:176" x14ac:dyDescent="0.2">
      <c r="E3842" s="69"/>
      <c r="FT3842" s="45"/>
    </row>
    <row r="3843" spans="5:176" x14ac:dyDescent="0.2">
      <c r="E3843" s="69"/>
      <c r="FT3843" s="45"/>
    </row>
    <row r="3844" spans="5:176" x14ac:dyDescent="0.2">
      <c r="E3844" s="69"/>
      <c r="FT3844" s="45"/>
    </row>
    <row r="3845" spans="5:176" x14ac:dyDescent="0.2">
      <c r="E3845" s="69"/>
      <c r="FT3845" s="45"/>
    </row>
    <row r="3846" spans="5:176" x14ac:dyDescent="0.2">
      <c r="E3846" s="69"/>
      <c r="FT3846" s="45"/>
    </row>
    <row r="3847" spans="5:176" x14ac:dyDescent="0.2">
      <c r="E3847" s="69"/>
      <c r="FT3847" s="45"/>
    </row>
    <row r="3848" spans="5:176" x14ac:dyDescent="0.2">
      <c r="E3848" s="69"/>
      <c r="FT3848" s="45"/>
    </row>
    <row r="3849" spans="5:176" x14ac:dyDescent="0.2">
      <c r="E3849" s="69"/>
      <c r="FT3849" s="45"/>
    </row>
    <row r="3850" spans="5:176" x14ac:dyDescent="0.2">
      <c r="E3850" s="69"/>
      <c r="FT3850" s="45"/>
    </row>
    <row r="3851" spans="5:176" x14ac:dyDescent="0.2">
      <c r="E3851" s="69"/>
      <c r="FT3851" s="45"/>
    </row>
    <row r="3852" spans="5:176" x14ac:dyDescent="0.2">
      <c r="E3852" s="69"/>
      <c r="FT3852" s="45"/>
    </row>
    <row r="3853" spans="5:176" x14ac:dyDescent="0.2">
      <c r="E3853" s="69"/>
      <c r="FT3853" s="45"/>
    </row>
    <row r="3854" spans="5:176" x14ac:dyDescent="0.2">
      <c r="E3854" s="69"/>
      <c r="FT3854" s="45"/>
    </row>
    <row r="3855" spans="5:176" x14ac:dyDescent="0.2">
      <c r="E3855" s="69"/>
      <c r="FT3855" s="45"/>
    </row>
    <row r="3856" spans="5:176" x14ac:dyDescent="0.2">
      <c r="E3856" s="69"/>
      <c r="FT3856" s="45"/>
    </row>
    <row r="3857" spans="5:176" x14ac:dyDescent="0.2">
      <c r="E3857" s="69"/>
      <c r="FT3857" s="45"/>
    </row>
    <row r="3858" spans="5:176" x14ac:dyDescent="0.2">
      <c r="E3858" s="69"/>
      <c r="FT3858" s="45"/>
    </row>
    <row r="3859" spans="5:176" x14ac:dyDescent="0.2">
      <c r="E3859" s="69"/>
      <c r="FT3859" s="45"/>
    </row>
    <row r="3860" spans="5:176" x14ac:dyDescent="0.2">
      <c r="E3860" s="69"/>
      <c r="FT3860" s="45"/>
    </row>
    <row r="3861" spans="5:176" x14ac:dyDescent="0.2">
      <c r="E3861" s="69"/>
      <c r="FT3861" s="45"/>
    </row>
    <row r="3862" spans="5:176" x14ac:dyDescent="0.2">
      <c r="E3862" s="69"/>
      <c r="FT3862" s="45"/>
    </row>
    <row r="3863" spans="5:176" x14ac:dyDescent="0.2">
      <c r="E3863" s="69"/>
      <c r="FT3863" s="45"/>
    </row>
    <row r="3864" spans="5:176" x14ac:dyDescent="0.2">
      <c r="E3864" s="69"/>
      <c r="FT3864" s="45"/>
    </row>
    <row r="3865" spans="5:176" x14ac:dyDescent="0.2">
      <c r="E3865" s="69"/>
      <c r="FT3865" s="45"/>
    </row>
    <row r="3866" spans="5:176" x14ac:dyDescent="0.2">
      <c r="E3866" s="69"/>
      <c r="FT3866" s="45"/>
    </row>
    <row r="3867" spans="5:176" x14ac:dyDescent="0.2">
      <c r="E3867" s="69"/>
      <c r="FT3867" s="45"/>
    </row>
    <row r="3868" spans="5:176" x14ac:dyDescent="0.2">
      <c r="E3868" s="69"/>
      <c r="FT3868" s="45"/>
    </row>
    <row r="3869" spans="5:176" x14ac:dyDescent="0.2">
      <c r="E3869" s="69"/>
      <c r="FT3869" s="45"/>
    </row>
    <row r="3870" spans="5:176" x14ac:dyDescent="0.2">
      <c r="E3870" s="69"/>
      <c r="FT3870" s="45"/>
    </row>
    <row r="3871" spans="5:176" x14ac:dyDescent="0.2">
      <c r="E3871" s="69"/>
      <c r="FT3871" s="45"/>
    </row>
    <row r="3872" spans="5:176" x14ac:dyDescent="0.2">
      <c r="E3872" s="69"/>
      <c r="FT3872" s="45"/>
    </row>
    <row r="3873" spans="5:176" x14ac:dyDescent="0.2">
      <c r="E3873" s="69"/>
      <c r="FT3873" s="45"/>
    </row>
    <row r="3874" spans="5:176" x14ac:dyDescent="0.2">
      <c r="E3874" s="69"/>
      <c r="FT3874" s="45"/>
    </row>
    <row r="3875" spans="5:176" x14ac:dyDescent="0.2">
      <c r="E3875" s="69"/>
      <c r="FT3875" s="45"/>
    </row>
    <row r="3876" spans="5:176" x14ac:dyDescent="0.2">
      <c r="E3876" s="69"/>
      <c r="FT3876" s="45"/>
    </row>
    <row r="3877" spans="5:176" x14ac:dyDescent="0.2">
      <c r="E3877" s="69"/>
      <c r="FT3877" s="45"/>
    </row>
    <row r="3878" spans="5:176" x14ac:dyDescent="0.2">
      <c r="E3878" s="69"/>
      <c r="FT3878" s="45"/>
    </row>
    <row r="3879" spans="5:176" x14ac:dyDescent="0.2">
      <c r="E3879" s="69"/>
      <c r="FT3879" s="45"/>
    </row>
    <row r="3880" spans="5:176" x14ac:dyDescent="0.2">
      <c r="E3880" s="69"/>
      <c r="FT3880" s="45"/>
    </row>
    <row r="3881" spans="5:176" x14ac:dyDescent="0.2">
      <c r="E3881" s="69"/>
      <c r="FT3881" s="45"/>
    </row>
    <row r="3882" spans="5:176" x14ac:dyDescent="0.2">
      <c r="E3882" s="69"/>
      <c r="FT3882" s="45"/>
    </row>
    <row r="3883" spans="5:176" x14ac:dyDescent="0.2">
      <c r="E3883" s="69"/>
      <c r="FT3883" s="45"/>
    </row>
    <row r="3884" spans="5:176" x14ac:dyDescent="0.2">
      <c r="E3884" s="69"/>
      <c r="FT3884" s="45"/>
    </row>
    <row r="3885" spans="5:176" x14ac:dyDescent="0.2">
      <c r="E3885" s="69"/>
      <c r="FT3885" s="45"/>
    </row>
    <row r="3886" spans="5:176" x14ac:dyDescent="0.2">
      <c r="E3886" s="69"/>
      <c r="FT3886" s="45"/>
    </row>
    <row r="3887" spans="5:176" x14ac:dyDescent="0.2">
      <c r="E3887" s="69"/>
      <c r="FT3887" s="45"/>
    </row>
    <row r="3888" spans="5:176" x14ac:dyDescent="0.2">
      <c r="E3888" s="69"/>
      <c r="FT3888" s="45"/>
    </row>
    <row r="3889" spans="5:176" x14ac:dyDescent="0.2">
      <c r="E3889" s="69"/>
      <c r="FT3889" s="45"/>
    </row>
    <row r="3890" spans="5:176" x14ac:dyDescent="0.2">
      <c r="E3890" s="69"/>
      <c r="FT3890" s="45"/>
    </row>
    <row r="3891" spans="5:176" x14ac:dyDescent="0.2">
      <c r="E3891" s="69"/>
      <c r="FT3891" s="45"/>
    </row>
    <row r="3892" spans="5:176" x14ac:dyDescent="0.2">
      <c r="E3892" s="69"/>
      <c r="FT3892" s="45"/>
    </row>
    <row r="3893" spans="5:176" x14ac:dyDescent="0.2">
      <c r="E3893" s="69"/>
      <c r="FT3893" s="45"/>
    </row>
    <row r="3894" spans="5:176" x14ac:dyDescent="0.2">
      <c r="E3894" s="69"/>
      <c r="FT3894" s="45"/>
    </row>
    <row r="3895" spans="5:176" x14ac:dyDescent="0.2">
      <c r="E3895" s="69"/>
      <c r="FT3895" s="45"/>
    </row>
    <row r="3896" spans="5:176" x14ac:dyDescent="0.2">
      <c r="E3896" s="69"/>
      <c r="FT3896" s="45"/>
    </row>
    <row r="3897" spans="5:176" x14ac:dyDescent="0.2">
      <c r="E3897" s="69"/>
      <c r="FT3897" s="45"/>
    </row>
    <row r="3898" spans="5:176" x14ac:dyDescent="0.2">
      <c r="E3898" s="69"/>
      <c r="FT3898" s="45"/>
    </row>
    <row r="3899" spans="5:176" x14ac:dyDescent="0.2">
      <c r="E3899" s="69"/>
      <c r="FT3899" s="45"/>
    </row>
    <row r="3900" spans="5:176" x14ac:dyDescent="0.2">
      <c r="E3900" s="69"/>
      <c r="FT3900" s="45"/>
    </row>
    <row r="3901" spans="5:176" x14ac:dyDescent="0.2">
      <c r="E3901" s="69"/>
      <c r="FT3901" s="45"/>
    </row>
    <row r="3902" spans="5:176" x14ac:dyDescent="0.2">
      <c r="E3902" s="69"/>
      <c r="FT3902" s="45"/>
    </row>
    <row r="3903" spans="5:176" x14ac:dyDescent="0.2">
      <c r="E3903" s="69"/>
      <c r="FT3903" s="45"/>
    </row>
    <row r="3904" spans="5:176" x14ac:dyDescent="0.2">
      <c r="E3904" s="69"/>
      <c r="FT3904" s="45"/>
    </row>
    <row r="3905" spans="5:176" x14ac:dyDescent="0.2">
      <c r="E3905" s="69"/>
      <c r="FT3905" s="45"/>
    </row>
    <row r="3906" spans="5:176" x14ac:dyDescent="0.2">
      <c r="E3906" s="69"/>
      <c r="FT3906" s="45"/>
    </row>
    <row r="3907" spans="5:176" x14ac:dyDescent="0.2">
      <c r="E3907" s="69"/>
      <c r="FT3907" s="45"/>
    </row>
    <row r="3908" spans="5:176" x14ac:dyDescent="0.2">
      <c r="E3908" s="69"/>
      <c r="FT3908" s="45"/>
    </row>
    <row r="3909" spans="5:176" x14ac:dyDescent="0.2">
      <c r="E3909" s="69"/>
      <c r="FT3909" s="45"/>
    </row>
    <row r="3910" spans="5:176" x14ac:dyDescent="0.2">
      <c r="E3910" s="69"/>
      <c r="FT3910" s="45"/>
    </row>
    <row r="3911" spans="5:176" x14ac:dyDescent="0.2">
      <c r="E3911" s="69"/>
      <c r="FT3911" s="45"/>
    </row>
    <row r="3912" spans="5:176" x14ac:dyDescent="0.2">
      <c r="E3912" s="69"/>
      <c r="FT3912" s="45"/>
    </row>
    <row r="3913" spans="5:176" x14ac:dyDescent="0.2">
      <c r="E3913" s="69"/>
      <c r="FT3913" s="45"/>
    </row>
    <row r="3914" spans="5:176" x14ac:dyDescent="0.2">
      <c r="E3914" s="69"/>
      <c r="FT3914" s="45"/>
    </row>
    <row r="3915" spans="5:176" x14ac:dyDescent="0.2">
      <c r="E3915" s="69"/>
      <c r="FT3915" s="45"/>
    </row>
    <row r="3916" spans="5:176" x14ac:dyDescent="0.2">
      <c r="E3916" s="69"/>
      <c r="FT3916" s="45"/>
    </row>
    <row r="3917" spans="5:176" x14ac:dyDescent="0.2">
      <c r="E3917" s="69"/>
      <c r="FT3917" s="45"/>
    </row>
    <row r="3918" spans="5:176" x14ac:dyDescent="0.2">
      <c r="E3918" s="69"/>
      <c r="FT3918" s="45"/>
    </row>
    <row r="3919" spans="5:176" x14ac:dyDescent="0.2">
      <c r="E3919" s="69"/>
      <c r="FT3919" s="45"/>
    </row>
    <row r="3920" spans="5:176" x14ac:dyDescent="0.2">
      <c r="E3920" s="69"/>
      <c r="FT3920" s="45"/>
    </row>
    <row r="3921" spans="5:176" x14ac:dyDescent="0.2">
      <c r="E3921" s="69"/>
      <c r="FT3921" s="45"/>
    </row>
    <row r="3922" spans="5:176" x14ac:dyDescent="0.2">
      <c r="E3922" s="69"/>
      <c r="FT3922" s="45"/>
    </row>
    <row r="3923" spans="5:176" x14ac:dyDescent="0.2">
      <c r="E3923" s="69"/>
      <c r="FT3923" s="45"/>
    </row>
    <row r="3924" spans="5:176" x14ac:dyDescent="0.2">
      <c r="E3924" s="69"/>
      <c r="FT3924" s="45"/>
    </row>
    <row r="3925" spans="5:176" x14ac:dyDescent="0.2">
      <c r="E3925" s="69"/>
      <c r="FT3925" s="45"/>
    </row>
    <row r="3926" spans="5:176" x14ac:dyDescent="0.2">
      <c r="E3926" s="69"/>
      <c r="FT3926" s="45"/>
    </row>
    <row r="3927" spans="5:176" x14ac:dyDescent="0.2">
      <c r="E3927" s="69"/>
      <c r="FT3927" s="45"/>
    </row>
    <row r="3928" spans="5:176" x14ac:dyDescent="0.2">
      <c r="E3928" s="69"/>
      <c r="FT3928" s="45"/>
    </row>
    <row r="3929" spans="5:176" x14ac:dyDescent="0.2">
      <c r="E3929" s="69"/>
      <c r="FT3929" s="45"/>
    </row>
    <row r="3930" spans="5:176" x14ac:dyDescent="0.2">
      <c r="E3930" s="69"/>
      <c r="FT3930" s="45"/>
    </row>
    <row r="3931" spans="5:176" x14ac:dyDescent="0.2">
      <c r="E3931" s="69"/>
      <c r="FT3931" s="45"/>
    </row>
    <row r="3932" spans="5:176" x14ac:dyDescent="0.2">
      <c r="E3932" s="69"/>
      <c r="FT3932" s="45"/>
    </row>
    <row r="3933" spans="5:176" x14ac:dyDescent="0.2">
      <c r="E3933" s="69"/>
      <c r="FT3933" s="45"/>
    </row>
    <row r="3934" spans="5:176" x14ac:dyDescent="0.2">
      <c r="E3934" s="69"/>
      <c r="FT3934" s="45"/>
    </row>
    <row r="3935" spans="5:176" x14ac:dyDescent="0.2">
      <c r="E3935" s="69"/>
      <c r="FT3935" s="45"/>
    </row>
    <row r="3936" spans="5:176" x14ac:dyDescent="0.2">
      <c r="E3936" s="69"/>
      <c r="FT3936" s="45"/>
    </row>
    <row r="3937" spans="5:176" x14ac:dyDescent="0.2">
      <c r="E3937" s="69"/>
      <c r="FT3937" s="45"/>
    </row>
    <row r="3938" spans="5:176" x14ac:dyDescent="0.2">
      <c r="E3938" s="69"/>
      <c r="FT3938" s="45"/>
    </row>
    <row r="3939" spans="5:176" x14ac:dyDescent="0.2">
      <c r="E3939" s="69"/>
      <c r="FT3939" s="45"/>
    </row>
    <row r="3940" spans="5:176" x14ac:dyDescent="0.2">
      <c r="E3940" s="69"/>
      <c r="FT3940" s="45"/>
    </row>
    <row r="3941" spans="5:176" x14ac:dyDescent="0.2">
      <c r="E3941" s="69"/>
      <c r="FT3941" s="45"/>
    </row>
    <row r="3942" spans="5:176" x14ac:dyDescent="0.2">
      <c r="E3942" s="69"/>
      <c r="FT3942" s="45"/>
    </row>
    <row r="3943" spans="5:176" x14ac:dyDescent="0.2">
      <c r="E3943" s="69"/>
      <c r="FT3943" s="45"/>
    </row>
    <row r="3944" spans="5:176" x14ac:dyDescent="0.2">
      <c r="E3944" s="69"/>
      <c r="FT3944" s="45"/>
    </row>
    <row r="3945" spans="5:176" x14ac:dyDescent="0.2">
      <c r="E3945" s="69"/>
      <c r="FT3945" s="45"/>
    </row>
    <row r="3946" spans="5:176" x14ac:dyDescent="0.2">
      <c r="E3946" s="69"/>
      <c r="FT3946" s="45"/>
    </row>
    <row r="3947" spans="5:176" x14ac:dyDescent="0.2">
      <c r="E3947" s="69"/>
      <c r="FT3947" s="45"/>
    </row>
    <row r="3948" spans="5:176" x14ac:dyDescent="0.2">
      <c r="E3948" s="69"/>
      <c r="FT3948" s="45"/>
    </row>
    <row r="3949" spans="5:176" x14ac:dyDescent="0.2">
      <c r="E3949" s="69"/>
      <c r="FT3949" s="45"/>
    </row>
    <row r="3950" spans="5:176" x14ac:dyDescent="0.2">
      <c r="E3950" s="69"/>
      <c r="FT3950" s="45"/>
    </row>
    <row r="3951" spans="5:176" x14ac:dyDescent="0.2">
      <c r="E3951" s="69"/>
      <c r="FT3951" s="45"/>
    </row>
    <row r="3952" spans="5:176" x14ac:dyDescent="0.2">
      <c r="E3952" s="69"/>
      <c r="FT3952" s="45"/>
    </row>
    <row r="3953" spans="5:176" x14ac:dyDescent="0.2">
      <c r="E3953" s="69"/>
      <c r="FT3953" s="45"/>
    </row>
    <row r="3954" spans="5:176" x14ac:dyDescent="0.2">
      <c r="E3954" s="69"/>
      <c r="FT3954" s="45"/>
    </row>
    <row r="3955" spans="5:176" x14ac:dyDescent="0.2">
      <c r="E3955" s="69"/>
      <c r="FT3955" s="45"/>
    </row>
    <row r="3956" spans="5:176" x14ac:dyDescent="0.2">
      <c r="E3956" s="69"/>
      <c r="FT3956" s="45"/>
    </row>
    <row r="3957" spans="5:176" x14ac:dyDescent="0.2">
      <c r="E3957" s="69"/>
      <c r="FT3957" s="45"/>
    </row>
    <row r="3958" spans="5:176" x14ac:dyDescent="0.2">
      <c r="E3958" s="69"/>
      <c r="FT3958" s="45"/>
    </row>
    <row r="3959" spans="5:176" x14ac:dyDescent="0.2">
      <c r="E3959" s="69"/>
      <c r="FT3959" s="45"/>
    </row>
    <row r="3960" spans="5:176" x14ac:dyDescent="0.2">
      <c r="E3960" s="69"/>
      <c r="FT3960" s="45"/>
    </row>
    <row r="3961" spans="5:176" x14ac:dyDescent="0.2">
      <c r="E3961" s="69"/>
      <c r="FT3961" s="45"/>
    </row>
    <row r="3962" spans="5:176" x14ac:dyDescent="0.2">
      <c r="E3962" s="69"/>
      <c r="FT3962" s="45"/>
    </row>
    <row r="3963" spans="5:176" x14ac:dyDescent="0.2">
      <c r="E3963" s="69"/>
      <c r="FT3963" s="45"/>
    </row>
    <row r="3964" spans="5:176" x14ac:dyDescent="0.2">
      <c r="E3964" s="69"/>
      <c r="FT3964" s="45"/>
    </row>
    <row r="3965" spans="5:176" x14ac:dyDescent="0.2">
      <c r="E3965" s="69"/>
      <c r="FT3965" s="45"/>
    </row>
    <row r="3966" spans="5:176" x14ac:dyDescent="0.2">
      <c r="E3966" s="69"/>
      <c r="FT3966" s="45"/>
    </row>
    <row r="3967" spans="5:176" x14ac:dyDescent="0.2">
      <c r="E3967" s="69"/>
      <c r="FT3967" s="45"/>
    </row>
    <row r="3968" spans="5:176" x14ac:dyDescent="0.2">
      <c r="E3968" s="69"/>
      <c r="FT3968" s="45"/>
    </row>
    <row r="3969" spans="5:176" x14ac:dyDescent="0.2">
      <c r="E3969" s="69"/>
      <c r="FT3969" s="45"/>
    </row>
    <row r="3970" spans="5:176" x14ac:dyDescent="0.2">
      <c r="E3970" s="69"/>
      <c r="FT3970" s="45"/>
    </row>
    <row r="3971" spans="5:176" x14ac:dyDescent="0.2">
      <c r="E3971" s="69"/>
      <c r="FT3971" s="45"/>
    </row>
    <row r="3972" spans="5:176" x14ac:dyDescent="0.2">
      <c r="E3972" s="69"/>
      <c r="FT3972" s="45"/>
    </row>
    <row r="3973" spans="5:176" x14ac:dyDescent="0.2">
      <c r="E3973" s="69"/>
      <c r="FT3973" s="45"/>
    </row>
    <row r="3974" spans="5:176" x14ac:dyDescent="0.2">
      <c r="E3974" s="69"/>
      <c r="FT3974" s="45"/>
    </row>
    <row r="3975" spans="5:176" x14ac:dyDescent="0.2">
      <c r="E3975" s="69"/>
      <c r="FT3975" s="45"/>
    </row>
    <row r="3976" spans="5:176" x14ac:dyDescent="0.2">
      <c r="E3976" s="69"/>
      <c r="FT3976" s="45"/>
    </row>
    <row r="3977" spans="5:176" x14ac:dyDescent="0.2">
      <c r="E3977" s="69"/>
      <c r="FT3977" s="45"/>
    </row>
    <row r="3978" spans="5:176" x14ac:dyDescent="0.2">
      <c r="E3978" s="69"/>
      <c r="FT3978" s="45"/>
    </row>
    <row r="3979" spans="5:176" x14ac:dyDescent="0.2">
      <c r="E3979" s="69"/>
      <c r="FT3979" s="45"/>
    </row>
    <row r="3980" spans="5:176" x14ac:dyDescent="0.2">
      <c r="E3980" s="69"/>
      <c r="FT3980" s="45"/>
    </row>
    <row r="3981" spans="5:176" x14ac:dyDescent="0.2">
      <c r="E3981" s="69"/>
      <c r="FT3981" s="45"/>
    </row>
    <row r="3982" spans="5:176" x14ac:dyDescent="0.2">
      <c r="E3982" s="69"/>
      <c r="FT3982" s="45"/>
    </row>
    <row r="3983" spans="5:176" x14ac:dyDescent="0.2">
      <c r="E3983" s="69"/>
      <c r="FT3983" s="45"/>
    </row>
    <row r="3984" spans="5:176" x14ac:dyDescent="0.2">
      <c r="E3984" s="69"/>
      <c r="FT3984" s="45"/>
    </row>
    <row r="3985" spans="5:176" x14ac:dyDescent="0.2">
      <c r="E3985" s="69"/>
      <c r="FT3985" s="45"/>
    </row>
    <row r="3986" spans="5:176" x14ac:dyDescent="0.2">
      <c r="E3986" s="69"/>
      <c r="FT3986" s="45"/>
    </row>
    <row r="3987" spans="5:176" x14ac:dyDescent="0.2">
      <c r="E3987" s="69"/>
      <c r="FT3987" s="45"/>
    </row>
    <row r="3988" spans="5:176" x14ac:dyDescent="0.2">
      <c r="E3988" s="69"/>
      <c r="FT3988" s="45"/>
    </row>
    <row r="3989" spans="5:176" x14ac:dyDescent="0.2">
      <c r="E3989" s="69"/>
      <c r="FT3989" s="45"/>
    </row>
    <row r="3990" spans="5:176" x14ac:dyDescent="0.2">
      <c r="E3990" s="69"/>
      <c r="FT3990" s="45"/>
    </row>
    <row r="3991" spans="5:176" x14ac:dyDescent="0.2">
      <c r="E3991" s="69"/>
      <c r="FT3991" s="45"/>
    </row>
    <row r="3992" spans="5:176" x14ac:dyDescent="0.2">
      <c r="E3992" s="69"/>
      <c r="FT3992" s="45"/>
    </row>
    <row r="3993" spans="5:176" x14ac:dyDescent="0.2">
      <c r="E3993" s="69"/>
      <c r="FT3993" s="45"/>
    </row>
    <row r="3994" spans="5:176" x14ac:dyDescent="0.2">
      <c r="E3994" s="69"/>
      <c r="FT3994" s="45"/>
    </row>
    <row r="3995" spans="5:176" x14ac:dyDescent="0.2">
      <c r="E3995" s="69"/>
      <c r="FT3995" s="45"/>
    </row>
    <row r="3996" spans="5:176" x14ac:dyDescent="0.2">
      <c r="E3996" s="69"/>
      <c r="FT3996" s="45"/>
    </row>
    <row r="3997" spans="5:176" x14ac:dyDescent="0.2">
      <c r="E3997" s="69"/>
      <c r="FT3997" s="45"/>
    </row>
    <row r="3998" spans="5:176" x14ac:dyDescent="0.2">
      <c r="E3998" s="69"/>
      <c r="FT3998" s="45"/>
    </row>
    <row r="3999" spans="5:176" x14ac:dyDescent="0.2">
      <c r="E3999" s="69"/>
      <c r="FT3999" s="45"/>
    </row>
    <row r="4000" spans="5:176" x14ac:dyDescent="0.2">
      <c r="E4000" s="69"/>
      <c r="FT4000" s="45"/>
    </row>
    <row r="4001" spans="5:176" x14ac:dyDescent="0.2">
      <c r="E4001" s="69"/>
      <c r="FT4001" s="45"/>
    </row>
    <row r="4002" spans="5:176" x14ac:dyDescent="0.2">
      <c r="E4002" s="69"/>
      <c r="FT4002" s="45"/>
    </row>
    <row r="4003" spans="5:176" x14ac:dyDescent="0.2">
      <c r="E4003" s="69"/>
      <c r="FT4003" s="45"/>
    </row>
    <row r="4004" spans="5:176" x14ac:dyDescent="0.2">
      <c r="E4004" s="69"/>
      <c r="FT4004" s="45"/>
    </row>
    <row r="4005" spans="5:176" x14ac:dyDescent="0.2">
      <c r="E4005" s="69"/>
      <c r="FT4005" s="45"/>
    </row>
    <row r="4006" spans="5:176" x14ac:dyDescent="0.2">
      <c r="E4006" s="69"/>
      <c r="FT4006" s="45"/>
    </row>
    <row r="4007" spans="5:176" x14ac:dyDescent="0.2">
      <c r="E4007" s="69"/>
      <c r="FT4007" s="45"/>
    </row>
    <row r="4008" spans="5:176" x14ac:dyDescent="0.2">
      <c r="E4008" s="69"/>
      <c r="FT4008" s="45"/>
    </row>
    <row r="4009" spans="5:176" x14ac:dyDescent="0.2">
      <c r="E4009" s="69"/>
      <c r="FT4009" s="45"/>
    </row>
    <row r="4010" spans="5:176" x14ac:dyDescent="0.2">
      <c r="E4010" s="69"/>
      <c r="FT4010" s="45"/>
    </row>
    <row r="4011" spans="5:176" x14ac:dyDescent="0.2">
      <c r="E4011" s="69"/>
      <c r="FT4011" s="45"/>
    </row>
    <row r="4012" spans="5:176" x14ac:dyDescent="0.2">
      <c r="E4012" s="69"/>
      <c r="FT4012" s="45"/>
    </row>
    <row r="4013" spans="5:176" x14ac:dyDescent="0.2">
      <c r="E4013" s="69"/>
      <c r="FT4013" s="45"/>
    </row>
    <row r="4014" spans="5:176" x14ac:dyDescent="0.2">
      <c r="E4014" s="69"/>
      <c r="FT4014" s="45"/>
    </row>
    <row r="4015" spans="5:176" x14ac:dyDescent="0.2">
      <c r="E4015" s="69"/>
      <c r="FT4015" s="45"/>
    </row>
    <row r="4016" spans="5:176" x14ac:dyDescent="0.2">
      <c r="E4016" s="69"/>
      <c r="FT4016" s="45"/>
    </row>
    <row r="4017" spans="5:176" x14ac:dyDescent="0.2">
      <c r="E4017" s="69"/>
      <c r="FT4017" s="45"/>
    </row>
    <row r="4018" spans="5:176" x14ac:dyDescent="0.2">
      <c r="E4018" s="69"/>
      <c r="FT4018" s="45"/>
    </row>
    <row r="4019" spans="5:176" x14ac:dyDescent="0.2">
      <c r="E4019" s="69"/>
      <c r="FT4019" s="45"/>
    </row>
    <row r="4020" spans="5:176" x14ac:dyDescent="0.2">
      <c r="E4020" s="69"/>
      <c r="FT4020" s="45"/>
    </row>
    <row r="4021" spans="5:176" x14ac:dyDescent="0.2">
      <c r="E4021" s="69"/>
      <c r="FT4021" s="45"/>
    </row>
    <row r="4022" spans="5:176" x14ac:dyDescent="0.2">
      <c r="E4022" s="69"/>
      <c r="FT4022" s="45"/>
    </row>
    <row r="4023" spans="5:176" x14ac:dyDescent="0.2">
      <c r="E4023" s="69"/>
      <c r="FT4023" s="45"/>
    </row>
    <row r="4024" spans="5:176" x14ac:dyDescent="0.2">
      <c r="E4024" s="69"/>
      <c r="FT4024" s="45"/>
    </row>
    <row r="4025" spans="5:176" x14ac:dyDescent="0.2">
      <c r="E4025" s="69"/>
      <c r="FT4025" s="45"/>
    </row>
    <row r="4026" spans="5:176" x14ac:dyDescent="0.2">
      <c r="E4026" s="69"/>
      <c r="FT4026" s="45"/>
    </row>
    <row r="4027" spans="5:176" x14ac:dyDescent="0.2">
      <c r="E4027" s="69"/>
      <c r="FT4027" s="45"/>
    </row>
    <row r="4028" spans="5:176" x14ac:dyDescent="0.2">
      <c r="E4028" s="69"/>
      <c r="FT4028" s="45"/>
    </row>
    <row r="4029" spans="5:176" x14ac:dyDescent="0.2">
      <c r="E4029" s="69"/>
      <c r="FT4029" s="45"/>
    </row>
    <row r="4030" spans="5:176" x14ac:dyDescent="0.2">
      <c r="E4030" s="69"/>
      <c r="FT4030" s="45"/>
    </row>
    <row r="4031" spans="5:176" x14ac:dyDescent="0.2">
      <c r="E4031" s="69"/>
      <c r="FT4031" s="45"/>
    </row>
    <row r="4032" spans="5:176" x14ac:dyDescent="0.2">
      <c r="E4032" s="69"/>
      <c r="FT4032" s="45"/>
    </row>
    <row r="4033" spans="5:176" x14ac:dyDescent="0.2">
      <c r="E4033" s="69"/>
      <c r="FT4033" s="45"/>
    </row>
    <row r="4034" spans="5:176" x14ac:dyDescent="0.2">
      <c r="E4034" s="69"/>
      <c r="FT4034" s="45"/>
    </row>
    <row r="4035" spans="5:176" x14ac:dyDescent="0.2">
      <c r="E4035" s="69"/>
      <c r="FT4035" s="45"/>
    </row>
    <row r="4036" spans="5:176" x14ac:dyDescent="0.2">
      <c r="E4036" s="69"/>
      <c r="FT4036" s="45"/>
    </row>
    <row r="4037" spans="5:176" x14ac:dyDescent="0.2">
      <c r="E4037" s="69"/>
      <c r="FT4037" s="45"/>
    </row>
    <row r="4038" spans="5:176" x14ac:dyDescent="0.2">
      <c r="E4038" s="69"/>
      <c r="FT4038" s="45"/>
    </row>
    <row r="4039" spans="5:176" x14ac:dyDescent="0.2">
      <c r="E4039" s="69"/>
      <c r="FT4039" s="45"/>
    </row>
    <row r="4040" spans="5:176" x14ac:dyDescent="0.2">
      <c r="E4040" s="69"/>
      <c r="FT4040" s="45"/>
    </row>
    <row r="4041" spans="5:176" x14ac:dyDescent="0.2">
      <c r="E4041" s="69"/>
      <c r="FT4041" s="45"/>
    </row>
    <row r="4042" spans="5:176" x14ac:dyDescent="0.2">
      <c r="E4042" s="69"/>
      <c r="FT4042" s="45"/>
    </row>
    <row r="4043" spans="5:176" x14ac:dyDescent="0.2">
      <c r="E4043" s="69"/>
      <c r="FT4043" s="45"/>
    </row>
    <row r="4044" spans="5:176" x14ac:dyDescent="0.2">
      <c r="E4044" s="69"/>
      <c r="FT4044" s="45"/>
    </row>
    <row r="4045" spans="5:176" x14ac:dyDescent="0.2">
      <c r="E4045" s="69"/>
      <c r="FT4045" s="45"/>
    </row>
    <row r="4046" spans="5:176" x14ac:dyDescent="0.2">
      <c r="E4046" s="69"/>
      <c r="FT4046" s="45"/>
    </row>
    <row r="4047" spans="5:176" x14ac:dyDescent="0.2">
      <c r="E4047" s="69"/>
      <c r="FT4047" s="45"/>
    </row>
    <row r="4048" spans="5:176" x14ac:dyDescent="0.2">
      <c r="E4048" s="69"/>
      <c r="FT4048" s="45"/>
    </row>
    <row r="4049" spans="5:176" x14ac:dyDescent="0.2">
      <c r="E4049" s="69"/>
      <c r="FT4049" s="45"/>
    </row>
    <row r="4050" spans="5:176" x14ac:dyDescent="0.2">
      <c r="E4050" s="69"/>
      <c r="FT4050" s="45"/>
    </row>
    <row r="4051" spans="5:176" x14ac:dyDescent="0.2">
      <c r="E4051" s="69"/>
      <c r="FT4051" s="45"/>
    </row>
    <row r="4052" spans="5:176" x14ac:dyDescent="0.2">
      <c r="E4052" s="69"/>
      <c r="FT4052" s="45"/>
    </row>
    <row r="4053" spans="5:176" x14ac:dyDescent="0.2">
      <c r="E4053" s="69"/>
      <c r="FT4053" s="45"/>
    </row>
    <row r="4054" spans="5:176" x14ac:dyDescent="0.2">
      <c r="E4054" s="69"/>
      <c r="FT4054" s="45"/>
    </row>
    <row r="4055" spans="5:176" x14ac:dyDescent="0.2">
      <c r="E4055" s="69"/>
      <c r="FT4055" s="45"/>
    </row>
    <row r="4056" spans="5:176" x14ac:dyDescent="0.2">
      <c r="E4056" s="69"/>
      <c r="FT4056" s="45"/>
    </row>
    <row r="4057" spans="5:176" x14ac:dyDescent="0.2">
      <c r="E4057" s="69"/>
      <c r="FT4057" s="45"/>
    </row>
    <row r="4058" spans="5:176" x14ac:dyDescent="0.2">
      <c r="E4058" s="69"/>
      <c r="FT4058" s="45"/>
    </row>
    <row r="4059" spans="5:176" x14ac:dyDescent="0.2">
      <c r="E4059" s="69"/>
      <c r="FT4059" s="45"/>
    </row>
    <row r="4060" spans="5:176" x14ac:dyDescent="0.2">
      <c r="E4060" s="69"/>
      <c r="FT4060" s="45"/>
    </row>
    <row r="4061" spans="5:176" x14ac:dyDescent="0.2">
      <c r="E4061" s="69"/>
      <c r="FT4061" s="45"/>
    </row>
    <row r="4062" spans="5:176" x14ac:dyDescent="0.2">
      <c r="E4062" s="69"/>
      <c r="FT4062" s="45"/>
    </row>
    <row r="4063" spans="5:176" x14ac:dyDescent="0.2">
      <c r="E4063" s="69"/>
      <c r="FT4063" s="45"/>
    </row>
    <row r="4064" spans="5:176" x14ac:dyDescent="0.2">
      <c r="E4064" s="69"/>
      <c r="FT4064" s="45"/>
    </row>
    <row r="4065" spans="5:176" x14ac:dyDescent="0.2">
      <c r="E4065" s="69"/>
      <c r="FT4065" s="45"/>
    </row>
    <row r="4066" spans="5:176" x14ac:dyDescent="0.2">
      <c r="E4066" s="69"/>
      <c r="FT4066" s="45"/>
    </row>
    <row r="4067" spans="5:176" x14ac:dyDescent="0.2">
      <c r="E4067" s="69"/>
      <c r="FT4067" s="45"/>
    </row>
    <row r="4068" spans="5:176" x14ac:dyDescent="0.2">
      <c r="E4068" s="69"/>
      <c r="FT4068" s="45"/>
    </row>
    <row r="4069" spans="5:176" x14ac:dyDescent="0.2">
      <c r="E4069" s="69"/>
      <c r="FT4069" s="45"/>
    </row>
    <row r="4070" spans="5:176" x14ac:dyDescent="0.2">
      <c r="E4070" s="69"/>
      <c r="FT4070" s="45"/>
    </row>
    <row r="4071" spans="5:176" x14ac:dyDescent="0.2">
      <c r="E4071" s="69"/>
      <c r="FT4071" s="45"/>
    </row>
    <row r="4072" spans="5:176" x14ac:dyDescent="0.2">
      <c r="E4072" s="69"/>
      <c r="FT4072" s="45"/>
    </row>
    <row r="4073" spans="5:176" x14ac:dyDescent="0.2">
      <c r="E4073" s="69"/>
      <c r="FT4073" s="45"/>
    </row>
    <row r="4074" spans="5:176" x14ac:dyDescent="0.2">
      <c r="E4074" s="69"/>
      <c r="FT4074" s="45"/>
    </row>
    <row r="4075" spans="5:176" x14ac:dyDescent="0.2">
      <c r="E4075" s="69"/>
      <c r="FT4075" s="45"/>
    </row>
    <row r="4076" spans="5:176" x14ac:dyDescent="0.2">
      <c r="E4076" s="69"/>
      <c r="FT4076" s="45"/>
    </row>
    <row r="4077" spans="5:176" x14ac:dyDescent="0.2">
      <c r="E4077" s="69"/>
      <c r="FT4077" s="45"/>
    </row>
    <row r="4078" spans="5:176" x14ac:dyDescent="0.2">
      <c r="E4078" s="69"/>
      <c r="FT4078" s="45"/>
    </row>
    <row r="4079" spans="5:176" x14ac:dyDescent="0.2">
      <c r="E4079" s="69"/>
      <c r="FT4079" s="45"/>
    </row>
    <row r="4080" spans="5:176" x14ac:dyDescent="0.2">
      <c r="E4080" s="69"/>
      <c r="FT4080" s="45"/>
    </row>
    <row r="4081" spans="5:176" x14ac:dyDescent="0.2">
      <c r="E4081" s="69"/>
      <c r="FT4081" s="45"/>
    </row>
    <row r="4082" spans="5:176" x14ac:dyDescent="0.2">
      <c r="E4082" s="69"/>
      <c r="FT4082" s="45"/>
    </row>
    <row r="4083" spans="5:176" x14ac:dyDescent="0.2">
      <c r="E4083" s="69"/>
      <c r="FT4083" s="45"/>
    </row>
    <row r="4084" spans="5:176" x14ac:dyDescent="0.2">
      <c r="E4084" s="69"/>
      <c r="FT4084" s="45"/>
    </row>
    <row r="4085" spans="5:176" x14ac:dyDescent="0.2">
      <c r="E4085" s="69"/>
      <c r="FT4085" s="45"/>
    </row>
    <row r="4086" spans="5:176" x14ac:dyDescent="0.2">
      <c r="E4086" s="69"/>
      <c r="FT4086" s="45"/>
    </row>
    <row r="4087" spans="5:176" x14ac:dyDescent="0.2">
      <c r="E4087" s="69"/>
      <c r="FT4087" s="45"/>
    </row>
    <row r="4088" spans="5:176" x14ac:dyDescent="0.2">
      <c r="E4088" s="69"/>
      <c r="FT4088" s="45"/>
    </row>
    <row r="4089" spans="5:176" x14ac:dyDescent="0.2">
      <c r="E4089" s="69"/>
      <c r="FT4089" s="45"/>
    </row>
    <row r="4090" spans="5:176" x14ac:dyDescent="0.2">
      <c r="E4090" s="69"/>
      <c r="FT4090" s="45"/>
    </row>
    <row r="4091" spans="5:176" x14ac:dyDescent="0.2">
      <c r="E4091" s="69"/>
      <c r="FT4091" s="45"/>
    </row>
    <row r="4092" spans="5:176" x14ac:dyDescent="0.2">
      <c r="E4092" s="69"/>
      <c r="FT4092" s="45"/>
    </row>
    <row r="4093" spans="5:176" x14ac:dyDescent="0.2">
      <c r="E4093" s="69"/>
      <c r="FT4093" s="45"/>
    </row>
    <row r="4094" spans="5:176" x14ac:dyDescent="0.2">
      <c r="E4094" s="69"/>
      <c r="FT4094" s="45"/>
    </row>
    <row r="4095" spans="5:176" x14ac:dyDescent="0.2">
      <c r="E4095" s="69"/>
      <c r="FT4095" s="45"/>
    </row>
    <row r="4096" spans="5:176" x14ac:dyDescent="0.2">
      <c r="E4096" s="69"/>
      <c r="FT4096" s="45"/>
    </row>
    <row r="4097" spans="5:176" x14ac:dyDescent="0.2">
      <c r="E4097" s="69"/>
      <c r="FT4097" s="45"/>
    </row>
    <row r="4098" spans="5:176" x14ac:dyDescent="0.2">
      <c r="E4098" s="69"/>
      <c r="FT4098" s="45"/>
    </row>
    <row r="4099" spans="5:176" x14ac:dyDescent="0.2">
      <c r="E4099" s="69"/>
      <c r="FT4099" s="45"/>
    </row>
    <row r="4100" spans="5:176" x14ac:dyDescent="0.2">
      <c r="E4100" s="69"/>
      <c r="FT4100" s="45"/>
    </row>
    <row r="4101" spans="5:176" x14ac:dyDescent="0.2">
      <c r="E4101" s="69"/>
      <c r="FT4101" s="45"/>
    </row>
    <row r="4102" spans="5:176" x14ac:dyDescent="0.2">
      <c r="E4102" s="69"/>
      <c r="FT4102" s="45"/>
    </row>
    <row r="4103" spans="5:176" x14ac:dyDescent="0.2">
      <c r="E4103" s="69"/>
      <c r="FT4103" s="45"/>
    </row>
    <row r="4104" spans="5:176" x14ac:dyDescent="0.2">
      <c r="E4104" s="69"/>
      <c r="FT4104" s="45"/>
    </row>
    <row r="4105" spans="5:176" x14ac:dyDescent="0.2">
      <c r="E4105" s="69"/>
      <c r="FT4105" s="45"/>
    </row>
    <row r="4106" spans="5:176" x14ac:dyDescent="0.2">
      <c r="E4106" s="69"/>
      <c r="FT4106" s="45"/>
    </row>
    <row r="4107" spans="5:176" x14ac:dyDescent="0.2">
      <c r="E4107" s="69"/>
      <c r="FT4107" s="45"/>
    </row>
    <row r="4108" spans="5:176" x14ac:dyDescent="0.2">
      <c r="E4108" s="69"/>
      <c r="FT4108" s="45"/>
    </row>
    <row r="4109" spans="5:176" x14ac:dyDescent="0.2">
      <c r="E4109" s="69"/>
      <c r="FT4109" s="45"/>
    </row>
    <row r="4110" spans="5:176" x14ac:dyDescent="0.2">
      <c r="E4110" s="69"/>
      <c r="FT4110" s="45"/>
    </row>
    <row r="4111" spans="5:176" x14ac:dyDescent="0.2">
      <c r="E4111" s="69"/>
      <c r="FT4111" s="45"/>
    </row>
    <row r="4112" spans="5:176" x14ac:dyDescent="0.2">
      <c r="E4112" s="69"/>
      <c r="FT4112" s="45"/>
    </row>
    <row r="4113" spans="5:176" x14ac:dyDescent="0.2">
      <c r="E4113" s="69"/>
      <c r="FT4113" s="45"/>
    </row>
    <row r="4114" spans="5:176" x14ac:dyDescent="0.2">
      <c r="E4114" s="69"/>
      <c r="FT4114" s="45"/>
    </row>
    <row r="4115" spans="5:176" x14ac:dyDescent="0.2">
      <c r="E4115" s="69"/>
      <c r="FT4115" s="45"/>
    </row>
    <row r="4116" spans="5:176" x14ac:dyDescent="0.2">
      <c r="E4116" s="69"/>
      <c r="FT4116" s="45"/>
    </row>
    <row r="4117" spans="5:176" x14ac:dyDescent="0.2">
      <c r="E4117" s="69"/>
      <c r="FT4117" s="45"/>
    </row>
    <row r="4118" spans="5:176" x14ac:dyDescent="0.2">
      <c r="E4118" s="69"/>
      <c r="FT4118" s="45"/>
    </row>
    <row r="4119" spans="5:176" x14ac:dyDescent="0.2">
      <c r="E4119" s="69"/>
      <c r="FT4119" s="45"/>
    </row>
    <row r="4120" spans="5:176" x14ac:dyDescent="0.2">
      <c r="E4120" s="69"/>
      <c r="FT4120" s="45"/>
    </row>
    <row r="4121" spans="5:176" x14ac:dyDescent="0.2">
      <c r="E4121" s="69"/>
      <c r="FT4121" s="45"/>
    </row>
    <row r="4122" spans="5:176" x14ac:dyDescent="0.2">
      <c r="E4122" s="69"/>
      <c r="FT4122" s="45"/>
    </row>
    <row r="4123" spans="5:176" x14ac:dyDescent="0.2">
      <c r="E4123" s="69"/>
      <c r="FT4123" s="45"/>
    </row>
    <row r="4124" spans="5:176" x14ac:dyDescent="0.2">
      <c r="E4124" s="69"/>
      <c r="FT4124" s="45"/>
    </row>
    <row r="4125" spans="5:176" x14ac:dyDescent="0.2">
      <c r="E4125" s="69"/>
      <c r="FT4125" s="45"/>
    </row>
    <row r="4126" spans="5:176" x14ac:dyDescent="0.2">
      <c r="E4126" s="69"/>
      <c r="FT4126" s="45"/>
    </row>
    <row r="4127" spans="5:176" x14ac:dyDescent="0.2">
      <c r="E4127" s="69"/>
      <c r="FT4127" s="45"/>
    </row>
    <row r="4128" spans="5:176" x14ac:dyDescent="0.2">
      <c r="E4128" s="69"/>
      <c r="FT4128" s="45"/>
    </row>
    <row r="4129" spans="5:176" x14ac:dyDescent="0.2">
      <c r="E4129" s="69"/>
      <c r="FT4129" s="45"/>
    </row>
    <row r="4130" spans="5:176" x14ac:dyDescent="0.2">
      <c r="E4130" s="69"/>
      <c r="FT4130" s="45"/>
    </row>
    <row r="4131" spans="5:176" x14ac:dyDescent="0.2">
      <c r="E4131" s="69"/>
      <c r="FT4131" s="45"/>
    </row>
    <row r="4132" spans="5:176" x14ac:dyDescent="0.2">
      <c r="E4132" s="69"/>
      <c r="FT4132" s="45"/>
    </row>
    <row r="4133" spans="5:176" x14ac:dyDescent="0.2">
      <c r="E4133" s="69"/>
      <c r="FT4133" s="45"/>
    </row>
    <row r="4134" spans="5:176" x14ac:dyDescent="0.2">
      <c r="E4134" s="69"/>
      <c r="FT4134" s="45"/>
    </row>
    <row r="4135" spans="5:176" x14ac:dyDescent="0.2">
      <c r="E4135" s="69"/>
      <c r="FT4135" s="45"/>
    </row>
    <row r="4136" spans="5:176" x14ac:dyDescent="0.2">
      <c r="E4136" s="69"/>
      <c r="FT4136" s="45"/>
    </row>
    <row r="4137" spans="5:176" x14ac:dyDescent="0.2">
      <c r="E4137" s="69"/>
      <c r="FT4137" s="45"/>
    </row>
    <row r="4138" spans="5:176" x14ac:dyDescent="0.2">
      <c r="E4138" s="69"/>
      <c r="FT4138" s="45"/>
    </row>
    <row r="4139" spans="5:176" x14ac:dyDescent="0.2">
      <c r="E4139" s="69"/>
      <c r="FT4139" s="45"/>
    </row>
    <row r="4140" spans="5:176" x14ac:dyDescent="0.2">
      <c r="E4140" s="69"/>
      <c r="FT4140" s="45"/>
    </row>
    <row r="4141" spans="5:176" x14ac:dyDescent="0.2">
      <c r="E4141" s="69"/>
      <c r="FT4141" s="45"/>
    </row>
    <row r="4142" spans="5:176" x14ac:dyDescent="0.2">
      <c r="E4142" s="69"/>
      <c r="FT4142" s="45"/>
    </row>
    <row r="4143" spans="5:176" x14ac:dyDescent="0.2">
      <c r="E4143" s="69"/>
      <c r="FT4143" s="45"/>
    </row>
    <row r="4144" spans="5:176" x14ac:dyDescent="0.2">
      <c r="E4144" s="69"/>
      <c r="FT4144" s="45"/>
    </row>
    <row r="4145" spans="5:176" x14ac:dyDescent="0.2">
      <c r="E4145" s="69"/>
      <c r="FT4145" s="45"/>
    </row>
    <row r="4146" spans="5:176" x14ac:dyDescent="0.2">
      <c r="E4146" s="69"/>
      <c r="FT4146" s="45"/>
    </row>
    <row r="4147" spans="5:176" x14ac:dyDescent="0.2">
      <c r="E4147" s="69"/>
      <c r="FT4147" s="45"/>
    </row>
    <row r="4148" spans="5:176" x14ac:dyDescent="0.2">
      <c r="E4148" s="69"/>
      <c r="FT4148" s="45"/>
    </row>
    <row r="4149" spans="5:176" x14ac:dyDescent="0.2">
      <c r="E4149" s="69"/>
      <c r="FT4149" s="45"/>
    </row>
    <row r="4150" spans="5:176" x14ac:dyDescent="0.2">
      <c r="E4150" s="69"/>
      <c r="FT4150" s="45"/>
    </row>
    <row r="4151" spans="5:176" x14ac:dyDescent="0.2">
      <c r="E4151" s="69"/>
      <c r="FT4151" s="45"/>
    </row>
    <row r="4152" spans="5:176" x14ac:dyDescent="0.2">
      <c r="E4152" s="69"/>
      <c r="FT4152" s="45"/>
    </row>
    <row r="4153" spans="5:176" x14ac:dyDescent="0.2">
      <c r="E4153" s="69"/>
      <c r="FT4153" s="45"/>
    </row>
    <row r="4154" spans="5:176" x14ac:dyDescent="0.2">
      <c r="E4154" s="69"/>
      <c r="FT4154" s="45"/>
    </row>
    <row r="4155" spans="5:176" x14ac:dyDescent="0.2">
      <c r="E4155" s="69"/>
      <c r="FT4155" s="45"/>
    </row>
    <row r="4156" spans="5:176" x14ac:dyDescent="0.2">
      <c r="E4156" s="69"/>
      <c r="FT4156" s="45"/>
    </row>
    <row r="4157" spans="5:176" x14ac:dyDescent="0.2">
      <c r="E4157" s="69"/>
      <c r="FT4157" s="45"/>
    </row>
    <row r="4158" spans="5:176" x14ac:dyDescent="0.2">
      <c r="E4158" s="69"/>
      <c r="FT4158" s="45"/>
    </row>
    <row r="4159" spans="5:176" x14ac:dyDescent="0.2">
      <c r="E4159" s="69"/>
      <c r="FT4159" s="45"/>
    </row>
    <row r="4160" spans="5:176" x14ac:dyDescent="0.2">
      <c r="E4160" s="69"/>
      <c r="FT4160" s="45"/>
    </row>
    <row r="4161" spans="5:176" x14ac:dyDescent="0.2">
      <c r="E4161" s="69"/>
      <c r="FT4161" s="45"/>
    </row>
    <row r="4162" spans="5:176" x14ac:dyDescent="0.2">
      <c r="E4162" s="69"/>
      <c r="FT4162" s="45"/>
    </row>
    <row r="4163" spans="5:176" x14ac:dyDescent="0.2">
      <c r="E4163" s="69"/>
      <c r="FT4163" s="45"/>
    </row>
    <row r="4164" spans="5:176" x14ac:dyDescent="0.2">
      <c r="E4164" s="69"/>
      <c r="FT4164" s="45"/>
    </row>
    <row r="4165" spans="5:176" x14ac:dyDescent="0.2">
      <c r="E4165" s="69"/>
      <c r="FT4165" s="45"/>
    </row>
    <row r="4166" spans="5:176" x14ac:dyDescent="0.2">
      <c r="E4166" s="69"/>
      <c r="FT4166" s="45"/>
    </row>
    <row r="4167" spans="5:176" x14ac:dyDescent="0.2">
      <c r="E4167" s="69"/>
      <c r="FT4167" s="45"/>
    </row>
    <row r="4168" spans="5:176" x14ac:dyDescent="0.2">
      <c r="E4168" s="69"/>
      <c r="FT4168" s="45"/>
    </row>
    <row r="4169" spans="5:176" x14ac:dyDescent="0.2">
      <c r="E4169" s="69"/>
      <c r="FT4169" s="45"/>
    </row>
    <row r="4170" spans="5:176" x14ac:dyDescent="0.2">
      <c r="E4170" s="69"/>
      <c r="FT4170" s="45"/>
    </row>
    <row r="4171" spans="5:176" x14ac:dyDescent="0.2">
      <c r="E4171" s="69"/>
      <c r="FT4171" s="45"/>
    </row>
    <row r="4172" spans="5:176" x14ac:dyDescent="0.2">
      <c r="E4172" s="69"/>
      <c r="FT4172" s="45"/>
    </row>
    <row r="4173" spans="5:176" x14ac:dyDescent="0.2">
      <c r="E4173" s="69"/>
      <c r="FT4173" s="45"/>
    </row>
    <row r="4174" spans="5:176" x14ac:dyDescent="0.2">
      <c r="E4174" s="69"/>
      <c r="FT4174" s="45"/>
    </row>
    <row r="4175" spans="5:176" x14ac:dyDescent="0.2">
      <c r="E4175" s="69"/>
      <c r="FT4175" s="45"/>
    </row>
    <row r="4176" spans="5:176" x14ac:dyDescent="0.2">
      <c r="E4176" s="69"/>
      <c r="FT4176" s="45"/>
    </row>
    <row r="4177" spans="5:176" x14ac:dyDescent="0.2">
      <c r="E4177" s="69"/>
      <c r="FT4177" s="45"/>
    </row>
    <row r="4178" spans="5:176" x14ac:dyDescent="0.2">
      <c r="E4178" s="69"/>
      <c r="FT4178" s="45"/>
    </row>
    <row r="4179" spans="5:176" x14ac:dyDescent="0.2">
      <c r="E4179" s="69"/>
      <c r="FT4179" s="45"/>
    </row>
    <row r="4180" spans="5:176" x14ac:dyDescent="0.2">
      <c r="E4180" s="69"/>
      <c r="FT4180" s="45"/>
    </row>
    <row r="4181" spans="5:176" x14ac:dyDescent="0.2">
      <c r="E4181" s="69"/>
      <c r="FT4181" s="45"/>
    </row>
    <row r="4182" spans="5:176" x14ac:dyDescent="0.2">
      <c r="E4182" s="69"/>
      <c r="FT4182" s="45"/>
    </row>
    <row r="4183" spans="5:176" x14ac:dyDescent="0.2">
      <c r="E4183" s="69"/>
      <c r="FT4183" s="45"/>
    </row>
    <row r="4184" spans="5:176" x14ac:dyDescent="0.2">
      <c r="E4184" s="69"/>
      <c r="FT4184" s="45"/>
    </row>
    <row r="4185" spans="5:176" x14ac:dyDescent="0.2">
      <c r="E4185" s="69"/>
      <c r="FT4185" s="45"/>
    </row>
    <row r="4186" spans="5:176" x14ac:dyDescent="0.2">
      <c r="E4186" s="69"/>
      <c r="FT4186" s="45"/>
    </row>
    <row r="4187" spans="5:176" x14ac:dyDescent="0.2">
      <c r="E4187" s="69"/>
      <c r="FT4187" s="45"/>
    </row>
    <row r="4188" spans="5:176" x14ac:dyDescent="0.2">
      <c r="E4188" s="69"/>
      <c r="FT4188" s="45"/>
    </row>
    <row r="4189" spans="5:176" x14ac:dyDescent="0.2">
      <c r="E4189" s="69"/>
      <c r="FT4189" s="45"/>
    </row>
    <row r="4190" spans="5:176" x14ac:dyDescent="0.2">
      <c r="E4190" s="69"/>
      <c r="FT4190" s="45"/>
    </row>
    <row r="4191" spans="5:176" x14ac:dyDescent="0.2">
      <c r="E4191" s="69"/>
      <c r="FT4191" s="45"/>
    </row>
    <row r="4192" spans="5:176" x14ac:dyDescent="0.2">
      <c r="E4192" s="69"/>
      <c r="FT4192" s="45"/>
    </row>
    <row r="4193" spans="5:176" x14ac:dyDescent="0.2">
      <c r="E4193" s="69"/>
      <c r="FT4193" s="45"/>
    </row>
    <row r="4194" spans="5:176" x14ac:dyDescent="0.2">
      <c r="E4194" s="69"/>
      <c r="FT4194" s="45"/>
    </row>
    <row r="4195" spans="5:176" x14ac:dyDescent="0.2">
      <c r="E4195" s="69"/>
      <c r="FT4195" s="45"/>
    </row>
    <row r="4196" spans="5:176" x14ac:dyDescent="0.2">
      <c r="E4196" s="69"/>
      <c r="FT4196" s="45"/>
    </row>
    <row r="4197" spans="5:176" x14ac:dyDescent="0.2">
      <c r="E4197" s="69"/>
      <c r="FT4197" s="45"/>
    </row>
    <row r="4198" spans="5:176" x14ac:dyDescent="0.2">
      <c r="E4198" s="69"/>
      <c r="FT4198" s="45"/>
    </row>
    <row r="4199" spans="5:176" x14ac:dyDescent="0.2">
      <c r="E4199" s="69"/>
      <c r="FT4199" s="45"/>
    </row>
    <row r="4200" spans="5:176" x14ac:dyDescent="0.2">
      <c r="E4200" s="69"/>
      <c r="FT4200" s="45"/>
    </row>
    <row r="4201" spans="5:176" x14ac:dyDescent="0.2">
      <c r="E4201" s="69"/>
      <c r="FT4201" s="45"/>
    </row>
    <row r="4202" spans="5:176" x14ac:dyDescent="0.2">
      <c r="E4202" s="69"/>
      <c r="FT4202" s="45"/>
    </row>
    <row r="4203" spans="5:176" x14ac:dyDescent="0.2">
      <c r="E4203" s="69"/>
      <c r="FT4203" s="45"/>
    </row>
    <row r="4204" spans="5:176" x14ac:dyDescent="0.2">
      <c r="E4204" s="69"/>
      <c r="FT4204" s="45"/>
    </row>
    <row r="4205" spans="5:176" x14ac:dyDescent="0.2">
      <c r="E4205" s="69"/>
      <c r="FT4205" s="45"/>
    </row>
    <row r="4206" spans="5:176" x14ac:dyDescent="0.2">
      <c r="E4206" s="69"/>
      <c r="FT4206" s="45"/>
    </row>
    <row r="4207" spans="5:176" x14ac:dyDescent="0.2">
      <c r="E4207" s="69"/>
      <c r="FT4207" s="45"/>
    </row>
    <row r="4208" spans="5:176" x14ac:dyDescent="0.2">
      <c r="E4208" s="69"/>
      <c r="FT4208" s="45"/>
    </row>
    <row r="4209" spans="5:176" x14ac:dyDescent="0.2">
      <c r="E4209" s="69"/>
      <c r="FT4209" s="45"/>
    </row>
    <row r="4210" spans="5:176" x14ac:dyDescent="0.2">
      <c r="E4210" s="69"/>
      <c r="FT4210" s="45"/>
    </row>
    <row r="4211" spans="5:176" x14ac:dyDescent="0.2">
      <c r="E4211" s="69"/>
      <c r="FT4211" s="45"/>
    </row>
    <row r="4212" spans="5:176" x14ac:dyDescent="0.2">
      <c r="E4212" s="69"/>
      <c r="FT4212" s="45"/>
    </row>
    <row r="4213" spans="5:176" x14ac:dyDescent="0.2">
      <c r="E4213" s="69"/>
      <c r="FT4213" s="45"/>
    </row>
    <row r="4214" spans="5:176" x14ac:dyDescent="0.2">
      <c r="E4214" s="69"/>
      <c r="FT4214" s="45"/>
    </row>
    <row r="4215" spans="5:176" x14ac:dyDescent="0.2">
      <c r="E4215" s="69"/>
      <c r="FT4215" s="45"/>
    </row>
    <row r="4216" spans="5:176" x14ac:dyDescent="0.2">
      <c r="E4216" s="69"/>
      <c r="FT4216" s="45"/>
    </row>
    <row r="4217" spans="5:176" x14ac:dyDescent="0.2">
      <c r="E4217" s="69"/>
      <c r="FT4217" s="45"/>
    </row>
    <row r="4218" spans="5:176" x14ac:dyDescent="0.2">
      <c r="E4218" s="69"/>
      <c r="FT4218" s="45"/>
    </row>
    <row r="4219" spans="5:176" x14ac:dyDescent="0.2">
      <c r="E4219" s="69"/>
      <c r="FT4219" s="45"/>
    </row>
    <row r="4220" spans="5:176" x14ac:dyDescent="0.2">
      <c r="E4220" s="69"/>
      <c r="FT4220" s="45"/>
    </row>
    <row r="4221" spans="5:176" x14ac:dyDescent="0.2">
      <c r="E4221" s="69"/>
      <c r="FT4221" s="45"/>
    </row>
    <row r="4222" spans="5:176" x14ac:dyDescent="0.2">
      <c r="E4222" s="69"/>
      <c r="FT4222" s="45"/>
    </row>
    <row r="4223" spans="5:176" x14ac:dyDescent="0.2">
      <c r="E4223" s="69"/>
      <c r="FT4223" s="45"/>
    </row>
    <row r="4224" spans="5:176" x14ac:dyDescent="0.2">
      <c r="E4224" s="69"/>
      <c r="FT4224" s="45"/>
    </row>
    <row r="4225" spans="5:176" x14ac:dyDescent="0.2">
      <c r="E4225" s="69"/>
      <c r="FT4225" s="45"/>
    </row>
    <row r="4226" spans="5:176" x14ac:dyDescent="0.2">
      <c r="E4226" s="69"/>
      <c r="FT4226" s="45"/>
    </row>
    <row r="4227" spans="5:176" x14ac:dyDescent="0.2">
      <c r="E4227" s="69"/>
      <c r="FT4227" s="45"/>
    </row>
    <row r="4228" spans="5:176" x14ac:dyDescent="0.2">
      <c r="E4228" s="69"/>
      <c r="FT4228" s="45"/>
    </row>
    <row r="4229" spans="5:176" x14ac:dyDescent="0.2">
      <c r="E4229" s="69"/>
      <c r="FT4229" s="45"/>
    </row>
    <row r="4230" spans="5:176" x14ac:dyDescent="0.2">
      <c r="E4230" s="69"/>
      <c r="FT4230" s="45"/>
    </row>
    <row r="4231" spans="5:176" x14ac:dyDescent="0.2">
      <c r="E4231" s="69"/>
      <c r="FT4231" s="45"/>
    </row>
    <row r="4232" spans="5:176" x14ac:dyDescent="0.2">
      <c r="E4232" s="69"/>
      <c r="FT4232" s="45"/>
    </row>
    <row r="4233" spans="5:176" x14ac:dyDescent="0.2">
      <c r="E4233" s="69"/>
      <c r="FT4233" s="45"/>
    </row>
    <row r="4234" spans="5:176" x14ac:dyDescent="0.2">
      <c r="E4234" s="69"/>
      <c r="FT4234" s="45"/>
    </row>
    <row r="4235" spans="5:176" x14ac:dyDescent="0.2">
      <c r="E4235" s="69"/>
      <c r="FT4235" s="45"/>
    </row>
    <row r="4236" spans="5:176" x14ac:dyDescent="0.2">
      <c r="E4236" s="69"/>
      <c r="FT4236" s="45"/>
    </row>
    <row r="4237" spans="5:176" x14ac:dyDescent="0.2">
      <c r="E4237" s="69"/>
      <c r="FT4237" s="45"/>
    </row>
    <row r="4238" spans="5:176" x14ac:dyDescent="0.2">
      <c r="E4238" s="69"/>
      <c r="FT4238" s="45"/>
    </row>
    <row r="4239" spans="5:176" x14ac:dyDescent="0.2">
      <c r="E4239" s="69"/>
      <c r="FT4239" s="45"/>
    </row>
    <row r="4240" spans="5:176" x14ac:dyDescent="0.2">
      <c r="E4240" s="69"/>
      <c r="FT4240" s="45"/>
    </row>
    <row r="4241" spans="5:176" x14ac:dyDescent="0.2">
      <c r="E4241" s="69"/>
      <c r="FT4241" s="45"/>
    </row>
    <row r="4242" spans="5:176" x14ac:dyDescent="0.2">
      <c r="E4242" s="69"/>
      <c r="FT4242" s="45"/>
    </row>
    <row r="4243" spans="5:176" x14ac:dyDescent="0.2">
      <c r="E4243" s="69"/>
      <c r="FT4243" s="45"/>
    </row>
    <row r="4244" spans="5:176" x14ac:dyDescent="0.2">
      <c r="E4244" s="69"/>
      <c r="FT4244" s="45"/>
    </row>
    <row r="4245" spans="5:176" x14ac:dyDescent="0.2">
      <c r="E4245" s="69"/>
      <c r="FT4245" s="45"/>
    </row>
    <row r="4246" spans="5:176" x14ac:dyDescent="0.2">
      <c r="E4246" s="69"/>
      <c r="FT4246" s="45"/>
    </row>
    <row r="4247" spans="5:176" x14ac:dyDescent="0.2">
      <c r="E4247" s="69"/>
      <c r="FT4247" s="45"/>
    </row>
    <row r="4248" spans="5:176" x14ac:dyDescent="0.2">
      <c r="E4248" s="69"/>
      <c r="FT4248" s="45"/>
    </row>
    <row r="4249" spans="5:176" x14ac:dyDescent="0.2">
      <c r="E4249" s="69"/>
      <c r="FT4249" s="45"/>
    </row>
    <row r="4250" spans="5:176" x14ac:dyDescent="0.2">
      <c r="E4250" s="69"/>
      <c r="FT4250" s="45"/>
    </row>
    <row r="4251" spans="5:176" x14ac:dyDescent="0.2">
      <c r="E4251" s="69"/>
      <c r="FT4251" s="45"/>
    </row>
    <row r="4252" spans="5:176" x14ac:dyDescent="0.2">
      <c r="E4252" s="69"/>
      <c r="FT4252" s="45"/>
    </row>
    <row r="4253" spans="5:176" x14ac:dyDescent="0.2">
      <c r="E4253" s="69"/>
      <c r="FT4253" s="45"/>
    </row>
    <row r="4254" spans="5:176" x14ac:dyDescent="0.2">
      <c r="E4254" s="69"/>
      <c r="FT4254" s="45"/>
    </row>
    <row r="4255" spans="5:176" x14ac:dyDescent="0.2">
      <c r="E4255" s="69"/>
      <c r="FT4255" s="45"/>
    </row>
    <row r="4256" spans="5:176" x14ac:dyDescent="0.2">
      <c r="E4256" s="69"/>
      <c r="FT4256" s="45"/>
    </row>
    <row r="4257" spans="5:176" x14ac:dyDescent="0.2">
      <c r="E4257" s="69"/>
      <c r="FT4257" s="45"/>
    </row>
    <row r="4258" spans="5:176" x14ac:dyDescent="0.2">
      <c r="E4258" s="69"/>
      <c r="FT4258" s="45"/>
    </row>
    <row r="4259" spans="5:176" x14ac:dyDescent="0.2">
      <c r="E4259" s="69"/>
      <c r="FT4259" s="45"/>
    </row>
    <row r="4260" spans="5:176" x14ac:dyDescent="0.2">
      <c r="E4260" s="69"/>
      <c r="FT4260" s="45"/>
    </row>
    <row r="4261" spans="5:176" x14ac:dyDescent="0.2">
      <c r="E4261" s="69"/>
      <c r="FT4261" s="45"/>
    </row>
    <row r="4262" spans="5:176" x14ac:dyDescent="0.2">
      <c r="E4262" s="69"/>
      <c r="FT4262" s="45"/>
    </row>
    <row r="4263" spans="5:176" x14ac:dyDescent="0.2">
      <c r="E4263" s="69"/>
      <c r="FT4263" s="45"/>
    </row>
    <row r="4264" spans="5:176" x14ac:dyDescent="0.2">
      <c r="E4264" s="69"/>
      <c r="FT4264" s="45"/>
    </row>
    <row r="4265" spans="5:176" x14ac:dyDescent="0.2">
      <c r="E4265" s="69"/>
      <c r="FT4265" s="45"/>
    </row>
    <row r="4266" spans="5:176" x14ac:dyDescent="0.2">
      <c r="E4266" s="69"/>
      <c r="FT4266" s="45"/>
    </row>
    <row r="4267" spans="5:176" x14ac:dyDescent="0.2">
      <c r="E4267" s="69"/>
      <c r="FT4267" s="45"/>
    </row>
    <row r="4268" spans="5:176" x14ac:dyDescent="0.2">
      <c r="E4268" s="69"/>
      <c r="FT4268" s="45"/>
    </row>
    <row r="4269" spans="5:176" x14ac:dyDescent="0.2">
      <c r="E4269" s="69"/>
      <c r="FT4269" s="45"/>
    </row>
    <row r="4270" spans="5:176" x14ac:dyDescent="0.2">
      <c r="E4270" s="69"/>
      <c r="FT4270" s="45"/>
    </row>
    <row r="4271" spans="5:176" x14ac:dyDescent="0.2">
      <c r="E4271" s="69"/>
      <c r="FT4271" s="45"/>
    </row>
    <row r="4272" spans="5:176" x14ac:dyDescent="0.2">
      <c r="E4272" s="69"/>
      <c r="FT4272" s="45"/>
    </row>
    <row r="4273" spans="5:176" x14ac:dyDescent="0.2">
      <c r="E4273" s="69"/>
      <c r="FT4273" s="45"/>
    </row>
    <row r="4274" spans="5:176" x14ac:dyDescent="0.2">
      <c r="E4274" s="69"/>
      <c r="FT4274" s="45"/>
    </row>
    <row r="4275" spans="5:176" x14ac:dyDescent="0.2">
      <c r="E4275" s="69"/>
      <c r="FT4275" s="45"/>
    </row>
    <row r="4276" spans="5:176" x14ac:dyDescent="0.2">
      <c r="E4276" s="69"/>
      <c r="FT4276" s="45"/>
    </row>
    <row r="4277" spans="5:176" x14ac:dyDescent="0.2">
      <c r="E4277" s="69"/>
      <c r="FT4277" s="45"/>
    </row>
    <row r="4278" spans="5:176" x14ac:dyDescent="0.2">
      <c r="E4278" s="69"/>
      <c r="FT4278" s="45"/>
    </row>
    <row r="4279" spans="5:176" x14ac:dyDescent="0.2">
      <c r="E4279" s="69"/>
      <c r="FT4279" s="45"/>
    </row>
    <row r="4280" spans="5:176" x14ac:dyDescent="0.2">
      <c r="E4280" s="69"/>
      <c r="FT4280" s="45"/>
    </row>
    <row r="4281" spans="5:176" x14ac:dyDescent="0.2">
      <c r="E4281" s="69"/>
      <c r="FT4281" s="45"/>
    </row>
    <row r="4282" spans="5:176" x14ac:dyDescent="0.2">
      <c r="E4282" s="69"/>
      <c r="FT4282" s="45"/>
    </row>
    <row r="4283" spans="5:176" x14ac:dyDescent="0.2">
      <c r="E4283" s="69"/>
      <c r="FT4283" s="45"/>
    </row>
    <row r="4284" spans="5:176" x14ac:dyDescent="0.2">
      <c r="E4284" s="69"/>
      <c r="FT4284" s="45"/>
    </row>
    <row r="4285" spans="5:176" x14ac:dyDescent="0.2">
      <c r="E4285" s="69"/>
      <c r="FT4285" s="45"/>
    </row>
    <row r="4286" spans="5:176" x14ac:dyDescent="0.2">
      <c r="E4286" s="69"/>
      <c r="FT4286" s="45"/>
    </row>
    <row r="4287" spans="5:176" x14ac:dyDescent="0.2">
      <c r="E4287" s="69"/>
      <c r="FT4287" s="45"/>
    </row>
    <row r="4288" spans="5:176" x14ac:dyDescent="0.2">
      <c r="E4288" s="69"/>
      <c r="FT4288" s="45"/>
    </row>
    <row r="4289" spans="5:176" x14ac:dyDescent="0.2">
      <c r="E4289" s="69"/>
      <c r="FT4289" s="45"/>
    </row>
    <row r="4290" spans="5:176" x14ac:dyDescent="0.2">
      <c r="E4290" s="69"/>
      <c r="FT4290" s="45"/>
    </row>
    <row r="4291" spans="5:176" x14ac:dyDescent="0.2">
      <c r="E4291" s="69"/>
      <c r="FT4291" s="45"/>
    </row>
    <row r="4292" spans="5:176" x14ac:dyDescent="0.2">
      <c r="E4292" s="69"/>
      <c r="FT4292" s="45"/>
    </row>
    <row r="4293" spans="5:176" x14ac:dyDescent="0.2">
      <c r="E4293" s="69"/>
      <c r="FT4293" s="45"/>
    </row>
    <row r="4294" spans="5:176" x14ac:dyDescent="0.2">
      <c r="E4294" s="69"/>
      <c r="FT4294" s="45"/>
    </row>
    <row r="4295" spans="5:176" x14ac:dyDescent="0.2">
      <c r="E4295" s="69"/>
      <c r="FT4295" s="45"/>
    </row>
    <row r="4296" spans="5:176" x14ac:dyDescent="0.2">
      <c r="E4296" s="69"/>
      <c r="FT4296" s="45"/>
    </row>
    <row r="4297" spans="5:176" x14ac:dyDescent="0.2">
      <c r="E4297" s="69"/>
      <c r="FT4297" s="45"/>
    </row>
    <row r="4298" spans="5:176" x14ac:dyDescent="0.2">
      <c r="E4298" s="69"/>
      <c r="FT4298" s="45"/>
    </row>
    <row r="4299" spans="5:176" x14ac:dyDescent="0.2">
      <c r="E4299" s="69"/>
      <c r="FT4299" s="45"/>
    </row>
    <row r="4300" spans="5:176" x14ac:dyDescent="0.2">
      <c r="E4300" s="69"/>
      <c r="FT4300" s="45"/>
    </row>
    <row r="4301" spans="5:176" x14ac:dyDescent="0.2">
      <c r="E4301" s="69"/>
      <c r="FT4301" s="45"/>
    </row>
    <row r="4302" spans="5:176" x14ac:dyDescent="0.2">
      <c r="E4302" s="69"/>
      <c r="FT4302" s="45"/>
    </row>
    <row r="4303" spans="5:176" x14ac:dyDescent="0.2">
      <c r="E4303" s="69"/>
      <c r="FT4303" s="45"/>
    </row>
    <row r="4304" spans="5:176" x14ac:dyDescent="0.2">
      <c r="E4304" s="69"/>
      <c r="FT4304" s="45"/>
    </row>
    <row r="4305" spans="5:176" x14ac:dyDescent="0.2">
      <c r="E4305" s="69"/>
      <c r="CK4305" s="61"/>
      <c r="FT4305" s="45"/>
    </row>
    <row r="4306" spans="5:176" x14ac:dyDescent="0.2">
      <c r="E4306" s="69"/>
      <c r="FT4306" s="45"/>
    </row>
    <row r="4307" spans="5:176" x14ac:dyDescent="0.2">
      <c r="E4307" s="69"/>
      <c r="FT4307" s="45"/>
    </row>
    <row r="4308" spans="5:176" x14ac:dyDescent="0.2">
      <c r="E4308" s="69"/>
      <c r="FT4308" s="45"/>
    </row>
    <row r="4309" spans="5:176" x14ac:dyDescent="0.2">
      <c r="E4309" s="69"/>
      <c r="FT4309" s="45"/>
    </row>
    <row r="4310" spans="5:176" x14ac:dyDescent="0.2">
      <c r="E4310" s="69"/>
      <c r="FT4310" s="45"/>
    </row>
    <row r="4311" spans="5:176" x14ac:dyDescent="0.2">
      <c r="E4311" s="69"/>
      <c r="FT4311" s="45"/>
    </row>
    <row r="4312" spans="5:176" x14ac:dyDescent="0.2">
      <c r="E4312" s="69"/>
      <c r="CK4312" s="61"/>
      <c r="FT4312" s="45"/>
    </row>
    <row r="4313" spans="5:176" x14ac:dyDescent="0.2">
      <c r="E4313" s="69"/>
      <c r="FT4313" s="45"/>
    </row>
    <row r="4314" spans="5:176" x14ac:dyDescent="0.2">
      <c r="E4314" s="69"/>
      <c r="FT4314" s="45"/>
    </row>
    <row r="4315" spans="5:176" x14ac:dyDescent="0.2">
      <c r="E4315" s="69"/>
      <c r="FT4315" s="45"/>
    </row>
    <row r="4316" spans="5:176" x14ac:dyDescent="0.2">
      <c r="E4316" s="69"/>
      <c r="FT4316" s="45"/>
    </row>
    <row r="4317" spans="5:176" x14ac:dyDescent="0.2">
      <c r="E4317" s="69"/>
      <c r="FT4317" s="45"/>
    </row>
    <row r="4318" spans="5:176" x14ac:dyDescent="0.2">
      <c r="E4318" s="69"/>
      <c r="FT4318" s="45"/>
    </row>
    <row r="4319" spans="5:176" x14ac:dyDescent="0.2">
      <c r="E4319" s="69"/>
      <c r="FT4319" s="45"/>
    </row>
    <row r="4320" spans="5:176" x14ac:dyDescent="0.2">
      <c r="E4320" s="69"/>
      <c r="FT4320" s="45"/>
    </row>
    <row r="4321" spans="5:176" x14ac:dyDescent="0.2">
      <c r="E4321" s="69"/>
      <c r="FT4321" s="45"/>
    </row>
    <row r="4322" spans="5:176" x14ac:dyDescent="0.2">
      <c r="E4322" s="69"/>
      <c r="FT4322" s="45"/>
    </row>
    <row r="4323" spans="5:176" x14ac:dyDescent="0.2">
      <c r="E4323" s="69"/>
      <c r="FT4323" s="45"/>
    </row>
    <row r="4324" spans="5:176" x14ac:dyDescent="0.2">
      <c r="E4324" s="69"/>
      <c r="FT4324" s="45"/>
    </row>
    <row r="4325" spans="5:176" x14ac:dyDescent="0.2">
      <c r="E4325" s="69"/>
      <c r="FT4325" s="45"/>
    </row>
    <row r="4326" spans="5:176" x14ac:dyDescent="0.2">
      <c r="E4326" s="69"/>
      <c r="FT4326" s="45"/>
    </row>
    <row r="4327" spans="5:176" x14ac:dyDescent="0.2">
      <c r="E4327" s="69"/>
      <c r="FT4327" s="45"/>
    </row>
    <row r="4328" spans="5:176" x14ac:dyDescent="0.2">
      <c r="E4328" s="69"/>
      <c r="FT4328" s="45"/>
    </row>
    <row r="4329" spans="5:176" x14ac:dyDescent="0.2">
      <c r="E4329" s="69"/>
      <c r="FT4329" s="45"/>
    </row>
    <row r="4330" spans="5:176" x14ac:dyDescent="0.2">
      <c r="E4330" s="69"/>
      <c r="FT4330" s="45"/>
    </row>
    <row r="4331" spans="5:176" x14ac:dyDescent="0.2">
      <c r="E4331" s="69"/>
      <c r="FT4331" s="45"/>
    </row>
    <row r="4332" spans="5:176" x14ac:dyDescent="0.2">
      <c r="E4332" s="69"/>
      <c r="FT4332" s="45"/>
    </row>
    <row r="4333" spans="5:176" x14ac:dyDescent="0.2">
      <c r="E4333" s="69"/>
      <c r="FT4333" s="45"/>
    </row>
    <row r="4334" spans="5:176" x14ac:dyDescent="0.2">
      <c r="E4334" s="69"/>
      <c r="FT4334" s="45"/>
    </row>
    <row r="4335" spans="5:176" x14ac:dyDescent="0.2">
      <c r="E4335" s="69"/>
      <c r="FT4335" s="45"/>
    </row>
    <row r="4336" spans="5:176" x14ac:dyDescent="0.2">
      <c r="E4336" s="69"/>
      <c r="FT4336" s="45"/>
    </row>
    <row r="4337" spans="5:176" x14ac:dyDescent="0.2">
      <c r="E4337" s="69"/>
      <c r="FT4337" s="45"/>
    </row>
    <row r="4338" spans="5:176" x14ac:dyDescent="0.2">
      <c r="E4338" s="69"/>
      <c r="FT4338" s="45"/>
    </row>
    <row r="4339" spans="5:176" x14ac:dyDescent="0.2">
      <c r="E4339" s="69"/>
      <c r="FT4339" s="45"/>
    </row>
    <row r="4340" spans="5:176" x14ac:dyDescent="0.2">
      <c r="E4340" s="69"/>
      <c r="FT4340" s="45"/>
    </row>
    <row r="4341" spans="5:176" x14ac:dyDescent="0.2">
      <c r="E4341" s="69"/>
      <c r="FT4341" s="45"/>
    </row>
    <row r="4342" spans="5:176" x14ac:dyDescent="0.2">
      <c r="E4342" s="69"/>
      <c r="FT4342" s="45"/>
    </row>
    <row r="4343" spans="5:176" x14ac:dyDescent="0.2">
      <c r="E4343" s="69"/>
      <c r="FT4343" s="45"/>
    </row>
    <row r="4344" spans="5:176" x14ac:dyDescent="0.2">
      <c r="E4344" s="69"/>
      <c r="FT4344" s="45"/>
    </row>
    <row r="4345" spans="5:176" x14ac:dyDescent="0.2">
      <c r="E4345" s="69"/>
      <c r="FT4345" s="45"/>
    </row>
    <row r="4346" spans="5:176" x14ac:dyDescent="0.2">
      <c r="E4346" s="69"/>
      <c r="FT4346" s="45"/>
    </row>
    <row r="4347" spans="5:176" x14ac:dyDescent="0.2">
      <c r="E4347" s="69"/>
      <c r="FT4347" s="45"/>
    </row>
    <row r="4348" spans="5:176" x14ac:dyDescent="0.2">
      <c r="E4348" s="69"/>
      <c r="FT4348" s="45"/>
    </row>
    <row r="4349" spans="5:176" x14ac:dyDescent="0.2">
      <c r="E4349" s="69"/>
      <c r="FT4349" s="45"/>
    </row>
    <row r="4350" spans="5:176" x14ac:dyDescent="0.2">
      <c r="E4350" s="69"/>
      <c r="FT4350" s="45"/>
    </row>
    <row r="4351" spans="5:176" x14ac:dyDescent="0.2">
      <c r="E4351" s="69"/>
      <c r="FT4351" s="45"/>
    </row>
    <row r="4352" spans="5:176" x14ac:dyDescent="0.2">
      <c r="E4352" s="69"/>
      <c r="FT4352" s="45"/>
    </row>
    <row r="4353" spans="5:176" x14ac:dyDescent="0.2">
      <c r="E4353" s="69"/>
      <c r="FT4353" s="45"/>
    </row>
    <row r="4354" spans="5:176" x14ac:dyDescent="0.2">
      <c r="E4354" s="69"/>
      <c r="FT4354" s="45"/>
    </row>
    <row r="4355" spans="5:176" x14ac:dyDescent="0.2">
      <c r="E4355" s="69"/>
      <c r="FT4355" s="45"/>
    </row>
    <row r="4356" spans="5:176" x14ac:dyDescent="0.2">
      <c r="E4356" s="69"/>
      <c r="FT4356" s="45"/>
    </row>
    <row r="4357" spans="5:176" x14ac:dyDescent="0.2">
      <c r="E4357" s="69"/>
      <c r="FT4357" s="45"/>
    </row>
    <row r="4358" spans="5:176" x14ac:dyDescent="0.2">
      <c r="E4358" s="69"/>
      <c r="FT4358" s="45"/>
    </row>
    <row r="4359" spans="5:176" x14ac:dyDescent="0.2">
      <c r="E4359" s="69"/>
      <c r="FT4359" s="45"/>
    </row>
    <row r="4360" spans="5:176" x14ac:dyDescent="0.2">
      <c r="E4360" s="69"/>
      <c r="FT4360" s="45"/>
    </row>
    <row r="4361" spans="5:176" x14ac:dyDescent="0.2">
      <c r="E4361" s="69"/>
      <c r="FT4361" s="45"/>
    </row>
    <row r="4362" spans="5:176" x14ac:dyDescent="0.2">
      <c r="E4362" s="69"/>
      <c r="FT4362" s="45"/>
    </row>
    <row r="4363" spans="5:176" x14ac:dyDescent="0.2">
      <c r="E4363" s="69"/>
      <c r="FT4363" s="45"/>
    </row>
    <row r="4364" spans="5:176" x14ac:dyDescent="0.2">
      <c r="E4364" s="69"/>
      <c r="FT4364" s="45"/>
    </row>
    <row r="4365" spans="5:176" x14ac:dyDescent="0.2">
      <c r="E4365" s="69"/>
      <c r="FT4365" s="45"/>
    </row>
    <row r="4366" spans="5:176" x14ac:dyDescent="0.2">
      <c r="E4366" s="69"/>
      <c r="FT4366" s="45"/>
    </row>
    <row r="4367" spans="5:176" x14ac:dyDescent="0.2">
      <c r="E4367" s="69"/>
      <c r="FT4367" s="45"/>
    </row>
    <row r="4368" spans="5:176" x14ac:dyDescent="0.2">
      <c r="E4368" s="69"/>
      <c r="FT4368" s="45"/>
    </row>
    <row r="4369" spans="5:176" x14ac:dyDescent="0.2">
      <c r="E4369" s="69"/>
      <c r="FT4369" s="45"/>
    </row>
    <row r="4370" spans="5:176" x14ac:dyDescent="0.2">
      <c r="E4370" s="69"/>
      <c r="FT4370" s="45"/>
    </row>
    <row r="4371" spans="5:176" x14ac:dyDescent="0.2">
      <c r="E4371" s="69"/>
      <c r="FT4371" s="45"/>
    </row>
    <row r="4372" spans="5:176" x14ac:dyDescent="0.2">
      <c r="E4372" s="69"/>
      <c r="FT4372" s="45"/>
    </row>
    <row r="4373" spans="5:176" x14ac:dyDescent="0.2">
      <c r="E4373" s="69"/>
      <c r="FT4373" s="45"/>
    </row>
    <row r="4374" spans="5:176" x14ac:dyDescent="0.2">
      <c r="E4374" s="69"/>
      <c r="FT4374" s="45"/>
    </row>
    <row r="4375" spans="5:176" x14ac:dyDescent="0.2">
      <c r="E4375" s="69"/>
      <c r="FT4375" s="45"/>
    </row>
    <row r="4376" spans="5:176" x14ac:dyDescent="0.2">
      <c r="E4376" s="69"/>
      <c r="FT4376" s="45"/>
    </row>
    <row r="4377" spans="5:176" x14ac:dyDescent="0.2">
      <c r="E4377" s="69"/>
      <c r="FT4377" s="45"/>
    </row>
    <row r="4378" spans="5:176" x14ac:dyDescent="0.2">
      <c r="E4378" s="69"/>
      <c r="FT4378" s="45"/>
    </row>
    <row r="4379" spans="5:176" x14ac:dyDescent="0.2">
      <c r="E4379" s="69"/>
      <c r="FT4379" s="45"/>
    </row>
    <row r="4380" spans="5:176" x14ac:dyDescent="0.2">
      <c r="E4380" s="69"/>
      <c r="FT4380" s="45"/>
    </row>
    <row r="4381" spans="5:176" x14ac:dyDescent="0.2">
      <c r="E4381" s="69"/>
      <c r="FT4381" s="45"/>
    </row>
    <row r="4382" spans="5:176" x14ac:dyDescent="0.2">
      <c r="E4382" s="69"/>
      <c r="FT4382" s="45"/>
    </row>
    <row r="4383" spans="5:176" x14ac:dyDescent="0.2">
      <c r="E4383" s="69"/>
      <c r="FT4383" s="45"/>
    </row>
    <row r="4384" spans="5:176" x14ac:dyDescent="0.2">
      <c r="E4384" s="69"/>
      <c r="FT4384" s="45"/>
    </row>
    <row r="4385" spans="5:176" x14ac:dyDescent="0.2">
      <c r="E4385" s="69"/>
      <c r="FT4385" s="45"/>
    </row>
    <row r="4386" spans="5:176" x14ac:dyDescent="0.2">
      <c r="E4386" s="69"/>
      <c r="FT4386" s="45"/>
    </row>
    <row r="4387" spans="5:176" x14ac:dyDescent="0.2">
      <c r="E4387" s="69"/>
      <c r="FT4387" s="45"/>
    </row>
    <row r="4388" spans="5:176" x14ac:dyDescent="0.2">
      <c r="E4388" s="69"/>
      <c r="FT4388" s="45"/>
    </row>
    <row r="4389" spans="5:176" x14ac:dyDescent="0.2">
      <c r="E4389" s="69"/>
      <c r="FT4389" s="45"/>
    </row>
    <row r="4390" spans="5:176" x14ac:dyDescent="0.2">
      <c r="E4390" s="69"/>
      <c r="FT4390" s="45"/>
    </row>
    <row r="4391" spans="5:176" x14ac:dyDescent="0.2">
      <c r="E4391" s="69"/>
      <c r="FT4391" s="45"/>
    </row>
    <row r="4392" spans="5:176" x14ac:dyDescent="0.2">
      <c r="E4392" s="69"/>
      <c r="FT4392" s="45"/>
    </row>
    <row r="4393" spans="5:176" x14ac:dyDescent="0.2">
      <c r="E4393" s="69"/>
      <c r="FT4393" s="45"/>
    </row>
    <row r="4394" spans="5:176" x14ac:dyDescent="0.2">
      <c r="E4394" s="69"/>
      <c r="FT4394" s="45"/>
    </row>
    <row r="4395" spans="5:176" x14ac:dyDescent="0.2">
      <c r="E4395" s="69"/>
      <c r="FT4395" s="45"/>
    </row>
    <row r="4396" spans="5:176" x14ac:dyDescent="0.2">
      <c r="E4396" s="69"/>
      <c r="FT4396" s="45"/>
    </row>
    <row r="4397" spans="5:176" x14ac:dyDescent="0.2">
      <c r="E4397" s="69"/>
      <c r="FT4397" s="45"/>
    </row>
    <row r="4398" spans="5:176" x14ac:dyDescent="0.2">
      <c r="E4398" s="69"/>
      <c r="FT4398" s="45"/>
    </row>
    <row r="4399" spans="5:176" x14ac:dyDescent="0.2">
      <c r="E4399" s="69"/>
      <c r="FT4399" s="45"/>
    </row>
    <row r="4400" spans="5:176" x14ac:dyDescent="0.2">
      <c r="E4400" s="69"/>
      <c r="FT4400" s="45"/>
    </row>
    <row r="4401" spans="5:176" x14ac:dyDescent="0.2">
      <c r="E4401" s="69"/>
      <c r="FT4401" s="45"/>
    </row>
    <row r="4402" spans="5:176" x14ac:dyDescent="0.2">
      <c r="E4402" s="69"/>
      <c r="FT4402" s="45"/>
    </row>
    <row r="4403" spans="5:176" x14ac:dyDescent="0.2">
      <c r="E4403" s="69"/>
      <c r="FT4403" s="45"/>
    </row>
    <row r="4404" spans="5:176" x14ac:dyDescent="0.2">
      <c r="E4404" s="69"/>
      <c r="FT4404" s="45"/>
    </row>
    <row r="4405" spans="5:176" x14ac:dyDescent="0.2">
      <c r="E4405" s="69"/>
      <c r="FT4405" s="45"/>
    </row>
    <row r="4406" spans="5:176" x14ac:dyDescent="0.2">
      <c r="E4406" s="69"/>
      <c r="FT4406" s="45"/>
    </row>
    <row r="4407" spans="5:176" x14ac:dyDescent="0.2">
      <c r="E4407" s="69"/>
      <c r="FT4407" s="45"/>
    </row>
    <row r="4408" spans="5:176" x14ac:dyDescent="0.2">
      <c r="E4408" s="69"/>
      <c r="FT4408" s="45"/>
    </row>
    <row r="4409" spans="5:176" x14ac:dyDescent="0.2">
      <c r="E4409" s="69"/>
      <c r="FT4409" s="45"/>
    </row>
    <row r="4410" spans="5:176" x14ac:dyDescent="0.2">
      <c r="E4410" s="69"/>
      <c r="FT4410" s="45"/>
    </row>
    <row r="4411" spans="5:176" x14ac:dyDescent="0.2">
      <c r="E4411" s="69"/>
      <c r="FT4411" s="45"/>
    </row>
    <row r="4412" spans="5:176" x14ac:dyDescent="0.2">
      <c r="E4412" s="69"/>
      <c r="FT4412" s="45"/>
    </row>
    <row r="4413" spans="5:176" x14ac:dyDescent="0.2">
      <c r="E4413" s="69"/>
      <c r="FT4413" s="45"/>
    </row>
    <row r="4414" spans="5:176" x14ac:dyDescent="0.2">
      <c r="E4414" s="69"/>
      <c r="FT4414" s="45"/>
    </row>
    <row r="4415" spans="5:176" x14ac:dyDescent="0.2">
      <c r="E4415" s="69"/>
      <c r="FT4415" s="45"/>
    </row>
    <row r="4416" spans="5:176" x14ac:dyDescent="0.2">
      <c r="E4416" s="69"/>
      <c r="FT4416" s="45"/>
    </row>
    <row r="4417" spans="5:176" x14ac:dyDescent="0.2">
      <c r="E4417" s="69"/>
      <c r="FT4417" s="45"/>
    </row>
    <row r="4418" spans="5:176" x14ac:dyDescent="0.2">
      <c r="E4418" s="69"/>
      <c r="FT4418" s="45"/>
    </row>
    <row r="4419" spans="5:176" x14ac:dyDescent="0.2">
      <c r="E4419" s="69"/>
      <c r="FT4419" s="45"/>
    </row>
    <row r="4420" spans="5:176" x14ac:dyDescent="0.2">
      <c r="E4420" s="69"/>
      <c r="FT4420" s="45"/>
    </row>
    <row r="4421" spans="5:176" x14ac:dyDescent="0.2">
      <c r="E4421" s="69"/>
      <c r="FT4421" s="45"/>
    </row>
    <row r="4422" spans="5:176" x14ac:dyDescent="0.2">
      <c r="E4422" s="69"/>
      <c r="FT4422" s="45"/>
    </row>
    <row r="4423" spans="5:176" x14ac:dyDescent="0.2">
      <c r="E4423" s="69"/>
      <c r="FT4423" s="45"/>
    </row>
    <row r="4424" spans="5:176" x14ac:dyDescent="0.2">
      <c r="E4424" s="69"/>
      <c r="FT4424" s="45"/>
    </row>
    <row r="4425" spans="5:176" x14ac:dyDescent="0.2">
      <c r="E4425" s="69"/>
      <c r="FT4425" s="45"/>
    </row>
    <row r="4426" spans="5:176" x14ac:dyDescent="0.2">
      <c r="E4426" s="69"/>
      <c r="FT4426" s="45"/>
    </row>
    <row r="4427" spans="5:176" x14ac:dyDescent="0.2">
      <c r="E4427" s="69"/>
      <c r="FT4427" s="45"/>
    </row>
    <row r="4428" spans="5:176" x14ac:dyDescent="0.2">
      <c r="E4428" s="69"/>
      <c r="FT4428" s="45"/>
    </row>
    <row r="4429" spans="5:176" x14ac:dyDescent="0.2">
      <c r="E4429" s="69"/>
      <c r="FT4429" s="45"/>
    </row>
    <row r="4430" spans="5:176" x14ac:dyDescent="0.2">
      <c r="E4430" s="69"/>
      <c r="FT4430" s="45"/>
    </row>
    <row r="4431" spans="5:176" x14ac:dyDescent="0.2">
      <c r="E4431" s="69"/>
      <c r="FT4431" s="45"/>
    </row>
    <row r="4432" spans="5:176" x14ac:dyDescent="0.2">
      <c r="E4432" s="69"/>
      <c r="FT4432" s="45"/>
    </row>
    <row r="4433" spans="5:176" x14ac:dyDescent="0.2">
      <c r="E4433" s="69"/>
      <c r="FT4433" s="45"/>
    </row>
    <row r="4434" spans="5:176" x14ac:dyDescent="0.2">
      <c r="E4434" s="69"/>
      <c r="FT4434" s="45"/>
    </row>
    <row r="4435" spans="5:176" x14ac:dyDescent="0.2">
      <c r="E4435" s="69"/>
      <c r="FT4435" s="45"/>
    </row>
    <row r="4436" spans="5:176" x14ac:dyDescent="0.2">
      <c r="E4436" s="69"/>
      <c r="FT4436" s="45"/>
    </row>
    <row r="4437" spans="5:176" x14ac:dyDescent="0.2">
      <c r="E4437" s="69"/>
      <c r="FT4437" s="45"/>
    </row>
    <row r="4438" spans="5:176" x14ac:dyDescent="0.2">
      <c r="E4438" s="69"/>
      <c r="FT4438" s="45"/>
    </row>
    <row r="4439" spans="5:176" x14ac:dyDescent="0.2">
      <c r="E4439" s="69"/>
      <c r="FT4439" s="45"/>
    </row>
    <row r="4440" spans="5:176" x14ac:dyDescent="0.2">
      <c r="E4440" s="69"/>
      <c r="FT4440" s="45"/>
    </row>
    <row r="4441" spans="5:176" x14ac:dyDescent="0.2">
      <c r="E4441" s="69"/>
      <c r="FT4441" s="45"/>
    </row>
    <row r="4442" spans="5:176" x14ac:dyDescent="0.2">
      <c r="E4442" s="69"/>
      <c r="FT4442" s="45"/>
    </row>
    <row r="4443" spans="5:176" x14ac:dyDescent="0.2">
      <c r="E4443" s="69"/>
      <c r="FT4443" s="45"/>
    </row>
    <row r="4444" spans="5:176" x14ac:dyDescent="0.2">
      <c r="E4444" s="69"/>
      <c r="FT4444" s="45"/>
    </row>
    <row r="4445" spans="5:176" x14ac:dyDescent="0.2">
      <c r="E4445" s="69"/>
      <c r="FT4445" s="45"/>
    </row>
    <row r="4446" spans="5:176" x14ac:dyDescent="0.2">
      <c r="E4446" s="69"/>
      <c r="FT4446" s="45"/>
    </row>
    <row r="4447" spans="5:176" x14ac:dyDescent="0.2">
      <c r="E4447" s="69"/>
      <c r="FT4447" s="45"/>
    </row>
    <row r="4448" spans="5:176" x14ac:dyDescent="0.2">
      <c r="E4448" s="69"/>
      <c r="FT4448" s="45"/>
    </row>
    <row r="4449" spans="5:176" x14ac:dyDescent="0.2">
      <c r="E4449" s="69"/>
      <c r="FT4449" s="45"/>
    </row>
    <row r="4450" spans="5:176" x14ac:dyDescent="0.2">
      <c r="E4450" s="69"/>
      <c r="FT4450" s="45"/>
    </row>
    <row r="4451" spans="5:176" x14ac:dyDescent="0.2">
      <c r="E4451" s="69"/>
      <c r="FT4451" s="45"/>
    </row>
    <row r="4452" spans="5:176" x14ac:dyDescent="0.2">
      <c r="E4452" s="69"/>
      <c r="FT4452" s="45"/>
    </row>
    <row r="4453" spans="5:176" x14ac:dyDescent="0.2">
      <c r="E4453" s="69"/>
      <c r="FT4453" s="45"/>
    </row>
    <row r="4454" spans="5:176" x14ac:dyDescent="0.2">
      <c r="E4454" s="69"/>
      <c r="FT4454" s="45"/>
    </row>
    <row r="4455" spans="5:176" x14ac:dyDescent="0.2">
      <c r="E4455" s="69"/>
      <c r="FT4455" s="45"/>
    </row>
    <row r="4456" spans="5:176" x14ac:dyDescent="0.2">
      <c r="E4456" s="69"/>
      <c r="FT4456" s="45"/>
    </row>
    <row r="4457" spans="5:176" x14ac:dyDescent="0.2">
      <c r="E4457" s="69"/>
      <c r="FT4457" s="45"/>
    </row>
    <row r="4458" spans="5:176" x14ac:dyDescent="0.2">
      <c r="E4458" s="69"/>
      <c r="FT4458" s="45"/>
    </row>
    <row r="4459" spans="5:176" x14ac:dyDescent="0.2">
      <c r="E4459" s="69"/>
      <c r="FT4459" s="45"/>
    </row>
    <row r="4460" spans="5:176" x14ac:dyDescent="0.2">
      <c r="E4460" s="69"/>
      <c r="FT4460" s="45"/>
    </row>
    <row r="4461" spans="5:176" x14ac:dyDescent="0.2">
      <c r="E4461" s="69"/>
      <c r="FT4461" s="45"/>
    </row>
    <row r="4462" spans="5:176" x14ac:dyDescent="0.2">
      <c r="E4462" s="69"/>
      <c r="FT4462" s="45"/>
    </row>
    <row r="4463" spans="5:176" x14ac:dyDescent="0.2">
      <c r="E4463" s="69"/>
      <c r="FT4463" s="45"/>
    </row>
    <row r="4464" spans="5:176" x14ac:dyDescent="0.2">
      <c r="E4464" s="69"/>
      <c r="FT4464" s="45"/>
    </row>
    <row r="4465" spans="5:176" x14ac:dyDescent="0.2">
      <c r="E4465" s="69"/>
      <c r="FT4465" s="45"/>
    </row>
    <row r="4466" spans="5:176" x14ac:dyDescent="0.2">
      <c r="E4466" s="69"/>
      <c r="FT4466" s="45"/>
    </row>
    <row r="4467" spans="5:176" x14ac:dyDescent="0.2">
      <c r="E4467" s="69"/>
      <c r="FT4467" s="45"/>
    </row>
    <row r="4468" spans="5:176" x14ac:dyDescent="0.2">
      <c r="E4468" s="69"/>
      <c r="FT4468" s="45"/>
    </row>
    <row r="4469" spans="5:176" x14ac:dyDescent="0.2">
      <c r="E4469" s="69"/>
      <c r="FT4469" s="45"/>
    </row>
    <row r="4470" spans="5:176" x14ac:dyDescent="0.2">
      <c r="E4470" s="69"/>
      <c r="FT4470" s="45"/>
    </row>
    <row r="4471" spans="5:176" x14ac:dyDescent="0.2">
      <c r="E4471" s="69"/>
      <c r="FT4471" s="45"/>
    </row>
    <row r="4472" spans="5:176" x14ac:dyDescent="0.2">
      <c r="E4472" s="69"/>
      <c r="FT4472" s="45"/>
    </row>
    <row r="4473" spans="5:176" x14ac:dyDescent="0.2">
      <c r="E4473" s="69"/>
      <c r="FT4473" s="45"/>
    </row>
    <row r="4474" spans="5:176" x14ac:dyDescent="0.2">
      <c r="E4474" s="69"/>
      <c r="FT4474" s="45"/>
    </row>
    <row r="4475" spans="5:176" x14ac:dyDescent="0.2">
      <c r="E4475" s="69"/>
      <c r="FT4475" s="45"/>
    </row>
    <row r="4476" spans="5:176" x14ac:dyDescent="0.2">
      <c r="E4476" s="69"/>
      <c r="FT4476" s="45"/>
    </row>
    <row r="4477" spans="5:176" x14ac:dyDescent="0.2">
      <c r="E4477" s="69"/>
      <c r="FT4477" s="45"/>
    </row>
    <row r="4478" spans="5:176" x14ac:dyDescent="0.2">
      <c r="E4478" s="69"/>
      <c r="FT4478" s="45"/>
    </row>
    <row r="4479" spans="5:176" x14ac:dyDescent="0.2">
      <c r="E4479" s="69"/>
      <c r="FT4479" s="45"/>
    </row>
    <row r="4480" spans="5:176" x14ac:dyDescent="0.2">
      <c r="E4480" s="69"/>
      <c r="FT4480" s="45"/>
    </row>
    <row r="4481" spans="5:176" x14ac:dyDescent="0.2">
      <c r="E4481" s="69"/>
      <c r="FT4481" s="45"/>
    </row>
    <row r="4482" spans="5:176" x14ac:dyDescent="0.2">
      <c r="E4482" s="69"/>
      <c r="FT4482" s="45"/>
    </row>
    <row r="4483" spans="5:176" x14ac:dyDescent="0.2">
      <c r="E4483" s="69"/>
      <c r="FT4483" s="45"/>
    </row>
    <row r="4484" spans="5:176" x14ac:dyDescent="0.2">
      <c r="E4484" s="69"/>
      <c r="FT4484" s="45"/>
    </row>
    <row r="4485" spans="5:176" x14ac:dyDescent="0.2">
      <c r="E4485" s="69"/>
      <c r="FT4485" s="45"/>
    </row>
    <row r="4486" spans="5:176" x14ac:dyDescent="0.2">
      <c r="E4486" s="69"/>
      <c r="FT4486" s="45"/>
    </row>
    <row r="4487" spans="5:176" x14ac:dyDescent="0.2">
      <c r="E4487" s="69"/>
      <c r="FT4487" s="45"/>
    </row>
    <row r="4488" spans="5:176" x14ac:dyDescent="0.2">
      <c r="E4488" s="69"/>
      <c r="FT4488" s="45"/>
    </row>
    <row r="4489" spans="5:176" x14ac:dyDescent="0.2">
      <c r="E4489" s="69"/>
      <c r="FT4489" s="45"/>
    </row>
    <row r="4490" spans="5:176" x14ac:dyDescent="0.2">
      <c r="E4490" s="69"/>
      <c r="FT4490" s="45"/>
    </row>
    <row r="4491" spans="5:176" x14ac:dyDescent="0.2">
      <c r="E4491" s="69"/>
      <c r="FT4491" s="45"/>
    </row>
    <row r="4492" spans="5:176" x14ac:dyDescent="0.2">
      <c r="E4492" s="69"/>
      <c r="FT4492" s="45"/>
    </row>
    <row r="4493" spans="5:176" x14ac:dyDescent="0.2">
      <c r="E4493" s="69"/>
      <c r="FT4493" s="45"/>
    </row>
    <row r="4494" spans="5:176" x14ac:dyDescent="0.2">
      <c r="E4494" s="69"/>
      <c r="FT4494" s="45"/>
    </row>
    <row r="4495" spans="5:176" x14ac:dyDescent="0.2">
      <c r="E4495" s="69"/>
      <c r="FT4495" s="45"/>
    </row>
    <row r="4496" spans="5:176" x14ac:dyDescent="0.2">
      <c r="E4496" s="69"/>
      <c r="FT4496" s="45"/>
    </row>
    <row r="4497" spans="5:176" x14ac:dyDescent="0.2">
      <c r="E4497" s="69"/>
      <c r="FT4497" s="45"/>
    </row>
    <row r="4498" spans="5:176" x14ac:dyDescent="0.2">
      <c r="E4498" s="69"/>
      <c r="FT4498" s="45"/>
    </row>
    <row r="4499" spans="5:176" x14ac:dyDescent="0.2">
      <c r="E4499" s="69"/>
      <c r="FT4499" s="45"/>
    </row>
    <row r="4500" spans="5:176" x14ac:dyDescent="0.2">
      <c r="E4500" s="69"/>
      <c r="FT4500" s="45"/>
    </row>
    <row r="4501" spans="5:176" x14ac:dyDescent="0.2">
      <c r="E4501" s="69"/>
      <c r="FT4501" s="45"/>
    </row>
    <row r="4502" spans="5:176" x14ac:dyDescent="0.2">
      <c r="E4502" s="69"/>
      <c r="FT4502" s="45"/>
    </row>
    <row r="4503" spans="5:176" x14ac:dyDescent="0.2">
      <c r="E4503" s="69"/>
      <c r="FT4503" s="45"/>
    </row>
    <row r="4504" spans="5:176" x14ac:dyDescent="0.2">
      <c r="E4504" s="69"/>
      <c r="FT4504" s="45"/>
    </row>
    <row r="4505" spans="5:176" x14ac:dyDescent="0.2">
      <c r="E4505" s="69"/>
      <c r="FT4505" s="45"/>
    </row>
    <row r="4506" spans="5:176" x14ac:dyDescent="0.2">
      <c r="E4506" s="69"/>
      <c r="FT4506" s="45"/>
    </row>
    <row r="4507" spans="5:176" x14ac:dyDescent="0.2">
      <c r="E4507" s="69"/>
      <c r="FT4507" s="45"/>
    </row>
    <row r="4508" spans="5:176" x14ac:dyDescent="0.2">
      <c r="E4508" s="69"/>
      <c r="FT4508" s="45"/>
    </row>
    <row r="4509" spans="5:176" x14ac:dyDescent="0.2">
      <c r="E4509" s="69"/>
      <c r="FT4509" s="45"/>
    </row>
    <row r="4510" spans="5:176" x14ac:dyDescent="0.2">
      <c r="E4510" s="69"/>
      <c r="FT4510" s="45"/>
    </row>
    <row r="4511" spans="5:176" x14ac:dyDescent="0.2">
      <c r="E4511" s="69"/>
      <c r="FT4511" s="45"/>
    </row>
    <row r="4512" spans="5:176" x14ac:dyDescent="0.2">
      <c r="E4512" s="69"/>
      <c r="FT4512" s="45"/>
    </row>
    <row r="4513" spans="5:176" x14ac:dyDescent="0.2">
      <c r="E4513" s="69"/>
      <c r="FT4513" s="45"/>
    </row>
    <row r="4514" spans="5:176" x14ac:dyDescent="0.2">
      <c r="E4514" s="69"/>
      <c r="FT4514" s="45"/>
    </row>
    <row r="4515" spans="5:176" x14ac:dyDescent="0.2">
      <c r="E4515" s="69"/>
      <c r="FT4515" s="45"/>
    </row>
    <row r="4516" spans="5:176" x14ac:dyDescent="0.2">
      <c r="E4516" s="69"/>
      <c r="FT4516" s="45"/>
    </row>
    <row r="4517" spans="5:176" x14ac:dyDescent="0.2">
      <c r="E4517" s="69"/>
      <c r="FT4517" s="45"/>
    </row>
    <row r="4518" spans="5:176" x14ac:dyDescent="0.2">
      <c r="E4518" s="69"/>
      <c r="FT4518" s="45"/>
    </row>
    <row r="4519" spans="5:176" x14ac:dyDescent="0.2">
      <c r="E4519" s="69"/>
      <c r="FT4519" s="45"/>
    </row>
    <row r="4520" spans="5:176" x14ac:dyDescent="0.2">
      <c r="E4520" s="69"/>
      <c r="FT4520" s="45"/>
    </row>
    <row r="4521" spans="5:176" x14ac:dyDescent="0.2">
      <c r="E4521" s="69"/>
      <c r="FT4521" s="45"/>
    </row>
    <row r="4522" spans="5:176" x14ac:dyDescent="0.2">
      <c r="E4522" s="69"/>
      <c r="FT4522" s="45"/>
    </row>
    <row r="4523" spans="5:176" x14ac:dyDescent="0.2">
      <c r="E4523" s="69"/>
      <c r="FT4523" s="45"/>
    </row>
    <row r="4524" spans="5:176" x14ac:dyDescent="0.2">
      <c r="E4524" s="69"/>
      <c r="FT4524" s="45"/>
    </row>
    <row r="4525" spans="5:176" x14ac:dyDescent="0.2">
      <c r="E4525" s="69"/>
      <c r="FT4525" s="45"/>
    </row>
    <row r="4526" spans="5:176" x14ac:dyDescent="0.2">
      <c r="E4526" s="69"/>
      <c r="FT4526" s="45"/>
    </row>
    <row r="4527" spans="5:176" x14ac:dyDescent="0.2">
      <c r="E4527" s="69"/>
      <c r="FT4527" s="45"/>
    </row>
    <row r="4528" spans="5:176" x14ac:dyDescent="0.2">
      <c r="E4528" s="69"/>
      <c r="FT4528" s="45"/>
    </row>
    <row r="4529" spans="5:176" x14ac:dyDescent="0.2">
      <c r="E4529" s="69"/>
      <c r="FT4529" s="45"/>
    </row>
    <row r="4530" spans="5:176" x14ac:dyDescent="0.2">
      <c r="E4530" s="69"/>
      <c r="FT4530" s="45"/>
    </row>
    <row r="4531" spans="5:176" x14ac:dyDescent="0.2">
      <c r="E4531" s="69"/>
      <c r="FT4531" s="45"/>
    </row>
    <row r="4532" spans="5:176" x14ac:dyDescent="0.2">
      <c r="E4532" s="69"/>
      <c r="FT4532" s="45"/>
    </row>
    <row r="4533" spans="5:176" x14ac:dyDescent="0.2">
      <c r="E4533" s="69"/>
      <c r="FT4533" s="45"/>
    </row>
    <row r="4534" spans="5:176" x14ac:dyDescent="0.2">
      <c r="E4534" s="69"/>
      <c r="FT4534" s="45"/>
    </row>
    <row r="4535" spans="5:176" x14ac:dyDescent="0.2">
      <c r="E4535" s="69"/>
      <c r="FT4535" s="45"/>
    </row>
    <row r="4536" spans="5:176" x14ac:dyDescent="0.2">
      <c r="E4536" s="69"/>
      <c r="FT4536" s="45"/>
    </row>
    <row r="4537" spans="5:176" x14ac:dyDescent="0.2">
      <c r="E4537" s="69"/>
      <c r="FT4537" s="45"/>
    </row>
    <row r="4538" spans="5:176" x14ac:dyDescent="0.2">
      <c r="E4538" s="69"/>
      <c r="FT4538" s="45"/>
    </row>
    <row r="4539" spans="5:176" x14ac:dyDescent="0.2">
      <c r="E4539" s="69"/>
      <c r="FT4539" s="45"/>
    </row>
    <row r="4540" spans="5:176" x14ac:dyDescent="0.2">
      <c r="E4540" s="69"/>
      <c r="FT4540" s="45"/>
    </row>
    <row r="4541" spans="5:176" x14ac:dyDescent="0.2">
      <c r="E4541" s="69"/>
      <c r="FT4541" s="45"/>
    </row>
    <row r="4542" spans="5:176" x14ac:dyDescent="0.2">
      <c r="E4542" s="69"/>
      <c r="FT4542" s="45"/>
    </row>
    <row r="4543" spans="5:176" x14ac:dyDescent="0.2">
      <c r="E4543" s="69"/>
      <c r="FT4543" s="45"/>
    </row>
    <row r="4544" spans="5:176" x14ac:dyDescent="0.2">
      <c r="E4544" s="69"/>
      <c r="FT4544" s="45"/>
    </row>
    <row r="4545" spans="5:176" x14ac:dyDescent="0.2">
      <c r="E4545" s="69"/>
      <c r="FT4545" s="45"/>
    </row>
    <row r="4546" spans="5:176" x14ac:dyDescent="0.2">
      <c r="E4546" s="69"/>
      <c r="FT4546" s="45"/>
    </row>
    <row r="4547" spans="5:176" x14ac:dyDescent="0.2">
      <c r="E4547" s="69"/>
      <c r="FT4547" s="45"/>
    </row>
    <row r="4548" spans="5:176" x14ac:dyDescent="0.2">
      <c r="E4548" s="69"/>
      <c r="FT4548" s="45"/>
    </row>
    <row r="4549" spans="5:176" x14ac:dyDescent="0.2">
      <c r="E4549" s="69"/>
      <c r="FT4549" s="45"/>
    </row>
    <row r="4550" spans="5:176" x14ac:dyDescent="0.2">
      <c r="E4550" s="69"/>
      <c r="FT4550" s="45"/>
    </row>
    <row r="4551" spans="5:176" x14ac:dyDescent="0.2">
      <c r="E4551" s="69"/>
      <c r="FT4551" s="45"/>
    </row>
    <row r="4552" spans="5:176" x14ac:dyDescent="0.2">
      <c r="E4552" s="69"/>
      <c r="FT4552" s="45"/>
    </row>
    <row r="4553" spans="5:176" x14ac:dyDescent="0.2">
      <c r="E4553" s="69"/>
      <c r="FT4553" s="45"/>
    </row>
    <row r="4554" spans="5:176" x14ac:dyDescent="0.2">
      <c r="E4554" s="69"/>
      <c r="FT4554" s="45"/>
    </row>
    <row r="4555" spans="5:176" x14ac:dyDescent="0.2">
      <c r="E4555" s="69"/>
      <c r="FT4555" s="45"/>
    </row>
    <row r="4556" spans="5:176" x14ac:dyDescent="0.2">
      <c r="E4556" s="69"/>
      <c r="FT4556" s="45"/>
    </row>
    <row r="4557" spans="5:176" x14ac:dyDescent="0.2">
      <c r="E4557" s="69"/>
      <c r="FT4557" s="45"/>
    </row>
    <row r="4558" spans="5:176" x14ac:dyDescent="0.2">
      <c r="E4558" s="69"/>
      <c r="FT4558" s="45"/>
    </row>
    <row r="4559" spans="5:176" x14ac:dyDescent="0.2">
      <c r="E4559" s="69"/>
      <c r="FT4559" s="45"/>
    </row>
    <row r="4560" spans="5:176" x14ac:dyDescent="0.2">
      <c r="E4560" s="69"/>
      <c r="FT4560" s="45"/>
    </row>
    <row r="4561" spans="5:176" x14ac:dyDescent="0.2">
      <c r="E4561" s="69"/>
      <c r="FT4561" s="45"/>
    </row>
    <row r="4562" spans="5:176" x14ac:dyDescent="0.2">
      <c r="E4562" s="69"/>
      <c r="FT4562" s="45"/>
    </row>
    <row r="4563" spans="5:176" x14ac:dyDescent="0.2">
      <c r="E4563" s="69"/>
      <c r="FT4563" s="45"/>
    </row>
    <row r="4564" spans="5:176" x14ac:dyDescent="0.2">
      <c r="E4564" s="69"/>
      <c r="FT4564" s="45"/>
    </row>
    <row r="4565" spans="5:176" x14ac:dyDescent="0.2">
      <c r="E4565" s="69"/>
      <c r="FT4565" s="45"/>
    </row>
    <row r="4566" spans="5:176" x14ac:dyDescent="0.2">
      <c r="E4566" s="69"/>
      <c r="FT4566" s="45"/>
    </row>
    <row r="4567" spans="5:176" x14ac:dyDescent="0.2">
      <c r="E4567" s="69"/>
      <c r="FT4567" s="45"/>
    </row>
    <row r="4568" spans="5:176" x14ac:dyDescent="0.2">
      <c r="E4568" s="69"/>
      <c r="FT4568" s="45"/>
    </row>
    <row r="4569" spans="5:176" x14ac:dyDescent="0.2">
      <c r="E4569" s="69"/>
      <c r="FT4569" s="45"/>
    </row>
    <row r="4570" spans="5:176" x14ac:dyDescent="0.2">
      <c r="E4570" s="69"/>
      <c r="FT4570" s="45"/>
    </row>
    <row r="4571" spans="5:176" x14ac:dyDescent="0.2">
      <c r="E4571" s="69"/>
      <c r="FT4571" s="45"/>
    </row>
    <row r="4572" spans="5:176" x14ac:dyDescent="0.2">
      <c r="E4572" s="69"/>
      <c r="FT4572" s="45"/>
    </row>
    <row r="4573" spans="5:176" x14ac:dyDescent="0.2">
      <c r="E4573" s="69"/>
      <c r="FT4573" s="45"/>
    </row>
    <row r="4574" spans="5:176" x14ac:dyDescent="0.2">
      <c r="E4574" s="69"/>
      <c r="FT4574" s="45"/>
    </row>
    <row r="4575" spans="5:176" x14ac:dyDescent="0.2">
      <c r="E4575" s="69"/>
      <c r="FT4575" s="45"/>
    </row>
    <row r="4576" spans="5:176" x14ac:dyDescent="0.2">
      <c r="E4576" s="69"/>
      <c r="FT4576" s="45"/>
    </row>
    <row r="4577" spans="5:176" x14ac:dyDescent="0.2">
      <c r="E4577" s="69"/>
      <c r="FT4577" s="45"/>
    </row>
    <row r="4578" spans="5:176" x14ac:dyDescent="0.2">
      <c r="E4578" s="69"/>
      <c r="FT4578" s="45"/>
    </row>
    <row r="4579" spans="5:176" x14ac:dyDescent="0.2">
      <c r="E4579" s="69"/>
      <c r="FT4579" s="45"/>
    </row>
    <row r="4580" spans="5:176" x14ac:dyDescent="0.2">
      <c r="E4580" s="69"/>
      <c r="FT4580" s="45"/>
    </row>
    <row r="4581" spans="5:176" x14ac:dyDescent="0.2">
      <c r="E4581" s="69"/>
      <c r="FT4581" s="45"/>
    </row>
    <row r="4582" spans="5:176" x14ac:dyDescent="0.2">
      <c r="E4582" s="69"/>
      <c r="FT4582" s="45"/>
    </row>
    <row r="4583" spans="5:176" x14ac:dyDescent="0.2">
      <c r="E4583" s="69"/>
      <c r="FT4583" s="45"/>
    </row>
    <row r="4584" spans="5:176" x14ac:dyDescent="0.2">
      <c r="E4584" s="69"/>
      <c r="FT4584" s="45"/>
    </row>
    <row r="4585" spans="5:176" x14ac:dyDescent="0.2">
      <c r="E4585" s="69"/>
      <c r="FT4585" s="45"/>
    </row>
    <row r="4586" spans="5:176" x14ac:dyDescent="0.2">
      <c r="E4586" s="69"/>
      <c r="FT4586" s="45"/>
    </row>
    <row r="4587" spans="5:176" x14ac:dyDescent="0.2">
      <c r="E4587" s="69"/>
      <c r="FT4587" s="45"/>
    </row>
    <row r="4588" spans="5:176" x14ac:dyDescent="0.2">
      <c r="E4588" s="69"/>
      <c r="FT4588" s="45"/>
    </row>
    <row r="4589" spans="5:176" x14ac:dyDescent="0.2">
      <c r="E4589" s="69"/>
      <c r="FT4589" s="45"/>
    </row>
    <row r="4590" spans="5:176" x14ac:dyDescent="0.2">
      <c r="E4590" s="69"/>
      <c r="FT4590" s="45"/>
    </row>
    <row r="4591" spans="5:176" x14ac:dyDescent="0.2">
      <c r="E4591" s="69"/>
      <c r="FT4591" s="45"/>
    </row>
    <row r="4592" spans="5:176" x14ac:dyDescent="0.2">
      <c r="E4592" s="69"/>
      <c r="FT4592" s="45"/>
    </row>
    <row r="4593" spans="5:176" x14ac:dyDescent="0.2">
      <c r="E4593" s="69"/>
      <c r="FT4593" s="45"/>
    </row>
    <row r="4594" spans="5:176" x14ac:dyDescent="0.2">
      <c r="E4594" s="69"/>
      <c r="FT4594" s="45"/>
    </row>
    <row r="4595" spans="5:176" x14ac:dyDescent="0.2">
      <c r="E4595" s="69"/>
      <c r="FT4595" s="45"/>
    </row>
    <row r="4596" spans="5:176" x14ac:dyDescent="0.2">
      <c r="E4596" s="69"/>
      <c r="FT4596" s="45"/>
    </row>
    <row r="4597" spans="5:176" x14ac:dyDescent="0.2">
      <c r="E4597" s="69"/>
      <c r="FT4597" s="45"/>
    </row>
    <row r="4598" spans="5:176" x14ac:dyDescent="0.2">
      <c r="E4598" s="69"/>
      <c r="FT4598" s="45"/>
    </row>
    <row r="4599" spans="5:176" x14ac:dyDescent="0.2">
      <c r="E4599" s="69"/>
      <c r="FT4599" s="45"/>
    </row>
    <row r="4600" spans="5:176" x14ac:dyDescent="0.2">
      <c r="E4600" s="69"/>
      <c r="FT4600" s="45"/>
    </row>
    <row r="4601" spans="5:176" x14ac:dyDescent="0.2">
      <c r="E4601" s="69"/>
      <c r="FT4601" s="45"/>
    </row>
    <row r="4602" spans="5:176" x14ac:dyDescent="0.2">
      <c r="E4602" s="69"/>
      <c r="FT4602" s="45"/>
    </row>
    <row r="4603" spans="5:176" x14ac:dyDescent="0.2">
      <c r="E4603" s="69"/>
      <c r="FT4603" s="45"/>
    </row>
    <row r="4604" spans="5:176" x14ac:dyDescent="0.2">
      <c r="E4604" s="69"/>
      <c r="FT4604" s="45"/>
    </row>
    <row r="4605" spans="5:176" x14ac:dyDescent="0.2">
      <c r="E4605" s="69"/>
      <c r="FT4605" s="45"/>
    </row>
    <row r="4606" spans="5:176" x14ac:dyDescent="0.2">
      <c r="E4606" s="69"/>
      <c r="FT4606" s="45"/>
    </row>
    <row r="4607" spans="5:176" x14ac:dyDescent="0.2">
      <c r="E4607" s="69"/>
      <c r="FT4607" s="45"/>
    </row>
    <row r="4608" spans="5:176" x14ac:dyDescent="0.2">
      <c r="E4608" s="69"/>
      <c r="FT4608" s="45"/>
    </row>
    <row r="4609" spans="5:176" x14ac:dyDescent="0.2">
      <c r="E4609" s="69"/>
      <c r="FT4609" s="45"/>
    </row>
    <row r="4610" spans="5:176" x14ac:dyDescent="0.2">
      <c r="E4610" s="69"/>
      <c r="FT4610" s="45"/>
    </row>
    <row r="4611" spans="5:176" x14ac:dyDescent="0.2">
      <c r="E4611" s="69"/>
      <c r="FT4611" s="45"/>
    </row>
    <row r="4612" spans="5:176" x14ac:dyDescent="0.2">
      <c r="E4612" s="69"/>
      <c r="FT4612" s="45"/>
    </row>
    <row r="4613" spans="5:176" x14ac:dyDescent="0.2">
      <c r="E4613" s="69"/>
      <c r="FT4613" s="45"/>
    </row>
    <row r="4614" spans="5:176" x14ac:dyDescent="0.2">
      <c r="E4614" s="69"/>
      <c r="FT4614" s="45"/>
    </row>
    <row r="4615" spans="5:176" x14ac:dyDescent="0.2">
      <c r="E4615" s="69"/>
      <c r="FT4615" s="45"/>
    </row>
    <row r="4616" spans="5:176" x14ac:dyDescent="0.2">
      <c r="E4616" s="69"/>
      <c r="FT4616" s="45"/>
    </row>
    <row r="4617" spans="5:176" x14ac:dyDescent="0.2">
      <c r="E4617" s="69"/>
      <c r="FT4617" s="45"/>
    </row>
    <row r="4618" spans="5:176" x14ac:dyDescent="0.2">
      <c r="E4618" s="69"/>
      <c r="FT4618" s="45"/>
    </row>
    <row r="4619" spans="5:176" x14ac:dyDescent="0.2">
      <c r="E4619" s="69"/>
      <c r="FT4619" s="45"/>
    </row>
    <row r="4620" spans="5:176" x14ac:dyDescent="0.2">
      <c r="E4620" s="69"/>
      <c r="FT4620" s="45"/>
    </row>
    <row r="4621" spans="5:176" x14ac:dyDescent="0.2">
      <c r="E4621" s="69"/>
      <c r="FT4621" s="45"/>
    </row>
    <row r="4622" spans="5:176" x14ac:dyDescent="0.2">
      <c r="E4622" s="69"/>
      <c r="FT4622" s="45"/>
    </row>
    <row r="4623" spans="5:176" x14ac:dyDescent="0.2">
      <c r="E4623" s="69"/>
      <c r="FT4623" s="45"/>
    </row>
    <row r="4624" spans="5:176" x14ac:dyDescent="0.2">
      <c r="E4624" s="69"/>
      <c r="FT4624" s="45"/>
    </row>
    <row r="4625" spans="5:176" x14ac:dyDescent="0.2">
      <c r="E4625" s="69"/>
      <c r="FT4625" s="45"/>
    </row>
    <row r="4626" spans="5:176" x14ac:dyDescent="0.2">
      <c r="E4626" s="69"/>
      <c r="FT4626" s="45"/>
    </row>
    <row r="4627" spans="5:176" x14ac:dyDescent="0.2">
      <c r="E4627" s="69"/>
      <c r="FT4627" s="45"/>
    </row>
    <row r="4628" spans="5:176" x14ac:dyDescent="0.2">
      <c r="E4628" s="69"/>
      <c r="FT4628" s="45"/>
    </row>
    <row r="4629" spans="5:176" x14ac:dyDescent="0.2">
      <c r="E4629" s="69"/>
      <c r="FT4629" s="45"/>
    </row>
    <row r="4630" spans="5:176" x14ac:dyDescent="0.2">
      <c r="E4630" s="69"/>
      <c r="FT4630" s="45"/>
    </row>
    <row r="4631" spans="5:176" x14ac:dyDescent="0.2">
      <c r="E4631" s="69"/>
      <c r="FT4631" s="45"/>
    </row>
    <row r="4632" spans="5:176" x14ac:dyDescent="0.2">
      <c r="E4632" s="69"/>
      <c r="FT4632" s="45"/>
    </row>
    <row r="4633" spans="5:176" x14ac:dyDescent="0.2">
      <c r="E4633" s="69"/>
      <c r="FT4633" s="45"/>
    </row>
    <row r="4634" spans="5:176" x14ac:dyDescent="0.2">
      <c r="E4634" s="69"/>
      <c r="FT4634" s="45"/>
    </row>
    <row r="4635" spans="5:176" x14ac:dyDescent="0.2">
      <c r="E4635" s="69"/>
      <c r="FT4635" s="45"/>
    </row>
    <row r="4636" spans="5:176" x14ac:dyDescent="0.2">
      <c r="E4636" s="69"/>
      <c r="FT4636" s="45"/>
    </row>
    <row r="4637" spans="5:176" x14ac:dyDescent="0.2">
      <c r="E4637" s="69"/>
      <c r="FT4637" s="45"/>
    </row>
    <row r="4638" spans="5:176" x14ac:dyDescent="0.2">
      <c r="E4638" s="69"/>
      <c r="FT4638" s="45"/>
    </row>
    <row r="4639" spans="5:176" x14ac:dyDescent="0.2">
      <c r="E4639" s="69"/>
      <c r="FT4639" s="45"/>
    </row>
    <row r="4640" spans="5:176" x14ac:dyDescent="0.2">
      <c r="E4640" s="69"/>
      <c r="FT4640" s="45"/>
    </row>
    <row r="4641" spans="5:176" x14ac:dyDescent="0.2">
      <c r="E4641" s="69"/>
      <c r="FT4641" s="45"/>
    </row>
    <row r="4642" spans="5:176" x14ac:dyDescent="0.2">
      <c r="E4642" s="69"/>
      <c r="FT4642" s="45"/>
    </row>
    <row r="4643" spans="5:176" x14ac:dyDescent="0.2">
      <c r="E4643" s="69"/>
      <c r="FT4643" s="45"/>
    </row>
    <row r="4644" spans="5:176" x14ac:dyDescent="0.2">
      <c r="E4644" s="69"/>
      <c r="FT4644" s="45"/>
    </row>
    <row r="4645" spans="5:176" x14ac:dyDescent="0.2">
      <c r="E4645" s="69"/>
      <c r="FT4645" s="45"/>
    </row>
    <row r="4646" spans="5:176" x14ac:dyDescent="0.2">
      <c r="E4646" s="69"/>
      <c r="FT4646" s="45"/>
    </row>
    <row r="4647" spans="5:176" x14ac:dyDescent="0.2">
      <c r="E4647" s="69"/>
      <c r="FT4647" s="45"/>
    </row>
    <row r="4648" spans="5:176" x14ac:dyDescent="0.2">
      <c r="E4648" s="69"/>
      <c r="FT4648" s="45"/>
    </row>
    <row r="4649" spans="5:176" x14ac:dyDescent="0.2">
      <c r="E4649" s="69"/>
      <c r="FT4649" s="45"/>
    </row>
    <row r="4650" spans="5:176" x14ac:dyDescent="0.2">
      <c r="E4650" s="69"/>
      <c r="FT4650" s="45"/>
    </row>
    <row r="4651" spans="5:176" x14ac:dyDescent="0.2">
      <c r="E4651" s="69"/>
      <c r="FT4651" s="45"/>
    </row>
    <row r="4652" spans="5:176" x14ac:dyDescent="0.2">
      <c r="E4652" s="69"/>
      <c r="FT4652" s="45"/>
    </row>
    <row r="4653" spans="5:176" x14ac:dyDescent="0.2">
      <c r="E4653" s="69"/>
      <c r="FT4653" s="45"/>
    </row>
    <row r="4654" spans="5:176" x14ac:dyDescent="0.2">
      <c r="E4654" s="69"/>
      <c r="FT4654" s="45"/>
    </row>
    <row r="4655" spans="5:176" x14ac:dyDescent="0.2">
      <c r="E4655" s="69"/>
      <c r="FT4655" s="45"/>
    </row>
    <row r="4656" spans="5:176" x14ac:dyDescent="0.2">
      <c r="E4656" s="69"/>
      <c r="FT4656" s="45"/>
    </row>
    <row r="4657" spans="5:176" x14ac:dyDescent="0.2">
      <c r="E4657" s="69"/>
      <c r="FT4657" s="45"/>
    </row>
    <row r="4658" spans="5:176" x14ac:dyDescent="0.2">
      <c r="E4658" s="69"/>
      <c r="FT4658" s="45"/>
    </row>
    <row r="4659" spans="5:176" x14ac:dyDescent="0.2">
      <c r="E4659" s="69"/>
      <c r="FT4659" s="45"/>
    </row>
    <row r="4660" spans="5:176" x14ac:dyDescent="0.2">
      <c r="E4660" s="69"/>
      <c r="FT4660" s="45"/>
    </row>
    <row r="4661" spans="5:176" x14ac:dyDescent="0.2">
      <c r="E4661" s="69"/>
      <c r="FT4661" s="45"/>
    </row>
    <row r="4662" spans="5:176" x14ac:dyDescent="0.2">
      <c r="E4662" s="69"/>
      <c r="FT4662" s="45"/>
    </row>
    <row r="4663" spans="5:176" x14ac:dyDescent="0.2">
      <c r="E4663" s="69"/>
      <c r="FT4663" s="45"/>
    </row>
    <row r="4664" spans="5:176" x14ac:dyDescent="0.2">
      <c r="E4664" s="69"/>
      <c r="FT4664" s="45"/>
    </row>
    <row r="4665" spans="5:176" x14ac:dyDescent="0.2">
      <c r="E4665" s="69"/>
      <c r="FT4665" s="45"/>
    </row>
    <row r="4666" spans="5:176" x14ac:dyDescent="0.2">
      <c r="E4666" s="69"/>
      <c r="FT4666" s="45"/>
    </row>
    <row r="4667" spans="5:176" x14ac:dyDescent="0.2">
      <c r="E4667" s="69"/>
      <c r="FT4667" s="45"/>
    </row>
    <row r="4668" spans="5:176" x14ac:dyDescent="0.2">
      <c r="E4668" s="69"/>
      <c r="FT4668" s="45"/>
    </row>
    <row r="4669" spans="5:176" x14ac:dyDescent="0.2">
      <c r="E4669" s="69"/>
      <c r="FT4669" s="45"/>
    </row>
    <row r="4670" spans="5:176" x14ac:dyDescent="0.2">
      <c r="E4670" s="69"/>
      <c r="FT4670" s="45"/>
    </row>
    <row r="4671" spans="5:176" x14ac:dyDescent="0.2">
      <c r="E4671" s="69"/>
      <c r="FT4671" s="45"/>
    </row>
    <row r="4672" spans="5:176" x14ac:dyDescent="0.2">
      <c r="E4672" s="69"/>
      <c r="FT4672" s="45"/>
    </row>
    <row r="4673" spans="5:176" x14ac:dyDescent="0.2">
      <c r="E4673" s="69"/>
      <c r="FT4673" s="45"/>
    </row>
    <row r="4674" spans="5:176" x14ac:dyDescent="0.2">
      <c r="E4674" s="69"/>
      <c r="FT4674" s="45"/>
    </row>
    <row r="4675" spans="5:176" x14ac:dyDescent="0.2">
      <c r="E4675" s="69"/>
      <c r="FT4675" s="45"/>
    </row>
    <row r="4676" spans="5:176" x14ac:dyDescent="0.2">
      <c r="E4676" s="69"/>
      <c r="FT4676" s="45"/>
    </row>
    <row r="4677" spans="5:176" x14ac:dyDescent="0.2">
      <c r="E4677" s="69"/>
      <c r="FT4677" s="45"/>
    </row>
    <row r="4678" spans="5:176" x14ac:dyDescent="0.2">
      <c r="E4678" s="69"/>
      <c r="FT4678" s="45"/>
    </row>
    <row r="4679" spans="5:176" x14ac:dyDescent="0.2">
      <c r="E4679" s="69"/>
      <c r="FT4679" s="45"/>
    </row>
    <row r="4680" spans="5:176" x14ac:dyDescent="0.2">
      <c r="E4680" s="69"/>
      <c r="FT4680" s="45"/>
    </row>
    <row r="4681" spans="5:176" x14ac:dyDescent="0.2">
      <c r="E4681" s="69"/>
      <c r="FT4681" s="45"/>
    </row>
    <row r="4682" spans="5:176" x14ac:dyDescent="0.2">
      <c r="E4682" s="69"/>
      <c r="FT4682" s="45"/>
    </row>
    <row r="4683" spans="5:176" x14ac:dyDescent="0.2">
      <c r="E4683" s="69"/>
      <c r="FT4683" s="45"/>
    </row>
    <row r="4684" spans="5:176" x14ac:dyDescent="0.2">
      <c r="E4684" s="69"/>
      <c r="FT4684" s="45"/>
    </row>
    <row r="4685" spans="5:176" x14ac:dyDescent="0.2">
      <c r="E4685" s="69"/>
      <c r="FT4685" s="45"/>
    </row>
    <row r="4686" spans="5:176" x14ac:dyDescent="0.2">
      <c r="E4686" s="69"/>
      <c r="FT4686" s="45"/>
    </row>
    <row r="4687" spans="5:176" x14ac:dyDescent="0.2">
      <c r="E4687" s="69"/>
      <c r="FT4687" s="45"/>
    </row>
    <row r="4688" spans="5:176" x14ac:dyDescent="0.2">
      <c r="E4688" s="69"/>
      <c r="FT4688" s="45"/>
    </row>
    <row r="4689" spans="5:176" x14ac:dyDescent="0.2">
      <c r="E4689" s="69"/>
      <c r="FT4689" s="45"/>
    </row>
    <row r="4690" spans="5:176" x14ac:dyDescent="0.2">
      <c r="E4690" s="69"/>
      <c r="FT4690" s="45"/>
    </row>
    <row r="4691" spans="5:176" x14ac:dyDescent="0.2">
      <c r="E4691" s="69"/>
      <c r="FT4691" s="45"/>
    </row>
    <row r="4692" spans="5:176" x14ac:dyDescent="0.2">
      <c r="E4692" s="69"/>
      <c r="FT4692" s="45"/>
    </row>
    <row r="4693" spans="5:176" x14ac:dyDescent="0.2">
      <c r="E4693" s="69"/>
      <c r="FT4693" s="45"/>
    </row>
    <row r="4694" spans="5:176" x14ac:dyDescent="0.2">
      <c r="E4694" s="69"/>
      <c r="FT4694" s="45"/>
    </row>
    <row r="4695" spans="5:176" x14ac:dyDescent="0.2">
      <c r="E4695" s="69"/>
      <c r="FT4695" s="45"/>
    </row>
    <row r="4696" spans="5:176" x14ac:dyDescent="0.2">
      <c r="E4696" s="69"/>
      <c r="FT4696" s="45"/>
    </row>
    <row r="4697" spans="5:176" x14ac:dyDescent="0.2">
      <c r="E4697" s="69"/>
      <c r="FT4697" s="45"/>
    </row>
    <row r="4698" spans="5:176" x14ac:dyDescent="0.2">
      <c r="E4698" s="69"/>
      <c r="FT4698" s="45"/>
    </row>
    <row r="4699" spans="5:176" x14ac:dyDescent="0.2">
      <c r="E4699" s="69"/>
      <c r="FT4699" s="45"/>
    </row>
    <row r="4700" spans="5:176" x14ac:dyDescent="0.2">
      <c r="E4700" s="69"/>
      <c r="FT4700" s="45"/>
    </row>
    <row r="4701" spans="5:176" x14ac:dyDescent="0.2">
      <c r="E4701" s="69"/>
      <c r="FT4701" s="45"/>
    </row>
    <row r="4702" spans="5:176" x14ac:dyDescent="0.2">
      <c r="E4702" s="69"/>
      <c r="FT4702" s="45"/>
    </row>
    <row r="4703" spans="5:176" x14ac:dyDescent="0.2">
      <c r="E4703" s="69"/>
      <c r="FT4703" s="45"/>
    </row>
    <row r="4704" spans="5:176" x14ac:dyDescent="0.2">
      <c r="E4704" s="69"/>
      <c r="FT4704" s="45"/>
    </row>
    <row r="4705" spans="5:176" x14ac:dyDescent="0.2">
      <c r="E4705" s="69"/>
      <c r="FT4705" s="45"/>
    </row>
    <row r="4706" spans="5:176" x14ac:dyDescent="0.2">
      <c r="E4706" s="69"/>
      <c r="FT4706" s="45"/>
    </row>
    <row r="4707" spans="5:176" x14ac:dyDescent="0.2">
      <c r="E4707" s="69"/>
      <c r="FT4707" s="45"/>
    </row>
    <row r="4708" spans="5:176" x14ac:dyDescent="0.2">
      <c r="E4708" s="69"/>
      <c r="FT4708" s="45"/>
    </row>
    <row r="4709" spans="5:176" x14ac:dyDescent="0.2">
      <c r="E4709" s="69"/>
      <c r="FT4709" s="45"/>
    </row>
    <row r="4710" spans="5:176" x14ac:dyDescent="0.2">
      <c r="E4710" s="69"/>
      <c r="FT4710" s="45"/>
    </row>
    <row r="4711" spans="5:176" x14ac:dyDescent="0.2">
      <c r="E4711" s="69"/>
      <c r="FT4711" s="45"/>
    </row>
    <row r="4712" spans="5:176" x14ac:dyDescent="0.2">
      <c r="E4712" s="69"/>
      <c r="FT4712" s="45"/>
    </row>
    <row r="4713" spans="5:176" x14ac:dyDescent="0.2">
      <c r="E4713" s="69"/>
      <c r="FT4713" s="45"/>
    </row>
    <row r="4714" spans="5:176" x14ac:dyDescent="0.2">
      <c r="E4714" s="69"/>
      <c r="FT4714" s="45"/>
    </row>
    <row r="4715" spans="5:176" x14ac:dyDescent="0.2">
      <c r="E4715" s="69"/>
      <c r="FT4715" s="45"/>
    </row>
    <row r="4716" spans="5:176" x14ac:dyDescent="0.2">
      <c r="E4716" s="69"/>
      <c r="FT4716" s="45"/>
    </row>
    <row r="4717" spans="5:176" x14ac:dyDescent="0.2">
      <c r="E4717" s="69"/>
      <c r="FT4717" s="45"/>
    </row>
    <row r="4718" spans="5:176" x14ac:dyDescent="0.2">
      <c r="E4718" s="69"/>
      <c r="FT4718" s="45"/>
    </row>
    <row r="4719" spans="5:176" x14ac:dyDescent="0.2">
      <c r="E4719" s="69"/>
      <c r="FT4719" s="45"/>
    </row>
    <row r="4720" spans="5:176" x14ac:dyDescent="0.2">
      <c r="E4720" s="69"/>
      <c r="FT4720" s="45"/>
    </row>
    <row r="4721" spans="5:176" x14ac:dyDescent="0.2">
      <c r="E4721" s="69"/>
      <c r="FT4721" s="45"/>
    </row>
    <row r="4722" spans="5:176" x14ac:dyDescent="0.2">
      <c r="E4722" s="69"/>
      <c r="FT4722" s="45"/>
    </row>
    <row r="4723" spans="5:176" x14ac:dyDescent="0.2">
      <c r="E4723" s="69"/>
      <c r="FT4723" s="45"/>
    </row>
    <row r="4724" spans="5:176" x14ac:dyDescent="0.2">
      <c r="E4724" s="69"/>
      <c r="FT4724" s="45"/>
    </row>
    <row r="4725" spans="5:176" x14ac:dyDescent="0.2">
      <c r="E4725" s="69"/>
      <c r="FT4725" s="45"/>
    </row>
    <row r="4726" spans="5:176" x14ac:dyDescent="0.2">
      <c r="E4726" s="69"/>
      <c r="FT4726" s="45"/>
    </row>
    <row r="4727" spans="5:176" x14ac:dyDescent="0.2">
      <c r="E4727" s="69"/>
      <c r="FT4727" s="45"/>
    </row>
    <row r="4728" spans="5:176" x14ac:dyDescent="0.2">
      <c r="E4728" s="69"/>
      <c r="FT4728" s="45"/>
    </row>
    <row r="4729" spans="5:176" x14ac:dyDescent="0.2">
      <c r="E4729" s="69"/>
      <c r="FT4729" s="45"/>
    </row>
    <row r="4730" spans="5:176" x14ac:dyDescent="0.2">
      <c r="E4730" s="69"/>
      <c r="FT4730" s="45"/>
    </row>
    <row r="4731" spans="5:176" x14ac:dyDescent="0.2">
      <c r="E4731" s="69"/>
      <c r="FT4731" s="45"/>
    </row>
    <row r="4732" spans="5:176" x14ac:dyDescent="0.2">
      <c r="E4732" s="69"/>
      <c r="FT4732" s="45"/>
    </row>
    <row r="4733" spans="5:176" x14ac:dyDescent="0.2">
      <c r="E4733" s="69"/>
      <c r="FT4733" s="45"/>
    </row>
    <row r="4734" spans="5:176" x14ac:dyDescent="0.2">
      <c r="E4734" s="69"/>
      <c r="FT4734" s="45"/>
    </row>
    <row r="4735" spans="5:176" x14ac:dyDescent="0.2">
      <c r="E4735" s="69"/>
      <c r="FT4735" s="45"/>
    </row>
    <row r="4736" spans="5:176" x14ac:dyDescent="0.2">
      <c r="E4736" s="69"/>
      <c r="FT4736" s="45"/>
    </row>
    <row r="4737" spans="5:176" x14ac:dyDescent="0.2">
      <c r="E4737" s="69"/>
      <c r="FT4737" s="45"/>
    </row>
    <row r="4738" spans="5:176" x14ac:dyDescent="0.2">
      <c r="E4738" s="69"/>
      <c r="FT4738" s="45"/>
    </row>
    <row r="4739" spans="5:176" x14ac:dyDescent="0.2">
      <c r="E4739" s="69"/>
      <c r="FT4739" s="45"/>
    </row>
    <row r="4740" spans="5:176" x14ac:dyDescent="0.2">
      <c r="E4740" s="69"/>
      <c r="FT4740" s="45"/>
    </row>
    <row r="4741" spans="5:176" x14ac:dyDescent="0.2">
      <c r="E4741" s="69"/>
      <c r="FT4741" s="45"/>
    </row>
    <row r="4742" spans="5:176" x14ac:dyDescent="0.2">
      <c r="E4742" s="69"/>
      <c r="FT4742" s="45"/>
    </row>
    <row r="4743" spans="5:176" x14ac:dyDescent="0.2">
      <c r="E4743" s="69"/>
      <c r="FT4743" s="45"/>
    </row>
    <row r="4744" spans="5:176" x14ac:dyDescent="0.2">
      <c r="E4744" s="69"/>
      <c r="FT4744" s="45"/>
    </row>
    <row r="4745" spans="5:176" x14ac:dyDescent="0.2">
      <c r="E4745" s="69"/>
      <c r="FT4745" s="45"/>
    </row>
    <row r="4746" spans="5:176" x14ac:dyDescent="0.2">
      <c r="E4746" s="69"/>
      <c r="FT4746" s="45"/>
    </row>
    <row r="4747" spans="5:176" x14ac:dyDescent="0.2">
      <c r="E4747" s="69"/>
      <c r="FT4747" s="45"/>
    </row>
    <row r="4748" spans="5:176" x14ac:dyDescent="0.2">
      <c r="E4748" s="69"/>
      <c r="FT4748" s="45"/>
    </row>
    <row r="4749" spans="5:176" x14ac:dyDescent="0.2">
      <c r="E4749" s="69"/>
      <c r="FT4749" s="45"/>
    </row>
    <row r="4750" spans="5:176" x14ac:dyDescent="0.2">
      <c r="E4750" s="69"/>
      <c r="FT4750" s="45"/>
    </row>
    <row r="4751" spans="5:176" x14ac:dyDescent="0.2">
      <c r="E4751" s="69"/>
      <c r="FT4751" s="45"/>
    </row>
    <row r="4752" spans="5:176" x14ac:dyDescent="0.2">
      <c r="E4752" s="69"/>
      <c r="FT4752" s="45"/>
    </row>
    <row r="4753" spans="5:176" x14ac:dyDescent="0.2">
      <c r="E4753" s="69"/>
      <c r="FT4753" s="45"/>
    </row>
    <row r="4754" spans="5:176" x14ac:dyDescent="0.2">
      <c r="E4754" s="69"/>
      <c r="FT4754" s="45"/>
    </row>
    <row r="4755" spans="5:176" x14ac:dyDescent="0.2">
      <c r="E4755" s="69"/>
      <c r="FT4755" s="45"/>
    </row>
    <row r="4756" spans="5:176" x14ac:dyDescent="0.2">
      <c r="E4756" s="69"/>
      <c r="FT4756" s="45"/>
    </row>
    <row r="4757" spans="5:176" x14ac:dyDescent="0.2">
      <c r="E4757" s="69"/>
      <c r="FT4757" s="45"/>
    </row>
    <row r="4758" spans="5:176" x14ac:dyDescent="0.2">
      <c r="E4758" s="69"/>
      <c r="FT4758" s="45"/>
    </row>
    <row r="4759" spans="5:176" x14ac:dyDescent="0.2">
      <c r="E4759" s="69"/>
      <c r="FT4759" s="45"/>
    </row>
    <row r="4760" spans="5:176" x14ac:dyDescent="0.2">
      <c r="E4760" s="69"/>
      <c r="FT4760" s="45"/>
    </row>
    <row r="4761" spans="5:176" x14ac:dyDescent="0.2">
      <c r="E4761" s="69"/>
      <c r="FT4761" s="45"/>
    </row>
    <row r="4762" spans="5:176" x14ac:dyDescent="0.2">
      <c r="E4762" s="69"/>
      <c r="FT4762" s="45"/>
    </row>
    <row r="4763" spans="5:176" x14ac:dyDescent="0.2">
      <c r="E4763" s="69"/>
      <c r="FT4763" s="45"/>
    </row>
    <row r="4764" spans="5:176" x14ac:dyDescent="0.2">
      <c r="E4764" s="69"/>
      <c r="FT4764" s="45"/>
    </row>
    <row r="4765" spans="5:176" x14ac:dyDescent="0.2">
      <c r="E4765" s="69"/>
      <c r="FT4765" s="45"/>
    </row>
    <row r="4766" spans="5:176" x14ac:dyDescent="0.2">
      <c r="E4766" s="69"/>
      <c r="FT4766" s="45"/>
    </row>
    <row r="4767" spans="5:176" x14ac:dyDescent="0.2">
      <c r="E4767" s="69"/>
      <c r="FT4767" s="45"/>
    </row>
    <row r="4768" spans="5:176" x14ac:dyDescent="0.2">
      <c r="E4768" s="69"/>
      <c r="FT4768" s="45"/>
    </row>
    <row r="4769" spans="5:176" x14ac:dyDescent="0.2">
      <c r="E4769" s="69"/>
      <c r="FT4769" s="45"/>
    </row>
    <row r="4770" spans="5:176" x14ac:dyDescent="0.2">
      <c r="E4770" s="69"/>
      <c r="FT4770" s="45"/>
    </row>
    <row r="4771" spans="5:176" x14ac:dyDescent="0.2">
      <c r="E4771" s="69"/>
      <c r="FT4771" s="45"/>
    </row>
    <row r="4772" spans="5:176" x14ac:dyDescent="0.2">
      <c r="E4772" s="69"/>
      <c r="FT4772" s="45"/>
    </row>
    <row r="4773" spans="5:176" x14ac:dyDescent="0.2">
      <c r="E4773" s="69"/>
      <c r="FT4773" s="45"/>
    </row>
    <row r="4774" spans="5:176" x14ac:dyDescent="0.2">
      <c r="E4774" s="69"/>
      <c r="FT4774" s="45"/>
    </row>
    <row r="4775" spans="5:176" x14ac:dyDescent="0.2">
      <c r="E4775" s="69"/>
      <c r="FT4775" s="45"/>
    </row>
    <row r="4776" spans="5:176" x14ac:dyDescent="0.2">
      <c r="E4776" s="69"/>
      <c r="FT4776" s="45"/>
    </row>
    <row r="4777" spans="5:176" x14ac:dyDescent="0.2">
      <c r="E4777" s="69"/>
      <c r="FT4777" s="45"/>
    </row>
    <row r="4778" spans="5:176" x14ac:dyDescent="0.2">
      <c r="E4778" s="69"/>
      <c r="FT4778" s="45"/>
    </row>
    <row r="4779" spans="5:176" x14ac:dyDescent="0.2">
      <c r="E4779" s="69"/>
      <c r="FT4779" s="45"/>
    </row>
    <row r="4780" spans="5:176" x14ac:dyDescent="0.2">
      <c r="E4780" s="69"/>
      <c r="FT4780" s="45"/>
    </row>
    <row r="4781" spans="5:176" x14ac:dyDescent="0.2">
      <c r="E4781" s="69"/>
      <c r="FT4781" s="45"/>
    </row>
    <row r="4782" spans="5:176" x14ac:dyDescent="0.2">
      <c r="E4782" s="69"/>
      <c r="FT4782" s="45"/>
    </row>
    <row r="4783" spans="5:176" x14ac:dyDescent="0.2">
      <c r="E4783" s="69"/>
      <c r="FT4783" s="45"/>
    </row>
    <row r="4784" spans="5:176" x14ac:dyDescent="0.2">
      <c r="E4784" s="69"/>
      <c r="FT4784" s="45"/>
    </row>
    <row r="4785" spans="5:176" x14ac:dyDescent="0.2">
      <c r="E4785" s="69"/>
      <c r="FT4785" s="45"/>
    </row>
    <row r="4786" spans="5:176" x14ac:dyDescent="0.2">
      <c r="E4786" s="69"/>
      <c r="FT4786" s="45"/>
    </row>
    <row r="4787" spans="5:176" x14ac:dyDescent="0.2">
      <c r="E4787" s="69"/>
      <c r="FT4787" s="45"/>
    </row>
    <row r="4788" spans="5:176" x14ac:dyDescent="0.2">
      <c r="E4788" s="69"/>
      <c r="FT4788" s="45"/>
    </row>
    <row r="4789" spans="5:176" x14ac:dyDescent="0.2">
      <c r="E4789" s="69"/>
      <c r="FT4789" s="45"/>
    </row>
    <row r="4790" spans="5:176" x14ac:dyDescent="0.2">
      <c r="E4790" s="69"/>
      <c r="FT4790" s="45"/>
    </row>
    <row r="4791" spans="5:176" x14ac:dyDescent="0.2">
      <c r="E4791" s="69"/>
      <c r="FT4791" s="45"/>
    </row>
    <row r="4792" spans="5:176" x14ac:dyDescent="0.2">
      <c r="E4792" s="69"/>
      <c r="FT4792" s="45"/>
    </row>
    <row r="4793" spans="5:176" x14ac:dyDescent="0.2">
      <c r="E4793" s="69"/>
      <c r="FT4793" s="45"/>
    </row>
    <row r="4794" spans="5:176" x14ac:dyDescent="0.2">
      <c r="E4794" s="69"/>
      <c r="FT4794" s="45"/>
    </row>
    <row r="4795" spans="5:176" x14ac:dyDescent="0.2">
      <c r="E4795" s="69"/>
      <c r="FT4795" s="45"/>
    </row>
    <row r="4796" spans="5:176" x14ac:dyDescent="0.2">
      <c r="E4796" s="69"/>
      <c r="FT4796" s="45"/>
    </row>
    <row r="4797" spans="5:176" x14ac:dyDescent="0.2">
      <c r="E4797" s="69"/>
      <c r="FT4797" s="45"/>
    </row>
    <row r="4798" spans="5:176" x14ac:dyDescent="0.2">
      <c r="E4798" s="69"/>
      <c r="FT4798" s="45"/>
    </row>
    <row r="4799" spans="5:176" x14ac:dyDescent="0.2">
      <c r="E4799" s="69"/>
      <c r="FT4799" s="45"/>
    </row>
    <row r="4800" spans="5:176" x14ac:dyDescent="0.2">
      <c r="E4800" s="69"/>
      <c r="FT4800" s="45"/>
    </row>
    <row r="4801" spans="5:176" x14ac:dyDescent="0.2">
      <c r="E4801" s="69"/>
      <c r="FT4801" s="45"/>
    </row>
    <row r="4802" spans="5:176" x14ac:dyDescent="0.2">
      <c r="E4802" s="69"/>
      <c r="FT4802" s="45"/>
    </row>
    <row r="4803" spans="5:176" x14ac:dyDescent="0.2">
      <c r="E4803" s="69"/>
      <c r="FT4803" s="45"/>
    </row>
    <row r="4804" spans="5:176" x14ac:dyDescent="0.2">
      <c r="E4804" s="69"/>
      <c r="FT4804" s="45"/>
    </row>
    <row r="4805" spans="5:176" x14ac:dyDescent="0.2">
      <c r="E4805" s="69"/>
      <c r="FT4805" s="45"/>
    </row>
    <row r="4806" spans="5:176" x14ac:dyDescent="0.2">
      <c r="E4806" s="69"/>
      <c r="FT4806" s="45"/>
    </row>
    <row r="4807" spans="5:176" x14ac:dyDescent="0.2">
      <c r="E4807" s="69"/>
      <c r="FT4807" s="45"/>
    </row>
    <row r="4808" spans="5:176" x14ac:dyDescent="0.2">
      <c r="E4808" s="69"/>
      <c r="FT4808" s="45"/>
    </row>
    <row r="4809" spans="5:176" x14ac:dyDescent="0.2">
      <c r="E4809" s="69"/>
      <c r="FT4809" s="45"/>
    </row>
    <row r="4810" spans="5:176" x14ac:dyDescent="0.2">
      <c r="E4810" s="69"/>
      <c r="FT4810" s="45"/>
    </row>
    <row r="4811" spans="5:176" x14ac:dyDescent="0.2">
      <c r="E4811" s="69"/>
      <c r="FT4811" s="45"/>
    </row>
    <row r="4812" spans="5:176" x14ac:dyDescent="0.2">
      <c r="E4812" s="69"/>
      <c r="FT4812" s="45"/>
    </row>
    <row r="4813" spans="5:176" x14ac:dyDescent="0.2">
      <c r="E4813" s="69"/>
      <c r="FT4813" s="45"/>
    </row>
    <row r="4814" spans="5:176" x14ac:dyDescent="0.2">
      <c r="E4814" s="69"/>
      <c r="FT4814" s="45"/>
    </row>
    <row r="4815" spans="5:176" x14ac:dyDescent="0.2">
      <c r="E4815" s="69"/>
      <c r="FT4815" s="45"/>
    </row>
    <row r="4816" spans="5:176" x14ac:dyDescent="0.2">
      <c r="E4816" s="69"/>
      <c r="FT4816" s="45"/>
    </row>
    <row r="4817" spans="5:176" x14ac:dyDescent="0.2">
      <c r="E4817" s="69"/>
      <c r="FT4817" s="45"/>
    </row>
    <row r="4818" spans="5:176" x14ac:dyDescent="0.2">
      <c r="E4818" s="69"/>
      <c r="FT4818" s="45"/>
    </row>
    <row r="4819" spans="5:176" x14ac:dyDescent="0.2">
      <c r="E4819" s="69"/>
      <c r="FT4819" s="45"/>
    </row>
    <row r="4820" spans="5:176" x14ac:dyDescent="0.2">
      <c r="E4820" s="69"/>
      <c r="FT4820" s="45"/>
    </row>
    <row r="4821" spans="5:176" x14ac:dyDescent="0.2">
      <c r="E4821" s="69"/>
      <c r="FT4821" s="45"/>
    </row>
    <row r="4822" spans="5:176" x14ac:dyDescent="0.2">
      <c r="E4822" s="69"/>
      <c r="FT4822" s="45"/>
    </row>
    <row r="4823" spans="5:176" x14ac:dyDescent="0.2">
      <c r="E4823" s="69"/>
      <c r="FT4823" s="45"/>
    </row>
    <row r="4824" spans="5:176" x14ac:dyDescent="0.2">
      <c r="E4824" s="69"/>
      <c r="FT4824" s="45"/>
    </row>
    <row r="4825" spans="5:176" x14ac:dyDescent="0.2">
      <c r="E4825" s="69"/>
      <c r="FT4825" s="45"/>
    </row>
    <row r="4826" spans="5:176" x14ac:dyDescent="0.2">
      <c r="E4826" s="69"/>
      <c r="FT4826" s="45"/>
    </row>
    <row r="4827" spans="5:176" x14ac:dyDescent="0.2">
      <c r="E4827" s="69"/>
      <c r="FT4827" s="45"/>
    </row>
    <row r="4828" spans="5:176" x14ac:dyDescent="0.2">
      <c r="E4828" s="69"/>
      <c r="FT4828" s="45"/>
    </row>
    <row r="4829" spans="5:176" x14ac:dyDescent="0.2">
      <c r="E4829" s="69"/>
      <c r="FT4829" s="45"/>
    </row>
    <row r="4830" spans="5:176" x14ac:dyDescent="0.2">
      <c r="E4830" s="69"/>
      <c r="FT4830" s="45"/>
    </row>
    <row r="4831" spans="5:176" x14ac:dyDescent="0.2">
      <c r="E4831" s="69"/>
      <c r="FT4831" s="45"/>
    </row>
    <row r="4832" spans="5:176" x14ac:dyDescent="0.2">
      <c r="E4832" s="69"/>
      <c r="FT4832" s="45"/>
    </row>
    <row r="4833" spans="5:176" x14ac:dyDescent="0.2">
      <c r="E4833" s="69"/>
      <c r="FT4833" s="45"/>
    </row>
    <row r="4834" spans="5:176" x14ac:dyDescent="0.2">
      <c r="E4834" s="69"/>
      <c r="FT4834" s="45"/>
    </row>
    <row r="4835" spans="5:176" x14ac:dyDescent="0.2">
      <c r="E4835" s="69"/>
      <c r="FT4835" s="45"/>
    </row>
    <row r="4836" spans="5:176" x14ac:dyDescent="0.2">
      <c r="E4836" s="69"/>
      <c r="FT4836" s="45"/>
    </row>
    <row r="4837" spans="5:176" x14ac:dyDescent="0.2">
      <c r="E4837" s="69"/>
      <c r="FT4837" s="45"/>
    </row>
    <row r="4838" spans="5:176" x14ac:dyDescent="0.2">
      <c r="E4838" s="69"/>
      <c r="FT4838" s="45"/>
    </row>
    <row r="4839" spans="5:176" x14ac:dyDescent="0.2">
      <c r="E4839" s="69"/>
      <c r="FT4839" s="45"/>
    </row>
    <row r="4840" spans="5:176" x14ac:dyDescent="0.2">
      <c r="E4840" s="69"/>
      <c r="FT4840" s="45"/>
    </row>
    <row r="4841" spans="5:176" x14ac:dyDescent="0.2">
      <c r="E4841" s="69"/>
      <c r="FT4841" s="45"/>
    </row>
    <row r="4842" spans="5:176" x14ac:dyDescent="0.2">
      <c r="E4842" s="69"/>
      <c r="FT4842" s="45"/>
    </row>
    <row r="4843" spans="5:176" x14ac:dyDescent="0.2">
      <c r="E4843" s="69"/>
      <c r="FT4843" s="45"/>
    </row>
    <row r="4844" spans="5:176" x14ac:dyDescent="0.2">
      <c r="E4844" s="69"/>
      <c r="FT4844" s="45"/>
    </row>
    <row r="4845" spans="5:176" x14ac:dyDescent="0.2">
      <c r="E4845" s="69"/>
      <c r="FT4845" s="45"/>
    </row>
    <row r="4846" spans="5:176" x14ac:dyDescent="0.2">
      <c r="E4846" s="69"/>
      <c r="FT4846" s="45"/>
    </row>
    <row r="4847" spans="5:176" x14ac:dyDescent="0.2">
      <c r="E4847" s="69"/>
      <c r="FT4847" s="45"/>
    </row>
    <row r="4848" spans="5:176" x14ac:dyDescent="0.2">
      <c r="E4848" s="69"/>
      <c r="FT4848" s="45"/>
    </row>
    <row r="4849" spans="5:176" x14ac:dyDescent="0.2">
      <c r="E4849" s="69"/>
      <c r="FT4849" s="45"/>
    </row>
    <row r="4850" spans="5:176" x14ac:dyDescent="0.2">
      <c r="E4850" s="69"/>
      <c r="FT4850" s="45"/>
    </row>
    <row r="4851" spans="5:176" x14ac:dyDescent="0.2">
      <c r="E4851" s="69"/>
      <c r="FT4851" s="45"/>
    </row>
    <row r="4852" spans="5:176" x14ac:dyDescent="0.2">
      <c r="E4852" s="69"/>
      <c r="FT4852" s="45"/>
    </row>
    <row r="4853" spans="5:176" x14ac:dyDescent="0.2">
      <c r="E4853" s="69"/>
      <c r="FT4853" s="45"/>
    </row>
    <row r="4854" spans="5:176" x14ac:dyDescent="0.2">
      <c r="E4854" s="69"/>
      <c r="FT4854" s="45"/>
    </row>
    <row r="4855" spans="5:176" x14ac:dyDescent="0.2">
      <c r="E4855" s="69"/>
      <c r="FT4855" s="45"/>
    </row>
    <row r="4856" spans="5:176" x14ac:dyDescent="0.2">
      <c r="E4856" s="69"/>
      <c r="FT4856" s="45"/>
    </row>
    <row r="4857" spans="5:176" x14ac:dyDescent="0.2">
      <c r="E4857" s="69"/>
      <c r="FT4857" s="45"/>
    </row>
    <row r="4858" spans="5:176" x14ac:dyDescent="0.2">
      <c r="E4858" s="69"/>
      <c r="FT4858" s="45"/>
    </row>
    <row r="4859" spans="5:176" x14ac:dyDescent="0.2">
      <c r="E4859" s="69"/>
      <c r="FT4859" s="45"/>
    </row>
    <row r="4860" spans="5:176" x14ac:dyDescent="0.2">
      <c r="E4860" s="69"/>
      <c r="FT4860" s="45"/>
    </row>
    <row r="4861" spans="5:176" x14ac:dyDescent="0.2">
      <c r="E4861" s="69"/>
      <c r="FT4861" s="45"/>
    </row>
    <row r="4862" spans="5:176" x14ac:dyDescent="0.2">
      <c r="E4862" s="69"/>
      <c r="FT4862" s="45"/>
    </row>
    <row r="4863" spans="5:176" x14ac:dyDescent="0.2">
      <c r="E4863" s="69"/>
      <c r="FT4863" s="45"/>
    </row>
    <row r="4864" spans="5:176" x14ac:dyDescent="0.2">
      <c r="E4864" s="69"/>
      <c r="FT4864" s="45"/>
    </row>
    <row r="4865" spans="5:176" x14ac:dyDescent="0.2">
      <c r="E4865" s="69"/>
      <c r="FT4865" s="45"/>
    </row>
    <row r="4866" spans="5:176" x14ac:dyDescent="0.2">
      <c r="E4866" s="69"/>
      <c r="FT4866" s="45"/>
    </row>
    <row r="4867" spans="5:176" x14ac:dyDescent="0.2">
      <c r="E4867" s="69"/>
      <c r="FT4867" s="45"/>
    </row>
    <row r="4868" spans="5:176" x14ac:dyDescent="0.2">
      <c r="E4868" s="69"/>
      <c r="FT4868" s="45"/>
    </row>
    <row r="4869" spans="5:176" x14ac:dyDescent="0.2">
      <c r="E4869" s="69"/>
      <c r="FT4869" s="45"/>
    </row>
    <row r="4870" spans="5:176" x14ac:dyDescent="0.2">
      <c r="E4870" s="69"/>
      <c r="FT4870" s="45"/>
    </row>
    <row r="4871" spans="5:176" x14ac:dyDescent="0.2">
      <c r="E4871" s="69"/>
      <c r="FT4871" s="45"/>
    </row>
    <row r="4872" spans="5:176" x14ac:dyDescent="0.2">
      <c r="E4872" s="69"/>
      <c r="FT4872" s="45"/>
    </row>
    <row r="4873" spans="5:176" x14ac:dyDescent="0.2">
      <c r="E4873" s="69"/>
      <c r="FT4873" s="45"/>
    </row>
    <row r="4874" spans="5:176" x14ac:dyDescent="0.2">
      <c r="E4874" s="69"/>
      <c r="FT4874" s="45"/>
    </row>
    <row r="4875" spans="5:176" x14ac:dyDescent="0.2">
      <c r="E4875" s="69"/>
      <c r="FT4875" s="45"/>
    </row>
    <row r="4876" spans="5:176" x14ac:dyDescent="0.2">
      <c r="E4876" s="69"/>
      <c r="FT4876" s="45"/>
    </row>
    <row r="4877" spans="5:176" x14ac:dyDescent="0.2">
      <c r="E4877" s="69"/>
      <c r="FT4877" s="45"/>
    </row>
    <row r="4878" spans="5:176" x14ac:dyDescent="0.2">
      <c r="E4878" s="69"/>
      <c r="FT4878" s="45"/>
    </row>
    <row r="4879" spans="5:176" x14ac:dyDescent="0.2">
      <c r="E4879" s="69"/>
      <c r="FT4879" s="45"/>
    </row>
    <row r="4880" spans="5:176" x14ac:dyDescent="0.2">
      <c r="E4880" s="69"/>
      <c r="FT4880" s="45"/>
    </row>
    <row r="4881" spans="5:176" x14ac:dyDescent="0.2">
      <c r="E4881" s="69"/>
      <c r="FT4881" s="45"/>
    </row>
    <row r="4882" spans="5:176" x14ac:dyDescent="0.2">
      <c r="E4882" s="69"/>
      <c r="FT4882" s="45"/>
    </row>
    <row r="4883" spans="5:176" x14ac:dyDescent="0.2">
      <c r="E4883" s="69"/>
      <c r="FT4883" s="45"/>
    </row>
    <row r="4884" spans="5:176" x14ac:dyDescent="0.2">
      <c r="E4884" s="69"/>
      <c r="FT4884" s="45"/>
    </row>
    <row r="4885" spans="5:176" x14ac:dyDescent="0.2">
      <c r="E4885" s="69"/>
      <c r="FT4885" s="45"/>
    </row>
    <row r="4886" spans="5:176" x14ac:dyDescent="0.2">
      <c r="E4886" s="69"/>
      <c r="FT4886" s="45"/>
    </row>
    <row r="4887" spans="5:176" x14ac:dyDescent="0.2">
      <c r="E4887" s="69"/>
      <c r="FT4887" s="45"/>
    </row>
    <row r="4888" spans="5:176" x14ac:dyDescent="0.2">
      <c r="E4888" s="69"/>
      <c r="FT4888" s="45"/>
    </row>
    <row r="4889" spans="5:176" x14ac:dyDescent="0.2">
      <c r="E4889" s="69"/>
      <c r="FT4889" s="45"/>
    </row>
    <row r="4890" spans="5:176" x14ac:dyDescent="0.2">
      <c r="E4890" s="69"/>
      <c r="FT4890" s="45"/>
    </row>
    <row r="4891" spans="5:176" x14ac:dyDescent="0.2">
      <c r="E4891" s="69"/>
      <c r="FT4891" s="45"/>
    </row>
    <row r="4892" spans="5:176" x14ac:dyDescent="0.2">
      <c r="E4892" s="69"/>
      <c r="FT4892" s="45"/>
    </row>
    <row r="4893" spans="5:176" x14ac:dyDescent="0.2">
      <c r="E4893" s="69"/>
      <c r="FT4893" s="45"/>
    </row>
    <row r="4894" spans="5:176" x14ac:dyDescent="0.2">
      <c r="E4894" s="69"/>
      <c r="FT4894" s="45"/>
    </row>
    <row r="4895" spans="5:176" x14ac:dyDescent="0.2">
      <c r="E4895" s="69"/>
      <c r="FT4895" s="45"/>
    </row>
    <row r="4896" spans="5:176" x14ac:dyDescent="0.2">
      <c r="E4896" s="69"/>
      <c r="FT4896" s="45"/>
    </row>
    <row r="4897" spans="5:176" x14ac:dyDescent="0.2">
      <c r="E4897" s="69"/>
      <c r="FT4897" s="45"/>
    </row>
    <row r="4898" spans="5:176" x14ac:dyDescent="0.2">
      <c r="E4898" s="69"/>
      <c r="FT4898" s="45"/>
    </row>
    <row r="4899" spans="5:176" x14ac:dyDescent="0.2">
      <c r="E4899" s="69"/>
      <c r="FT4899" s="45"/>
    </row>
    <row r="4900" spans="5:176" x14ac:dyDescent="0.2">
      <c r="E4900" s="69"/>
      <c r="FT4900" s="45"/>
    </row>
    <row r="4901" spans="5:176" x14ac:dyDescent="0.2">
      <c r="E4901" s="69"/>
      <c r="FT4901" s="45"/>
    </row>
    <row r="4902" spans="5:176" x14ac:dyDescent="0.2">
      <c r="E4902" s="69"/>
      <c r="FT4902" s="45"/>
    </row>
    <row r="4903" spans="5:176" x14ac:dyDescent="0.2">
      <c r="E4903" s="69"/>
      <c r="FT4903" s="45"/>
    </row>
    <row r="4904" spans="5:176" x14ac:dyDescent="0.2">
      <c r="E4904" s="69"/>
      <c r="FT4904" s="45"/>
    </row>
    <row r="4905" spans="5:176" x14ac:dyDescent="0.2">
      <c r="E4905" s="69"/>
      <c r="FT4905" s="45"/>
    </row>
    <row r="4906" spans="5:176" x14ac:dyDescent="0.2">
      <c r="E4906" s="69"/>
      <c r="FT4906" s="45"/>
    </row>
    <row r="4907" spans="5:176" x14ac:dyDescent="0.2">
      <c r="E4907" s="69"/>
      <c r="FT4907" s="45"/>
    </row>
    <row r="4908" spans="5:176" x14ac:dyDescent="0.2">
      <c r="E4908" s="69"/>
      <c r="FT4908" s="45"/>
    </row>
    <row r="4909" spans="5:176" x14ac:dyDescent="0.2">
      <c r="E4909" s="69"/>
      <c r="FT4909" s="45"/>
    </row>
    <row r="4910" spans="5:176" x14ac:dyDescent="0.2">
      <c r="E4910" s="69"/>
      <c r="FT4910" s="45"/>
    </row>
    <row r="4911" spans="5:176" x14ac:dyDescent="0.2">
      <c r="E4911" s="69"/>
      <c r="FT4911" s="45"/>
    </row>
    <row r="4912" spans="5:176" x14ac:dyDescent="0.2">
      <c r="E4912" s="69"/>
      <c r="FT4912" s="45"/>
    </row>
    <row r="4913" spans="5:176" x14ac:dyDescent="0.2">
      <c r="E4913" s="69"/>
      <c r="FT4913" s="45"/>
    </row>
    <row r="4914" spans="5:176" x14ac:dyDescent="0.2">
      <c r="E4914" s="69"/>
      <c r="FT4914" s="45"/>
    </row>
    <row r="4915" spans="5:176" x14ac:dyDescent="0.2">
      <c r="E4915" s="69"/>
      <c r="FT4915" s="45"/>
    </row>
    <row r="4916" spans="5:176" x14ac:dyDescent="0.2">
      <c r="E4916" s="69"/>
      <c r="FT4916" s="45"/>
    </row>
    <row r="4917" spans="5:176" x14ac:dyDescent="0.2">
      <c r="E4917" s="69"/>
      <c r="FT4917" s="45"/>
    </row>
    <row r="4918" spans="5:176" x14ac:dyDescent="0.2">
      <c r="E4918" s="69"/>
      <c r="FT4918" s="45"/>
    </row>
    <row r="4919" spans="5:176" x14ac:dyDescent="0.2">
      <c r="E4919" s="69"/>
      <c r="FT4919" s="45"/>
    </row>
    <row r="4920" spans="5:176" x14ac:dyDescent="0.2">
      <c r="E4920" s="69"/>
      <c r="FT4920" s="45"/>
    </row>
    <row r="4921" spans="5:176" x14ac:dyDescent="0.2">
      <c r="E4921" s="69"/>
      <c r="FT4921" s="45"/>
    </row>
    <row r="4922" spans="5:176" x14ac:dyDescent="0.2">
      <c r="E4922" s="69"/>
      <c r="FT4922" s="45"/>
    </row>
    <row r="4923" spans="5:176" x14ac:dyDescent="0.2">
      <c r="E4923" s="69"/>
      <c r="FT4923" s="45"/>
    </row>
    <row r="4924" spans="5:176" x14ac:dyDescent="0.2">
      <c r="E4924" s="69"/>
      <c r="FT4924" s="45"/>
    </row>
    <row r="4925" spans="5:176" x14ac:dyDescent="0.2">
      <c r="E4925" s="69"/>
      <c r="FT4925" s="45"/>
    </row>
    <row r="4926" spans="5:176" x14ac:dyDescent="0.2">
      <c r="E4926" s="69"/>
      <c r="FT4926" s="45"/>
    </row>
    <row r="4927" spans="5:176" x14ac:dyDescent="0.2">
      <c r="E4927" s="69"/>
      <c r="FT4927" s="45"/>
    </row>
    <row r="4928" spans="5:176" x14ac:dyDescent="0.2">
      <c r="E4928" s="69"/>
      <c r="FT4928" s="45"/>
    </row>
    <row r="4929" spans="5:176" x14ac:dyDescent="0.2">
      <c r="E4929" s="69"/>
      <c r="FT4929" s="45"/>
    </row>
    <row r="4930" spans="5:176" x14ac:dyDescent="0.2">
      <c r="E4930" s="69"/>
      <c r="FT4930" s="45"/>
    </row>
    <row r="4931" spans="5:176" x14ac:dyDescent="0.2">
      <c r="E4931" s="69"/>
      <c r="FT4931" s="45"/>
    </row>
    <row r="4932" spans="5:176" x14ac:dyDescent="0.2">
      <c r="E4932" s="69"/>
      <c r="FT4932" s="45"/>
    </row>
    <row r="4933" spans="5:176" x14ac:dyDescent="0.2">
      <c r="E4933" s="69"/>
      <c r="FT4933" s="45"/>
    </row>
    <row r="4934" spans="5:176" x14ac:dyDescent="0.2">
      <c r="E4934" s="69"/>
      <c r="FT4934" s="45"/>
    </row>
    <row r="4935" spans="5:176" x14ac:dyDescent="0.2">
      <c r="E4935" s="69"/>
      <c r="FT4935" s="45"/>
    </row>
    <row r="4936" spans="5:176" x14ac:dyDescent="0.2">
      <c r="E4936" s="69"/>
      <c r="FT4936" s="45"/>
    </row>
    <row r="4937" spans="5:176" x14ac:dyDescent="0.2">
      <c r="E4937" s="69"/>
      <c r="FT4937" s="45"/>
    </row>
    <row r="4938" spans="5:176" x14ac:dyDescent="0.2">
      <c r="E4938" s="69"/>
      <c r="FT4938" s="45"/>
    </row>
    <row r="4939" spans="5:176" x14ac:dyDescent="0.2">
      <c r="E4939" s="69"/>
      <c r="FT4939" s="45"/>
    </row>
    <row r="4940" spans="5:176" x14ac:dyDescent="0.2">
      <c r="E4940" s="69"/>
      <c r="FT4940" s="45"/>
    </row>
    <row r="4941" spans="5:176" x14ac:dyDescent="0.2">
      <c r="E4941" s="69"/>
      <c r="FT4941" s="45"/>
    </row>
    <row r="4942" spans="5:176" x14ac:dyDescent="0.2">
      <c r="E4942" s="69"/>
      <c r="FT4942" s="45"/>
    </row>
    <row r="4943" spans="5:176" x14ac:dyDescent="0.2">
      <c r="E4943" s="69"/>
      <c r="FT4943" s="45"/>
    </row>
    <row r="4944" spans="5:176" x14ac:dyDescent="0.2">
      <c r="E4944" s="69"/>
      <c r="FT4944" s="45"/>
    </row>
    <row r="4945" spans="5:176" x14ac:dyDescent="0.2">
      <c r="E4945" s="69"/>
      <c r="FT4945" s="45"/>
    </row>
    <row r="4946" spans="5:176" x14ac:dyDescent="0.2">
      <c r="E4946" s="69"/>
      <c r="FT4946" s="45"/>
    </row>
    <row r="4947" spans="5:176" x14ac:dyDescent="0.2">
      <c r="E4947" s="69"/>
      <c r="FT4947" s="45"/>
    </row>
    <row r="4948" spans="5:176" x14ac:dyDescent="0.2">
      <c r="E4948" s="69"/>
      <c r="FT4948" s="45"/>
    </row>
    <row r="4949" spans="5:176" x14ac:dyDescent="0.2">
      <c r="E4949" s="69"/>
      <c r="FT4949" s="45"/>
    </row>
    <row r="4950" spans="5:176" x14ac:dyDescent="0.2">
      <c r="E4950" s="69"/>
      <c r="FT4950" s="45"/>
    </row>
    <row r="4951" spans="5:176" x14ac:dyDescent="0.2">
      <c r="E4951" s="69"/>
      <c r="FT4951" s="45"/>
    </row>
    <row r="4952" spans="5:176" x14ac:dyDescent="0.2">
      <c r="E4952" s="69"/>
      <c r="FT4952" s="45"/>
    </row>
    <row r="4953" spans="5:176" x14ac:dyDescent="0.2">
      <c r="E4953" s="69"/>
      <c r="FT4953" s="45"/>
    </row>
    <row r="4954" spans="5:176" x14ac:dyDescent="0.2">
      <c r="E4954" s="69"/>
      <c r="FT4954" s="45"/>
    </row>
    <row r="4955" spans="5:176" x14ac:dyDescent="0.2">
      <c r="E4955" s="69"/>
      <c r="FT4955" s="45"/>
    </row>
    <row r="4956" spans="5:176" x14ac:dyDescent="0.2">
      <c r="E4956" s="69"/>
      <c r="FT4956" s="45"/>
    </row>
    <row r="4957" spans="5:176" x14ac:dyDescent="0.2">
      <c r="E4957" s="69"/>
      <c r="FT4957" s="45"/>
    </row>
    <row r="4958" spans="5:176" x14ac:dyDescent="0.2">
      <c r="E4958" s="69"/>
      <c r="FT4958" s="45"/>
    </row>
    <row r="4959" spans="5:176" x14ac:dyDescent="0.2">
      <c r="E4959" s="69"/>
      <c r="FT4959" s="45"/>
    </row>
    <row r="4960" spans="5:176" x14ac:dyDescent="0.2">
      <c r="E4960" s="69"/>
      <c r="FT4960" s="45"/>
    </row>
    <row r="4961" spans="5:176" x14ac:dyDescent="0.2">
      <c r="E4961" s="69"/>
      <c r="FT4961" s="45"/>
    </row>
    <row r="4962" spans="5:176" x14ac:dyDescent="0.2">
      <c r="E4962" s="69"/>
      <c r="FT4962" s="45"/>
    </row>
    <row r="4963" spans="5:176" x14ac:dyDescent="0.2">
      <c r="E4963" s="69"/>
      <c r="FT4963" s="45"/>
    </row>
    <row r="4964" spans="5:176" x14ac:dyDescent="0.2">
      <c r="E4964" s="69"/>
      <c r="FT4964" s="45"/>
    </row>
    <row r="4965" spans="5:176" x14ac:dyDescent="0.2">
      <c r="E4965" s="69"/>
      <c r="FT4965" s="45"/>
    </row>
    <row r="4966" spans="5:176" x14ac:dyDescent="0.2">
      <c r="E4966" s="69"/>
      <c r="FT4966" s="45"/>
    </row>
    <row r="4967" spans="5:176" x14ac:dyDescent="0.2">
      <c r="E4967" s="69"/>
      <c r="FT4967" s="45"/>
    </row>
    <row r="4968" spans="5:176" x14ac:dyDescent="0.2">
      <c r="E4968" s="69"/>
      <c r="FT4968" s="45"/>
    </row>
    <row r="4969" spans="5:176" x14ac:dyDescent="0.2">
      <c r="E4969" s="69"/>
      <c r="FT4969" s="45"/>
    </row>
    <row r="4970" spans="5:176" x14ac:dyDescent="0.2">
      <c r="E4970" s="69"/>
      <c r="FT4970" s="45"/>
    </row>
    <row r="4971" spans="5:176" x14ac:dyDescent="0.2">
      <c r="E4971" s="69"/>
      <c r="FT4971" s="45"/>
    </row>
    <row r="4972" spans="5:176" x14ac:dyDescent="0.2">
      <c r="E4972" s="69"/>
      <c r="FT4972" s="45"/>
    </row>
    <row r="4973" spans="5:176" x14ac:dyDescent="0.2">
      <c r="E4973" s="69"/>
      <c r="FT4973" s="45"/>
    </row>
    <row r="4974" spans="5:176" x14ac:dyDescent="0.2">
      <c r="E4974" s="69"/>
      <c r="FT4974" s="45"/>
    </row>
    <row r="4975" spans="5:176" x14ac:dyDescent="0.2">
      <c r="E4975" s="69"/>
      <c r="FT4975" s="45"/>
    </row>
    <row r="4976" spans="5:176" x14ac:dyDescent="0.2">
      <c r="E4976" s="69"/>
      <c r="FT4976" s="45"/>
    </row>
    <row r="4977" spans="5:176" x14ac:dyDescent="0.2">
      <c r="E4977" s="69"/>
      <c r="FT4977" s="45"/>
    </row>
    <row r="4978" spans="5:176" x14ac:dyDescent="0.2">
      <c r="E4978" s="69"/>
      <c r="FT4978" s="45"/>
    </row>
    <row r="4979" spans="5:176" x14ac:dyDescent="0.2">
      <c r="E4979" s="69"/>
      <c r="FT4979" s="45"/>
    </row>
    <row r="4980" spans="5:176" x14ac:dyDescent="0.2">
      <c r="E4980" s="69"/>
      <c r="FT4980" s="45"/>
    </row>
    <row r="4981" spans="5:176" x14ac:dyDescent="0.2">
      <c r="E4981" s="69"/>
      <c r="FT4981" s="45"/>
    </row>
    <row r="4982" spans="5:176" x14ac:dyDescent="0.2">
      <c r="E4982" s="69"/>
      <c r="FT4982" s="45"/>
    </row>
    <row r="4983" spans="5:176" x14ac:dyDescent="0.2">
      <c r="E4983" s="69"/>
      <c r="FT4983" s="45"/>
    </row>
    <row r="4984" spans="5:176" x14ac:dyDescent="0.2">
      <c r="E4984" s="69"/>
      <c r="FT4984" s="45"/>
    </row>
    <row r="4985" spans="5:176" x14ac:dyDescent="0.2">
      <c r="E4985" s="69"/>
      <c r="FT4985" s="45"/>
    </row>
    <row r="4986" spans="5:176" x14ac:dyDescent="0.2">
      <c r="E4986" s="69"/>
      <c r="FT4986" s="45"/>
    </row>
    <row r="4987" spans="5:176" x14ac:dyDescent="0.2">
      <c r="E4987" s="69"/>
      <c r="FT4987" s="45"/>
    </row>
    <row r="4988" spans="5:176" x14ac:dyDescent="0.2">
      <c r="E4988" s="69"/>
      <c r="FT4988" s="45"/>
    </row>
    <row r="4989" spans="5:176" x14ac:dyDescent="0.2">
      <c r="E4989" s="69"/>
      <c r="FT4989" s="45"/>
    </row>
    <row r="4990" spans="5:176" x14ac:dyDescent="0.2">
      <c r="E4990" s="69"/>
      <c r="FT4990" s="45"/>
    </row>
    <row r="4991" spans="5:176" x14ac:dyDescent="0.2">
      <c r="E4991" s="69"/>
      <c r="FT4991" s="45"/>
    </row>
    <row r="4992" spans="5:176" x14ac:dyDescent="0.2">
      <c r="E4992" s="69"/>
      <c r="FT4992" s="45"/>
    </row>
    <row r="4993" spans="5:176" x14ac:dyDescent="0.2">
      <c r="E4993" s="69"/>
      <c r="FT4993" s="45"/>
    </row>
    <row r="4994" spans="5:176" x14ac:dyDescent="0.2">
      <c r="E4994" s="69"/>
      <c r="FT4994" s="45"/>
    </row>
    <row r="4995" spans="5:176" x14ac:dyDescent="0.2">
      <c r="E4995" s="69"/>
      <c r="FT4995" s="45"/>
    </row>
    <row r="4996" spans="5:176" x14ac:dyDescent="0.2">
      <c r="E4996" s="69"/>
      <c r="FT4996" s="45"/>
    </row>
    <row r="4997" spans="5:176" x14ac:dyDescent="0.2">
      <c r="E4997" s="69"/>
      <c r="FT4997" s="45"/>
    </row>
    <row r="4998" spans="5:176" x14ac:dyDescent="0.2">
      <c r="E4998" s="69"/>
      <c r="FT4998" s="45"/>
    </row>
    <row r="4999" spans="5:176" x14ac:dyDescent="0.2">
      <c r="E4999" s="69"/>
      <c r="FT4999" s="45"/>
    </row>
    <row r="5000" spans="5:176" x14ac:dyDescent="0.2">
      <c r="E5000" s="69"/>
      <c r="FT5000" s="45"/>
    </row>
    <row r="5001" spans="5:176" x14ac:dyDescent="0.2">
      <c r="E5001" s="69"/>
      <c r="FT5001" s="45"/>
    </row>
    <row r="5002" spans="5:176" x14ac:dyDescent="0.2">
      <c r="E5002" s="69"/>
      <c r="FT5002" s="45"/>
    </row>
    <row r="5003" spans="5:176" x14ac:dyDescent="0.2">
      <c r="E5003" s="69"/>
      <c r="FT5003" s="45"/>
    </row>
    <row r="5004" spans="5:176" x14ac:dyDescent="0.2">
      <c r="E5004" s="69"/>
      <c r="FT5004" s="45"/>
    </row>
    <row r="5005" spans="5:176" x14ac:dyDescent="0.2">
      <c r="E5005" s="69"/>
      <c r="FT5005" s="45"/>
    </row>
    <row r="5006" spans="5:176" x14ac:dyDescent="0.2">
      <c r="E5006" s="69"/>
      <c r="FT5006" s="45"/>
    </row>
    <row r="5007" spans="5:176" x14ac:dyDescent="0.2">
      <c r="E5007" s="69"/>
      <c r="FT5007" s="45"/>
    </row>
    <row r="5008" spans="5:176" x14ac:dyDescent="0.2">
      <c r="E5008" s="69"/>
      <c r="FT5008" s="45"/>
    </row>
    <row r="5009" spans="5:176" x14ac:dyDescent="0.2">
      <c r="E5009" s="69"/>
      <c r="FT5009" s="45"/>
    </row>
    <row r="5010" spans="5:176" x14ac:dyDescent="0.2">
      <c r="E5010" s="69"/>
      <c r="FT5010" s="45"/>
    </row>
    <row r="5011" spans="5:176" x14ac:dyDescent="0.2">
      <c r="E5011" s="69"/>
      <c r="FT5011" s="45"/>
    </row>
    <row r="5012" spans="5:176" x14ac:dyDescent="0.2">
      <c r="E5012" s="69"/>
      <c r="FT5012" s="45"/>
    </row>
    <row r="5013" spans="5:176" x14ac:dyDescent="0.2">
      <c r="E5013" s="69"/>
      <c r="FT5013" s="45"/>
    </row>
    <row r="5014" spans="5:176" x14ac:dyDescent="0.2">
      <c r="E5014" s="69"/>
      <c r="FT5014" s="45"/>
    </row>
    <row r="5015" spans="5:176" x14ac:dyDescent="0.2">
      <c r="E5015" s="69"/>
      <c r="FT5015" s="45"/>
    </row>
    <row r="5016" spans="5:176" x14ac:dyDescent="0.2">
      <c r="E5016" s="69"/>
      <c r="FT5016" s="45"/>
    </row>
    <row r="5017" spans="5:176" x14ac:dyDescent="0.2">
      <c r="E5017" s="69"/>
      <c r="FT5017" s="45"/>
    </row>
    <row r="5018" spans="5:176" x14ac:dyDescent="0.2">
      <c r="E5018" s="69"/>
      <c r="FT5018" s="45"/>
    </row>
    <row r="5019" spans="5:176" x14ac:dyDescent="0.2">
      <c r="E5019" s="69"/>
      <c r="FT5019" s="45"/>
    </row>
    <row r="5020" spans="5:176" x14ac:dyDescent="0.2">
      <c r="E5020" s="69"/>
      <c r="FT5020" s="45"/>
    </row>
    <row r="5021" spans="5:176" x14ac:dyDescent="0.2">
      <c r="E5021" s="69"/>
      <c r="FT5021" s="45"/>
    </row>
    <row r="5022" spans="5:176" x14ac:dyDescent="0.2">
      <c r="E5022" s="69"/>
      <c r="FT5022" s="45"/>
    </row>
    <row r="5023" spans="5:176" x14ac:dyDescent="0.2">
      <c r="E5023" s="69"/>
      <c r="FT5023" s="45"/>
    </row>
    <row r="5024" spans="5:176" x14ac:dyDescent="0.2">
      <c r="E5024" s="69"/>
      <c r="FT5024" s="45"/>
    </row>
    <row r="5025" spans="5:176" x14ac:dyDescent="0.2">
      <c r="E5025" s="69"/>
      <c r="FT5025" s="45"/>
    </row>
    <row r="5026" spans="5:176" x14ac:dyDescent="0.2">
      <c r="E5026" s="69"/>
      <c r="FT5026" s="45"/>
    </row>
    <row r="5027" spans="5:176" x14ac:dyDescent="0.2">
      <c r="E5027" s="69"/>
      <c r="FT5027" s="45"/>
    </row>
    <row r="5028" spans="5:176" x14ac:dyDescent="0.2">
      <c r="E5028" s="69"/>
      <c r="FT5028" s="45"/>
    </row>
    <row r="5029" spans="5:176" x14ac:dyDescent="0.2">
      <c r="E5029" s="69"/>
      <c r="FT5029" s="45"/>
    </row>
    <row r="5030" spans="5:176" x14ac:dyDescent="0.2">
      <c r="E5030" s="69"/>
      <c r="FT5030" s="45"/>
    </row>
    <row r="5031" spans="5:176" x14ac:dyDescent="0.2">
      <c r="E5031" s="69"/>
      <c r="FT5031" s="45"/>
    </row>
    <row r="5032" spans="5:176" x14ac:dyDescent="0.2">
      <c r="E5032" s="69"/>
      <c r="FT5032" s="45"/>
    </row>
    <row r="5033" spans="5:176" x14ac:dyDescent="0.2">
      <c r="E5033" s="69"/>
      <c r="FT5033" s="45"/>
    </row>
    <row r="5034" spans="5:176" x14ac:dyDescent="0.2">
      <c r="E5034" s="69"/>
      <c r="FT5034" s="45"/>
    </row>
    <row r="5035" spans="5:176" x14ac:dyDescent="0.2">
      <c r="E5035" s="69"/>
      <c r="FT5035" s="45"/>
    </row>
    <row r="5036" spans="5:176" x14ac:dyDescent="0.2">
      <c r="E5036" s="69"/>
      <c r="FT5036" s="45"/>
    </row>
    <row r="5037" spans="5:176" x14ac:dyDescent="0.2">
      <c r="E5037" s="69"/>
      <c r="FT5037" s="45"/>
    </row>
    <row r="5038" spans="5:176" x14ac:dyDescent="0.2">
      <c r="E5038" s="69"/>
      <c r="FT5038" s="45"/>
    </row>
    <row r="5039" spans="5:176" x14ac:dyDescent="0.2">
      <c r="E5039" s="69"/>
      <c r="FT5039" s="45"/>
    </row>
    <row r="5040" spans="5:176" x14ac:dyDescent="0.2">
      <c r="E5040" s="69"/>
      <c r="FT5040" s="45"/>
    </row>
    <row r="5041" spans="5:176" x14ac:dyDescent="0.2">
      <c r="E5041" s="69"/>
      <c r="FT5041" s="45"/>
    </row>
    <row r="5042" spans="5:176" x14ac:dyDescent="0.2">
      <c r="E5042" s="69"/>
      <c r="FT5042" s="45"/>
    </row>
    <row r="5043" spans="5:176" x14ac:dyDescent="0.2">
      <c r="E5043" s="69"/>
      <c r="FT5043" s="45"/>
    </row>
    <row r="5044" spans="5:176" x14ac:dyDescent="0.2">
      <c r="E5044" s="69"/>
      <c r="FT5044" s="45"/>
    </row>
    <row r="5045" spans="5:176" x14ac:dyDescent="0.2">
      <c r="E5045" s="69"/>
      <c r="FT5045" s="45"/>
    </row>
    <row r="5046" spans="5:176" x14ac:dyDescent="0.2">
      <c r="E5046" s="69"/>
      <c r="FT5046" s="45"/>
    </row>
    <row r="5047" spans="5:176" x14ac:dyDescent="0.2">
      <c r="E5047" s="69"/>
      <c r="FT5047" s="45"/>
    </row>
    <row r="5048" spans="5:176" x14ac:dyDescent="0.2">
      <c r="E5048" s="69"/>
      <c r="FT5048" s="45"/>
    </row>
    <row r="5049" spans="5:176" x14ac:dyDescent="0.2">
      <c r="E5049" s="69"/>
      <c r="FT5049" s="45"/>
    </row>
    <row r="5050" spans="5:176" x14ac:dyDescent="0.2">
      <c r="E5050" s="69"/>
      <c r="FT5050" s="45"/>
    </row>
    <row r="5051" spans="5:176" x14ac:dyDescent="0.2">
      <c r="E5051" s="69"/>
      <c r="FT5051" s="45"/>
    </row>
    <row r="5052" spans="5:176" x14ac:dyDescent="0.2">
      <c r="E5052" s="69"/>
      <c r="FT5052" s="45"/>
    </row>
    <row r="5053" spans="5:176" x14ac:dyDescent="0.2">
      <c r="E5053" s="69"/>
      <c r="FT5053" s="45"/>
    </row>
    <row r="5054" spans="5:176" x14ac:dyDescent="0.2">
      <c r="E5054" s="69"/>
      <c r="FT5054" s="45"/>
    </row>
    <row r="5055" spans="5:176" x14ac:dyDescent="0.2">
      <c r="E5055" s="69"/>
      <c r="FT5055" s="45"/>
    </row>
    <row r="5056" spans="5:176" x14ac:dyDescent="0.2">
      <c r="E5056" s="69"/>
      <c r="FT5056" s="45"/>
    </row>
    <row r="5057" spans="5:176" x14ac:dyDescent="0.2">
      <c r="E5057" s="69"/>
      <c r="FT5057" s="45"/>
    </row>
    <row r="5058" spans="5:176" x14ac:dyDescent="0.2">
      <c r="E5058" s="69"/>
      <c r="FT5058" s="45"/>
    </row>
    <row r="5059" spans="5:176" x14ac:dyDescent="0.2">
      <c r="E5059" s="69"/>
      <c r="FT5059" s="45"/>
    </row>
    <row r="5060" spans="5:176" x14ac:dyDescent="0.2">
      <c r="E5060" s="69"/>
      <c r="FT5060" s="45"/>
    </row>
    <row r="5061" spans="5:176" x14ac:dyDescent="0.2">
      <c r="E5061" s="69"/>
      <c r="FT5061" s="45"/>
    </row>
    <row r="5062" spans="5:176" x14ac:dyDescent="0.2">
      <c r="E5062" s="69"/>
      <c r="FT5062" s="45"/>
    </row>
    <row r="5063" spans="5:176" x14ac:dyDescent="0.2">
      <c r="E5063" s="69"/>
      <c r="FT5063" s="45"/>
    </row>
    <row r="5064" spans="5:176" x14ac:dyDescent="0.2">
      <c r="E5064" s="69"/>
      <c r="FT5064" s="45"/>
    </row>
    <row r="5065" spans="5:176" x14ac:dyDescent="0.2">
      <c r="E5065" s="69"/>
      <c r="FT5065" s="45"/>
    </row>
    <row r="5066" spans="5:176" x14ac:dyDescent="0.2">
      <c r="E5066" s="69"/>
      <c r="FT5066" s="45"/>
    </row>
    <row r="5067" spans="5:176" x14ac:dyDescent="0.2">
      <c r="E5067" s="69"/>
      <c r="FT5067" s="45"/>
    </row>
    <row r="5068" spans="5:176" x14ac:dyDescent="0.2">
      <c r="E5068" s="69"/>
      <c r="FT5068" s="45"/>
    </row>
    <row r="5069" spans="5:176" x14ac:dyDescent="0.2">
      <c r="E5069" s="69"/>
      <c r="FT5069" s="45"/>
    </row>
    <row r="5070" spans="5:176" x14ac:dyDescent="0.2">
      <c r="E5070" s="69"/>
      <c r="FT5070" s="45"/>
    </row>
    <row r="5071" spans="5:176" x14ac:dyDescent="0.2">
      <c r="E5071" s="69"/>
      <c r="FT5071" s="45"/>
    </row>
    <row r="5072" spans="5:176" x14ac:dyDescent="0.2">
      <c r="E5072" s="69"/>
      <c r="FT5072" s="45"/>
    </row>
    <row r="5073" spans="5:176" x14ac:dyDescent="0.2">
      <c r="E5073" s="69"/>
      <c r="FT5073" s="45"/>
    </row>
    <row r="5074" spans="5:176" x14ac:dyDescent="0.2">
      <c r="E5074" s="69"/>
      <c r="FT5074" s="45"/>
    </row>
    <row r="5075" spans="5:176" x14ac:dyDescent="0.2">
      <c r="E5075" s="69"/>
      <c r="FT5075" s="45"/>
    </row>
    <row r="5076" spans="5:176" x14ac:dyDescent="0.2">
      <c r="E5076" s="69"/>
      <c r="FT5076" s="45"/>
    </row>
    <row r="5077" spans="5:176" x14ac:dyDescent="0.2">
      <c r="E5077" s="69"/>
      <c r="FT5077" s="45"/>
    </row>
    <row r="5078" spans="5:176" x14ac:dyDescent="0.2">
      <c r="E5078" s="69"/>
      <c r="FT5078" s="45"/>
    </row>
    <row r="5079" spans="5:176" x14ac:dyDescent="0.2">
      <c r="E5079" s="69"/>
      <c r="FT5079" s="45"/>
    </row>
    <row r="5080" spans="5:176" x14ac:dyDescent="0.2">
      <c r="E5080" s="69"/>
      <c r="FT5080" s="45"/>
    </row>
    <row r="5081" spans="5:176" x14ac:dyDescent="0.2">
      <c r="E5081" s="69"/>
      <c r="FT5081" s="45"/>
    </row>
    <row r="5082" spans="5:176" x14ac:dyDescent="0.2">
      <c r="E5082" s="69"/>
      <c r="FT5082" s="45"/>
    </row>
    <row r="5083" spans="5:176" x14ac:dyDescent="0.2">
      <c r="E5083" s="69"/>
      <c r="FT5083" s="45"/>
    </row>
    <row r="5084" spans="5:176" x14ac:dyDescent="0.2">
      <c r="E5084" s="69"/>
      <c r="FT5084" s="45"/>
    </row>
    <row r="5085" spans="5:176" x14ac:dyDescent="0.2">
      <c r="E5085" s="69"/>
      <c r="FT5085" s="45"/>
    </row>
    <row r="5086" spans="5:176" x14ac:dyDescent="0.2">
      <c r="E5086" s="69"/>
      <c r="FT5086" s="45"/>
    </row>
    <row r="5087" spans="5:176" x14ac:dyDescent="0.2">
      <c r="E5087" s="69"/>
      <c r="FT5087" s="45"/>
    </row>
    <row r="5088" spans="5:176" x14ac:dyDescent="0.2">
      <c r="E5088" s="69"/>
      <c r="FT5088" s="45"/>
    </row>
    <row r="5089" spans="5:176" x14ac:dyDescent="0.2">
      <c r="E5089" s="69"/>
      <c r="FT5089" s="45"/>
    </row>
    <row r="5090" spans="5:176" x14ac:dyDescent="0.2">
      <c r="E5090" s="69"/>
      <c r="FT5090" s="45"/>
    </row>
    <row r="5091" spans="5:176" x14ac:dyDescent="0.2">
      <c r="E5091" s="69"/>
      <c r="FT5091" s="45"/>
    </row>
    <row r="5092" spans="5:176" x14ac:dyDescent="0.2">
      <c r="E5092" s="69"/>
      <c r="FT5092" s="45"/>
    </row>
    <row r="5093" spans="5:176" x14ac:dyDescent="0.2">
      <c r="E5093" s="69"/>
      <c r="FT5093" s="45"/>
    </row>
    <row r="5094" spans="5:176" x14ac:dyDescent="0.2">
      <c r="E5094" s="69"/>
      <c r="FT5094" s="45"/>
    </row>
    <row r="5095" spans="5:176" x14ac:dyDescent="0.2">
      <c r="E5095" s="69"/>
      <c r="FT5095" s="45"/>
    </row>
    <row r="5096" spans="5:176" x14ac:dyDescent="0.2">
      <c r="E5096" s="69"/>
      <c r="FT5096" s="45"/>
    </row>
    <row r="5097" spans="5:176" x14ac:dyDescent="0.2">
      <c r="E5097" s="69"/>
      <c r="FT5097" s="45"/>
    </row>
    <row r="5098" spans="5:176" x14ac:dyDescent="0.2">
      <c r="E5098" s="69"/>
      <c r="FT5098" s="45"/>
    </row>
    <row r="5099" spans="5:176" x14ac:dyDescent="0.2">
      <c r="E5099" s="69"/>
      <c r="FT5099" s="45"/>
    </row>
    <row r="5100" spans="5:176" x14ac:dyDescent="0.2">
      <c r="E5100" s="69"/>
      <c r="FT5100" s="45"/>
    </row>
    <row r="5101" spans="5:176" x14ac:dyDescent="0.2">
      <c r="E5101" s="69"/>
      <c r="FT5101" s="45"/>
    </row>
    <row r="5102" spans="5:176" x14ac:dyDescent="0.2">
      <c r="E5102" s="69"/>
      <c r="FT5102" s="45"/>
    </row>
    <row r="5103" spans="5:176" x14ac:dyDescent="0.2">
      <c r="E5103" s="69"/>
      <c r="FT5103" s="45"/>
    </row>
    <row r="5104" spans="5:176" x14ac:dyDescent="0.2">
      <c r="E5104" s="69"/>
      <c r="FT5104" s="45"/>
    </row>
    <row r="5105" spans="5:176" x14ac:dyDescent="0.2">
      <c r="E5105" s="69"/>
      <c r="FT5105" s="45"/>
    </row>
    <row r="5106" spans="5:176" x14ac:dyDescent="0.2">
      <c r="E5106" s="69"/>
      <c r="FT5106" s="45"/>
    </row>
    <row r="5107" spans="5:176" x14ac:dyDescent="0.2">
      <c r="E5107" s="69"/>
      <c r="FT5107" s="45"/>
    </row>
    <row r="5108" spans="5:176" x14ac:dyDescent="0.2">
      <c r="E5108" s="69"/>
      <c r="FT5108" s="45"/>
    </row>
    <row r="5109" spans="5:176" x14ac:dyDescent="0.2">
      <c r="E5109" s="69"/>
      <c r="FT5109" s="45"/>
    </row>
    <row r="5110" spans="5:176" x14ac:dyDescent="0.2">
      <c r="E5110" s="69"/>
      <c r="FT5110" s="45"/>
    </row>
    <row r="5111" spans="5:176" x14ac:dyDescent="0.2">
      <c r="E5111" s="69"/>
      <c r="FT5111" s="45"/>
    </row>
    <row r="5112" spans="5:176" x14ac:dyDescent="0.2">
      <c r="E5112" s="69"/>
      <c r="FT5112" s="45"/>
    </row>
    <row r="5113" spans="5:176" x14ac:dyDescent="0.2">
      <c r="E5113" s="69"/>
      <c r="FT5113" s="45"/>
    </row>
    <row r="5114" spans="5:176" x14ac:dyDescent="0.2">
      <c r="E5114" s="69"/>
      <c r="FT5114" s="45"/>
    </row>
    <row r="5115" spans="5:176" x14ac:dyDescent="0.2">
      <c r="E5115" s="69"/>
      <c r="FT5115" s="45"/>
    </row>
    <row r="5116" spans="5:176" x14ac:dyDescent="0.2">
      <c r="E5116" s="69"/>
      <c r="FT5116" s="45"/>
    </row>
    <row r="5117" spans="5:176" x14ac:dyDescent="0.2">
      <c r="E5117" s="69"/>
      <c r="FT5117" s="45"/>
    </row>
    <row r="5118" spans="5:176" x14ac:dyDescent="0.2">
      <c r="E5118" s="69"/>
      <c r="FT5118" s="45"/>
    </row>
    <row r="5119" spans="5:176" x14ac:dyDescent="0.2">
      <c r="E5119" s="69"/>
      <c r="FT5119" s="45"/>
    </row>
    <row r="5120" spans="5:176" x14ac:dyDescent="0.2">
      <c r="E5120" s="69"/>
      <c r="FT5120" s="45"/>
    </row>
    <row r="5121" spans="5:176" x14ac:dyDescent="0.2">
      <c r="E5121" s="69"/>
      <c r="FT5121" s="45"/>
    </row>
    <row r="5122" spans="5:176" x14ac:dyDescent="0.2">
      <c r="E5122" s="69"/>
      <c r="FT5122" s="45"/>
    </row>
    <row r="5123" spans="5:176" x14ac:dyDescent="0.2">
      <c r="E5123" s="69"/>
      <c r="FT5123" s="45"/>
    </row>
    <row r="5124" spans="5:176" x14ac:dyDescent="0.2">
      <c r="E5124" s="69"/>
      <c r="FT5124" s="45"/>
    </row>
    <row r="5125" spans="5:176" x14ac:dyDescent="0.2">
      <c r="E5125" s="69"/>
      <c r="FT5125" s="45"/>
    </row>
    <row r="5126" spans="5:176" x14ac:dyDescent="0.2">
      <c r="E5126" s="69"/>
      <c r="FT5126" s="45"/>
    </row>
    <row r="5127" spans="5:176" x14ac:dyDescent="0.2">
      <c r="E5127" s="69"/>
      <c r="FT5127" s="45"/>
    </row>
    <row r="5128" spans="5:176" x14ac:dyDescent="0.2">
      <c r="E5128" s="69"/>
      <c r="FT5128" s="45"/>
    </row>
    <row r="5129" spans="5:176" x14ac:dyDescent="0.2">
      <c r="E5129" s="69"/>
      <c r="FT5129" s="45"/>
    </row>
    <row r="5130" spans="5:176" x14ac:dyDescent="0.2">
      <c r="E5130" s="69"/>
      <c r="FT5130" s="45"/>
    </row>
    <row r="5131" spans="5:176" x14ac:dyDescent="0.2">
      <c r="E5131" s="69"/>
      <c r="FT5131" s="45"/>
    </row>
    <row r="5132" spans="5:176" x14ac:dyDescent="0.2">
      <c r="E5132" s="69"/>
      <c r="FT5132" s="45"/>
    </row>
    <row r="5133" spans="5:176" x14ac:dyDescent="0.2">
      <c r="E5133" s="69"/>
      <c r="FT5133" s="45"/>
    </row>
    <row r="5134" spans="5:176" x14ac:dyDescent="0.2">
      <c r="E5134" s="69"/>
      <c r="FT5134" s="45"/>
    </row>
    <row r="5135" spans="5:176" x14ac:dyDescent="0.2">
      <c r="E5135" s="69"/>
      <c r="FT5135" s="45"/>
    </row>
    <row r="5136" spans="5:176" x14ac:dyDescent="0.2">
      <c r="E5136" s="69"/>
      <c r="FT5136" s="45"/>
    </row>
    <row r="5137" spans="5:176" x14ac:dyDescent="0.2">
      <c r="E5137" s="69"/>
      <c r="FT5137" s="45"/>
    </row>
    <row r="5138" spans="5:176" x14ac:dyDescent="0.2">
      <c r="E5138" s="69"/>
      <c r="FT5138" s="45"/>
    </row>
    <row r="5139" spans="5:176" x14ac:dyDescent="0.2">
      <c r="E5139" s="69"/>
      <c r="FT5139" s="45"/>
    </row>
    <row r="5140" spans="5:176" x14ac:dyDescent="0.2">
      <c r="E5140" s="69"/>
      <c r="FT5140" s="45"/>
    </row>
    <row r="5141" spans="5:176" x14ac:dyDescent="0.2">
      <c r="E5141" s="69"/>
      <c r="FT5141" s="45"/>
    </row>
    <row r="5142" spans="5:176" x14ac:dyDescent="0.2">
      <c r="E5142" s="69"/>
      <c r="FT5142" s="45"/>
    </row>
    <row r="5143" spans="5:176" x14ac:dyDescent="0.2">
      <c r="E5143" s="69"/>
      <c r="FT5143" s="45"/>
    </row>
    <row r="5144" spans="5:176" x14ac:dyDescent="0.2">
      <c r="E5144" s="69"/>
      <c r="FT5144" s="45"/>
    </row>
    <row r="5145" spans="5:176" x14ac:dyDescent="0.2">
      <c r="E5145" s="69"/>
      <c r="FT5145" s="45"/>
    </row>
    <row r="5146" spans="5:176" x14ac:dyDescent="0.2">
      <c r="E5146" s="69"/>
      <c r="FT5146" s="45"/>
    </row>
    <row r="5147" spans="5:176" x14ac:dyDescent="0.2">
      <c r="E5147" s="69"/>
      <c r="FT5147" s="45"/>
    </row>
    <row r="6826" spans="46:121" x14ac:dyDescent="0.2">
      <c r="DQ6826" s="61"/>
    </row>
    <row r="6827" spans="46:121" x14ac:dyDescent="0.2">
      <c r="AT6827" s="61"/>
      <c r="BD6827" s="61"/>
      <c r="BH6827" s="61"/>
      <c r="DQ6827" s="61"/>
    </row>
    <row r="6831" spans="46:121" x14ac:dyDescent="0.2">
      <c r="BV6831" s="61"/>
    </row>
    <row r="6833" spans="46:121" x14ac:dyDescent="0.2">
      <c r="DQ6833" s="61"/>
    </row>
    <row r="6834" spans="46:121" x14ac:dyDescent="0.2">
      <c r="AT6834" s="61"/>
      <c r="BD6834" s="61"/>
      <c r="BH6834" s="61"/>
      <c r="DQ6834" s="61"/>
    </row>
    <row r="6838" spans="46:121" x14ac:dyDescent="0.2">
      <c r="BV6838" s="61"/>
    </row>
    <row r="9108" spans="138:138" x14ac:dyDescent="0.2">
      <c r="EH9108" s="61"/>
    </row>
    <row r="10208" spans="135:135" x14ac:dyDescent="0.2">
      <c r="EE10208" s="61"/>
    </row>
    <row r="10222" spans="135:135" x14ac:dyDescent="0.2">
      <c r="EE10222" s="61"/>
    </row>
    <row r="10228" spans="10:153" x14ac:dyDescent="0.2">
      <c r="J10228" s="61"/>
      <c r="K10228" s="61"/>
      <c r="AC10228" s="61"/>
      <c r="AD10228" s="61"/>
      <c r="AP10228" s="61"/>
      <c r="AV10228" s="61"/>
      <c r="AX10228" s="61"/>
      <c r="AY10228" s="61"/>
      <c r="AZ10228" s="61"/>
      <c r="BO10228" s="61"/>
      <c r="CW10228" s="61"/>
      <c r="CX10228" s="61"/>
      <c r="DB10228" s="61"/>
      <c r="DC10228" s="61"/>
      <c r="DD10228" s="61"/>
      <c r="DE10228" s="61"/>
      <c r="DF10228" s="61"/>
      <c r="DU10228" s="61"/>
      <c r="DV10228" s="61"/>
      <c r="DZ10228" s="61"/>
      <c r="EA10228" s="61"/>
      <c r="EB10228" s="61"/>
      <c r="EC10228" s="61"/>
      <c r="ED10228" s="61"/>
      <c r="EE10228" s="61"/>
      <c r="EF10228" s="61"/>
    </row>
    <row r="10229" spans="10:153" x14ac:dyDescent="0.2">
      <c r="R10229" s="61"/>
      <c r="AB10229" s="61"/>
      <c r="AR10229" s="61"/>
      <c r="AS10229" s="61"/>
      <c r="CQ10229" s="61"/>
      <c r="CV10229" s="61"/>
      <c r="EC10229" s="61"/>
      <c r="ES10229" s="61"/>
    </row>
    <row r="10231" spans="10:153" x14ac:dyDescent="0.2">
      <c r="J10231" s="61"/>
      <c r="K10231" s="61"/>
      <c r="L10231" s="61"/>
      <c r="M10231" s="61"/>
      <c r="N10231" s="61"/>
      <c r="O10231" s="61"/>
      <c r="P10231" s="61"/>
      <c r="AD10231" s="61"/>
      <c r="AH10231" s="61"/>
      <c r="AI10231" s="61"/>
      <c r="AJ10231" s="61"/>
      <c r="AK10231" s="61"/>
      <c r="AL10231" s="61"/>
      <c r="AM10231" s="61"/>
      <c r="AN10231" s="61"/>
      <c r="AO10231" s="61"/>
      <c r="AY10231" s="61"/>
      <c r="BF10231" s="61"/>
      <c r="BG10231" s="61"/>
      <c r="BH10231" s="61"/>
      <c r="BI10231" s="61"/>
      <c r="BJ10231" s="61"/>
      <c r="BK10231" s="61"/>
      <c r="BL10231" s="61"/>
      <c r="BM10231" s="61"/>
      <c r="BV10231" s="61"/>
      <c r="BY10231" s="61"/>
      <c r="BZ10231" s="61"/>
      <c r="CD10231" s="61"/>
      <c r="CE10231" s="61"/>
      <c r="CF10231" s="61"/>
      <c r="CG10231" s="61"/>
      <c r="CH10231" s="61"/>
      <c r="CI10231" s="61"/>
      <c r="CJ10231" s="61"/>
      <c r="CX10231" s="61"/>
      <c r="DB10231" s="61"/>
      <c r="DC10231" s="61"/>
      <c r="DD10231" s="61"/>
      <c r="DE10231" s="61"/>
      <c r="DF10231" s="61"/>
      <c r="DG10231" s="61"/>
      <c r="DH10231" s="61"/>
      <c r="DV10231" s="61"/>
      <c r="DW10231" s="61"/>
      <c r="DX10231" s="61"/>
      <c r="DY10231" s="61"/>
      <c r="EU10231" s="61"/>
      <c r="EV10231" s="61"/>
      <c r="EW10231" s="61"/>
    </row>
    <row r="10233" spans="10:153" x14ac:dyDescent="0.2">
      <c r="J10233" s="61"/>
      <c r="K10233" s="61"/>
      <c r="L10233" s="61"/>
      <c r="AC10233" s="61"/>
      <c r="AD10233" s="61"/>
      <c r="BN10233" s="61"/>
      <c r="BV10233" s="61"/>
      <c r="BW10233" s="61"/>
      <c r="CW10233" s="61"/>
      <c r="DB10233" s="61"/>
      <c r="DC10233" s="61"/>
      <c r="DD10233" s="61"/>
      <c r="DE10233" s="61"/>
      <c r="DM10233" s="61"/>
      <c r="DU10233" s="61"/>
      <c r="DV10233" s="61"/>
      <c r="DZ10233" s="61"/>
      <c r="EA10233" s="61"/>
      <c r="EB10233" s="61"/>
      <c r="EC10233" s="61"/>
      <c r="EE10233" s="61"/>
      <c r="EG10233" s="61"/>
      <c r="ET10233" s="61"/>
      <c r="EU10233" s="61"/>
      <c r="EV10233" s="61"/>
      <c r="EW10233" s="61"/>
    </row>
    <row r="10235" spans="10:153" x14ac:dyDescent="0.2">
      <c r="J10235" s="61"/>
      <c r="K10235" s="61"/>
      <c r="AC10235" s="61"/>
      <c r="AD10235" s="61"/>
      <c r="AP10235" s="61"/>
      <c r="AV10235" s="61"/>
      <c r="AX10235" s="61"/>
      <c r="AY10235" s="61"/>
      <c r="AZ10235" s="61"/>
      <c r="BO10235" s="61"/>
      <c r="CW10235" s="61"/>
      <c r="CX10235" s="61"/>
      <c r="DB10235" s="61"/>
      <c r="DC10235" s="61"/>
      <c r="DD10235" s="61"/>
      <c r="DE10235" s="61"/>
      <c r="DF10235" s="61"/>
      <c r="DU10235" s="61"/>
      <c r="DV10235" s="61"/>
      <c r="DZ10235" s="61"/>
      <c r="EA10235" s="61"/>
      <c r="EB10235" s="61"/>
      <c r="EC10235" s="61"/>
      <c r="ED10235" s="61"/>
      <c r="EE10235" s="61"/>
      <c r="EF10235" s="61"/>
    </row>
    <row r="10236" spans="10:153" x14ac:dyDescent="0.2">
      <c r="R10236" s="61"/>
      <c r="AB10236" s="61"/>
      <c r="AR10236" s="61"/>
      <c r="AS10236" s="61"/>
      <c r="CQ10236" s="61"/>
      <c r="CV10236" s="61"/>
      <c r="EC10236" s="61"/>
      <c r="ES10236" s="61"/>
    </row>
    <row r="10238" spans="10:153" x14ac:dyDescent="0.2">
      <c r="J10238" s="61"/>
      <c r="K10238" s="61"/>
      <c r="L10238" s="61"/>
      <c r="M10238" s="61"/>
      <c r="N10238" s="61"/>
      <c r="O10238" s="61"/>
      <c r="P10238" s="61"/>
      <c r="AD10238" s="61"/>
      <c r="AH10238" s="61"/>
      <c r="AI10238" s="61"/>
      <c r="AJ10238" s="61"/>
      <c r="AK10238" s="61"/>
      <c r="AL10238" s="61"/>
      <c r="AM10238" s="61"/>
      <c r="AN10238" s="61"/>
      <c r="AO10238" s="61"/>
      <c r="AY10238" s="61"/>
      <c r="BF10238" s="61"/>
      <c r="BG10238" s="61"/>
      <c r="BH10238" s="61"/>
      <c r="BI10238" s="61"/>
      <c r="BJ10238" s="61"/>
      <c r="BK10238" s="61"/>
      <c r="BL10238" s="61"/>
      <c r="BM10238" s="61"/>
      <c r="BV10238" s="61"/>
      <c r="BY10238" s="61"/>
      <c r="BZ10238" s="61"/>
      <c r="CD10238" s="61"/>
      <c r="CE10238" s="61"/>
      <c r="CF10238" s="61"/>
      <c r="CG10238" s="61"/>
      <c r="CH10238" s="61"/>
      <c r="CI10238" s="61"/>
      <c r="CJ10238" s="61"/>
      <c r="CX10238" s="61"/>
      <c r="DB10238" s="61"/>
      <c r="DC10238" s="61"/>
      <c r="DD10238" s="61"/>
      <c r="DE10238" s="61"/>
      <c r="DF10238" s="61"/>
      <c r="DG10238" s="61"/>
      <c r="DH10238" s="61"/>
      <c r="DV10238" s="61"/>
      <c r="DW10238" s="61"/>
      <c r="DX10238" s="61"/>
      <c r="DY10238" s="61"/>
      <c r="EU10238" s="61"/>
      <c r="EV10238" s="61"/>
      <c r="EW10238" s="61"/>
    </row>
    <row r="10240" spans="10:153" x14ac:dyDescent="0.2">
      <c r="J10240" s="61"/>
      <c r="K10240" s="61"/>
      <c r="L10240" s="61"/>
      <c r="AC10240" s="61"/>
      <c r="AD10240" s="61"/>
      <c r="BN10240" s="61"/>
      <c r="BV10240" s="61"/>
      <c r="BW10240" s="61"/>
      <c r="CW10240" s="61"/>
      <c r="DB10240" s="61"/>
      <c r="DC10240" s="61"/>
      <c r="DD10240" s="61"/>
      <c r="DE10240" s="61"/>
      <c r="DM10240" s="61"/>
      <c r="DU10240" s="61"/>
      <c r="DV10240" s="61"/>
      <c r="DZ10240" s="61"/>
      <c r="EA10240" s="61"/>
      <c r="EB10240" s="61"/>
      <c r="EC10240" s="61"/>
      <c r="EE10240" s="61"/>
      <c r="EG10240" s="61"/>
      <c r="ET10240" s="61"/>
      <c r="EU10240" s="61"/>
      <c r="EV10240" s="61"/>
      <c r="EW10240" s="61"/>
    </row>
  </sheetData>
  <phoneticPr fontId="2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16</vt:i4>
      </vt:variant>
    </vt:vector>
  </HeadingPairs>
  <TitlesOfParts>
    <vt:vector size="19" baseType="lpstr">
      <vt:lpstr>Table</vt:lpstr>
      <vt:lpstr>Lookups</vt:lpstr>
      <vt:lpstr>Data</vt:lpstr>
      <vt:lpstr>Bid</vt:lpstr>
      <vt:lpstr>Criteria</vt:lpstr>
      <vt:lpstr>data</vt:lpstr>
      <vt:lpstr>date</vt:lpstr>
      <vt:lpstr>date_list</vt:lpstr>
      <vt:lpstr>dual_enrol_list</vt:lpstr>
      <vt:lpstr>Enrolled</vt:lpstr>
      <vt:lpstr>ind_list</vt:lpstr>
      <vt:lpstr>lca</vt:lpstr>
      <vt:lpstr>lca_list</vt:lpstr>
      <vt:lpstr>Table!Print_Area</vt:lpstr>
      <vt:lpstr>Result_type</vt:lpstr>
      <vt:lpstr>Result_type_list</vt:lpstr>
      <vt:lpstr>Size</vt:lpstr>
      <vt:lpstr>Size_list</vt:lpstr>
      <vt:lpstr>Two_way_tab_flag</vt:lpstr>
    </vt:vector>
  </TitlesOfParts>
  <Company>Christensen Associates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edmchugh</dc:creator>
  <cp:lastModifiedBy>Dan Hansen</cp:lastModifiedBy>
  <cp:lastPrinted>2009-04-03T17:07:33Z</cp:lastPrinted>
  <dcterms:created xsi:type="dcterms:W3CDTF">2009-03-24T17:58:42Z</dcterms:created>
  <dcterms:modified xsi:type="dcterms:W3CDTF">2015-03-26T16:44:55Z</dcterms:modified>
</cp:coreProperties>
</file>