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GE\Aggregator\Aggregator 2014\Models\Ex Post Protocol Tables\"/>
    </mc:Choice>
  </mc:AlternateContent>
  <bookViews>
    <workbookView xWindow="0" yWindow="75" windowWidth="19035" windowHeight="11760"/>
  </bookViews>
  <sheets>
    <sheet name="Table" sheetId="4" r:id="rId1"/>
    <sheet name="Lookups" sheetId="2" state="hidden" r:id="rId2"/>
    <sheet name="Data" sheetId="1" state="hidden" r:id="rId3"/>
  </sheets>
  <definedNames>
    <definedName name="_xlnm._FilterDatabase" localSheetId="2" hidden="1">Data!$A$1:$FU$16417</definedName>
    <definedName name="agg">Table!#REF!</definedName>
    <definedName name="agg_list">Lookups!$O$4:$O$9</definedName>
    <definedName name="Called">Table!$G$3</definedName>
    <definedName name="_xlnm.Criteria">Lookups!$B$3:$E$4</definedName>
    <definedName name="data">Data!$A$1:$FW$30601</definedName>
    <definedName name="date">Table!$B$5</definedName>
    <definedName name="date_list">Lookups!$K$4:$K$19</definedName>
    <definedName name="dual_enrol">Table!$B$11</definedName>
    <definedName name="dual_enrol_list">Lookups!$Q$4:$Q$6</definedName>
    <definedName name="Fillin">Lookups!$D$10</definedName>
    <definedName name="ind_grp">Table!#REF!</definedName>
    <definedName name="ind_list">Lookups!#REF!</definedName>
    <definedName name="lca">Table!$B$7</definedName>
    <definedName name="lca_list">Lookups!$L$4:$L$12</definedName>
    <definedName name="Nominated">Lookups!$D$9</definedName>
    <definedName name="notice">Table!$B$9</definedName>
    <definedName name="notice_list">Lookups!$N$4:$N$6</definedName>
    <definedName name="pass">Lookups!$D$7</definedName>
    <definedName name="_xlnm.Print_Area" localSheetId="0">Table!$A$2:$N$35</definedName>
    <definedName name="Result_type">Table!$B$4</definedName>
    <definedName name="Result_type_list">Lookups!$J$4:$J$5</definedName>
    <definedName name="Size">Table!$B$8</definedName>
    <definedName name="Size_list">Lookups!$M$4:$M$7</definedName>
    <definedName name="summer">Lookups!#REF!</definedName>
    <definedName name="table_for_PGE_AMP_expost_public" localSheetId="2">Data!$A$1:$FU$577</definedName>
    <definedName name="Two_way_tab_flag">Lookups!$D$6</definedName>
  </definedNames>
  <calcPr calcId="152511"/>
</workbook>
</file>

<file path=xl/calcChain.xml><?xml version="1.0" encoding="utf-8"?>
<calcChain xmlns="http://schemas.openxmlformats.org/spreadsheetml/2006/main">
  <c r="AA42" i="2" l="1"/>
  <c r="AD42" i="2"/>
  <c r="AA41" i="2" s="1"/>
  <c r="AC42" i="2"/>
  <c r="J3" i="4" l="1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23" i="2"/>
  <c r="F70" i="2"/>
  <c r="A70" i="2"/>
  <c r="F69" i="2"/>
  <c r="A69" i="2"/>
  <c r="F68" i="2"/>
  <c r="A68" i="2"/>
  <c r="F67" i="2"/>
  <c r="A67" i="2"/>
  <c r="F66" i="2"/>
  <c r="A66" i="2"/>
  <c r="F65" i="2"/>
  <c r="A65" i="2"/>
  <c r="F64" i="2"/>
  <c r="A64" i="2"/>
  <c r="F63" i="2"/>
  <c r="A63" i="2"/>
  <c r="F62" i="2"/>
  <c r="A62" i="2"/>
  <c r="F61" i="2"/>
  <c r="A61" i="2"/>
  <c r="F60" i="2"/>
  <c r="A60" i="2"/>
  <c r="F59" i="2"/>
  <c r="A59" i="2"/>
  <c r="F58" i="2"/>
  <c r="A58" i="2"/>
  <c r="F57" i="2"/>
  <c r="A57" i="2"/>
  <c r="F56" i="2"/>
  <c r="A56" i="2"/>
  <c r="F55" i="2"/>
  <c r="A55" i="2"/>
  <c r="F54" i="2"/>
  <c r="A54" i="2"/>
  <c r="F53" i="2"/>
  <c r="A53" i="2"/>
  <c r="F52" i="2"/>
  <c r="A52" i="2"/>
  <c r="F51" i="2"/>
  <c r="A51" i="2"/>
  <c r="F50" i="2"/>
  <c r="A50" i="2"/>
  <c r="F49" i="2"/>
  <c r="A49" i="2"/>
  <c r="F48" i="2"/>
  <c r="A48" i="2"/>
  <c r="F47" i="2"/>
  <c r="A47" i="2"/>
  <c r="F46" i="2"/>
  <c r="A46" i="2"/>
  <c r="F45" i="2"/>
  <c r="A45" i="2"/>
  <c r="F44" i="2"/>
  <c r="A44" i="2"/>
  <c r="F43" i="2"/>
  <c r="A43" i="2"/>
  <c r="F42" i="2"/>
  <c r="A42" i="2"/>
  <c r="F41" i="2"/>
  <c r="A41" i="2"/>
  <c r="F40" i="2"/>
  <c r="A40" i="2"/>
  <c r="F39" i="2"/>
  <c r="A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A29" i="2"/>
  <c r="F28" i="2"/>
  <c r="A28" i="2"/>
  <c r="F27" i="2"/>
  <c r="A27" i="2"/>
  <c r="F26" i="2"/>
  <c r="A26" i="2"/>
  <c r="F25" i="2"/>
  <c r="A25" i="2"/>
  <c r="F24" i="2"/>
  <c r="A24" i="2"/>
  <c r="F23" i="2"/>
  <c r="A23" i="2"/>
  <c r="H32" i="4" l="1"/>
  <c r="G32" i="4"/>
  <c r="G5" i="4"/>
  <c r="F32" i="4" l="1"/>
  <c r="T23" i="2"/>
  <c r="R23" i="2" l="1"/>
  <c r="Q23" i="2"/>
  <c r="P23" i="2"/>
  <c r="N23" i="2"/>
  <c r="M23" i="2"/>
  <c r="S23" i="2"/>
  <c r="O23" i="2"/>
  <c r="L23" i="2"/>
  <c r="U23" i="2"/>
  <c r="I24" i="2"/>
  <c r="E4" i="2"/>
  <c r="D4" i="2"/>
  <c r="C4" i="2"/>
  <c r="B4" i="2"/>
  <c r="J32" i="4"/>
  <c r="J6" i="4"/>
  <c r="H5" i="4"/>
  <c r="F5" i="4"/>
  <c r="A1" i="4"/>
  <c r="D7" i="2" l="1"/>
  <c r="I25" i="2"/>
  <c r="G3" i="4" l="1"/>
  <c r="K27" i="4" s="1"/>
  <c r="G2" i="4"/>
  <c r="M24" i="2"/>
  <c r="N24" i="2"/>
  <c r="O24" i="2"/>
  <c r="Q24" i="2"/>
  <c r="R24" i="2"/>
  <c r="S24" i="2"/>
  <c r="L24" i="2"/>
  <c r="T24" i="2"/>
  <c r="U24" i="2"/>
  <c r="P24" i="2"/>
  <c r="I26" i="2"/>
  <c r="F22" i="4" l="1"/>
  <c r="B11" i="4"/>
  <c r="K26" i="4"/>
  <c r="I22" i="4"/>
  <c r="J37" i="2" s="1"/>
  <c r="K14" i="4"/>
  <c r="J25" i="4"/>
  <c r="K16" i="4"/>
  <c r="N22" i="4"/>
  <c r="H23" i="4"/>
  <c r="L23" i="4" s="1"/>
  <c r="M13" i="4"/>
  <c r="I28" i="4"/>
  <c r="J43" i="2" s="1"/>
  <c r="H16" i="4"/>
  <c r="L16" i="4" s="1"/>
  <c r="N20" i="4"/>
  <c r="N31" i="4"/>
  <c r="F18" i="4"/>
  <c r="G18" i="4" s="1"/>
  <c r="J17" i="4"/>
  <c r="F24" i="4"/>
  <c r="F20" i="4"/>
  <c r="N24" i="4"/>
  <c r="F28" i="4"/>
  <c r="G28" i="4" s="1"/>
  <c r="J27" i="4"/>
  <c r="H26" i="4"/>
  <c r="H10" i="4"/>
  <c r="L10" i="4" s="1"/>
  <c r="K22" i="4"/>
  <c r="K30" i="4"/>
  <c r="M23" i="4"/>
  <c r="F8" i="4"/>
  <c r="M25" i="4"/>
  <c r="H29" i="4"/>
  <c r="L29" i="4" s="1"/>
  <c r="F25" i="4"/>
  <c r="N18" i="4"/>
  <c r="I25" i="4"/>
  <c r="J40" i="2" s="1"/>
  <c r="M21" i="4"/>
  <c r="N21" i="4"/>
  <c r="K15" i="4"/>
  <c r="I11" i="4"/>
  <c r="J26" i="2" s="1"/>
  <c r="F30" i="4"/>
  <c r="I13" i="4"/>
  <c r="J28" i="2" s="1"/>
  <c r="M8" i="4"/>
  <c r="K12" i="4"/>
  <c r="I30" i="4"/>
  <c r="J45" i="2" s="1"/>
  <c r="H24" i="4"/>
  <c r="L24" i="4" s="1"/>
  <c r="I16" i="4"/>
  <c r="J31" i="2" s="1"/>
  <c r="I24" i="4"/>
  <c r="J39" i="2" s="1"/>
  <c r="J24" i="4"/>
  <c r="H25" i="4"/>
  <c r="L25" i="4" s="1"/>
  <c r="H12" i="4"/>
  <c r="L12" i="4" s="1"/>
  <c r="N30" i="4"/>
  <c r="H14" i="4"/>
  <c r="L14" i="4" s="1"/>
  <c r="K10" i="4"/>
  <c r="J13" i="4"/>
  <c r="H31" i="4"/>
  <c r="L31" i="4" s="1"/>
  <c r="F26" i="4"/>
  <c r="I9" i="4"/>
  <c r="J24" i="2" s="1"/>
  <c r="I26" i="4"/>
  <c r="J41" i="2" s="1"/>
  <c r="F27" i="4"/>
  <c r="H27" i="4"/>
  <c r="L27" i="4" s="1"/>
  <c r="F14" i="4"/>
  <c r="M31" i="4"/>
  <c r="F16" i="4"/>
  <c r="G16" i="4" s="1"/>
  <c r="I12" i="4"/>
  <c r="J27" i="2" s="1"/>
  <c r="I14" i="4"/>
  <c r="J29" i="2" s="1"/>
  <c r="H8" i="4"/>
  <c r="L8" i="4" s="1"/>
  <c r="N26" i="4"/>
  <c r="N13" i="4"/>
  <c r="N28" i="4"/>
  <c r="F29" i="4"/>
  <c r="M29" i="4"/>
  <c r="N14" i="4"/>
  <c r="J11" i="4"/>
  <c r="N16" i="4"/>
  <c r="H13" i="4"/>
  <c r="L13" i="4" s="1"/>
  <c r="H15" i="4"/>
  <c r="L15" i="4" s="1"/>
  <c r="F10" i="4"/>
  <c r="F12" i="4"/>
  <c r="H9" i="4"/>
  <c r="L9" i="4" s="1"/>
  <c r="J15" i="4"/>
  <c r="J23" i="4"/>
  <c r="H20" i="4"/>
  <c r="L20" i="4" s="1"/>
  <c r="M24" i="4"/>
  <c r="H22" i="4"/>
  <c r="L22" i="4" s="1"/>
  <c r="N23" i="4"/>
  <c r="J21" i="4"/>
  <c r="I15" i="4"/>
  <c r="J30" i="2" s="1"/>
  <c r="M27" i="4"/>
  <c r="F19" i="4"/>
  <c r="G19" i="4" s="1"/>
  <c r="M28" i="4"/>
  <c r="J31" i="4"/>
  <c r="M12" i="4"/>
  <c r="K31" i="4"/>
  <c r="K24" i="4"/>
  <c r="M20" i="4"/>
  <c r="N11" i="4"/>
  <c r="M15" i="4"/>
  <c r="K25" i="4"/>
  <c r="F15" i="4"/>
  <c r="N8" i="4"/>
  <c r="M17" i="4"/>
  <c r="N15" i="4"/>
  <c r="F31" i="4"/>
  <c r="G31" i="4" s="1"/>
  <c r="F17" i="4"/>
  <c r="N25" i="4"/>
  <c r="N10" i="4"/>
  <c r="M19" i="4"/>
  <c r="K29" i="4"/>
  <c r="F21" i="4"/>
  <c r="M30" i="4"/>
  <c r="K8" i="4"/>
  <c r="M14" i="4"/>
  <c r="I8" i="4"/>
  <c r="J23" i="2" s="1"/>
  <c r="J8" i="4"/>
  <c r="N27" i="4"/>
  <c r="J16" i="4"/>
  <c r="K17" i="4"/>
  <c r="J26" i="4"/>
  <c r="J19" i="4"/>
  <c r="M9" i="4"/>
  <c r="K19" i="4"/>
  <c r="J28" i="4"/>
  <c r="M16" i="4"/>
  <c r="F9" i="4"/>
  <c r="N17" i="4"/>
  <c r="M26" i="4"/>
  <c r="M11" i="4"/>
  <c r="K21" i="4"/>
  <c r="J30" i="4"/>
  <c r="K23" i="4"/>
  <c r="H17" i="4"/>
  <c r="L17" i="4" s="1"/>
  <c r="M22" i="4"/>
  <c r="I17" i="4"/>
  <c r="J32" i="2" s="1"/>
  <c r="I10" i="4"/>
  <c r="J25" i="2" s="1"/>
  <c r="F11" i="4"/>
  <c r="G11" i="4" s="1"/>
  <c r="H11" i="4"/>
  <c r="L11" i="4" s="1"/>
  <c r="K9" i="4"/>
  <c r="J18" i="4"/>
  <c r="I27" i="4"/>
  <c r="J42" i="2" s="1"/>
  <c r="I20" i="4"/>
  <c r="J35" i="2" s="1"/>
  <c r="K11" i="4"/>
  <c r="J20" i="4"/>
  <c r="I29" i="4"/>
  <c r="J44" i="2" s="1"/>
  <c r="K18" i="4"/>
  <c r="N9" i="4"/>
  <c r="M18" i="4"/>
  <c r="K28" i="4"/>
  <c r="K13" i="4"/>
  <c r="J22" i="4"/>
  <c r="I31" i="4"/>
  <c r="J46" i="2" s="1"/>
  <c r="H18" i="4"/>
  <c r="L18" i="4" s="1"/>
  <c r="J9" i="4"/>
  <c r="H19" i="4"/>
  <c r="L19" i="4" s="1"/>
  <c r="N29" i="4"/>
  <c r="N19" i="4"/>
  <c r="N12" i="4"/>
  <c r="F13" i="4"/>
  <c r="I18" i="4"/>
  <c r="J33" i="2" s="1"/>
  <c r="J10" i="4"/>
  <c r="I19" i="4"/>
  <c r="J34" i="2" s="1"/>
  <c r="H28" i="4"/>
  <c r="L28" i="4" s="1"/>
  <c r="F23" i="4"/>
  <c r="J12" i="4"/>
  <c r="I21" i="4"/>
  <c r="J36" i="2" s="1"/>
  <c r="H30" i="4"/>
  <c r="L30" i="4" s="1"/>
  <c r="H21" i="4"/>
  <c r="L21" i="4" s="1"/>
  <c r="M10" i="4"/>
  <c r="K20" i="4"/>
  <c r="J29" i="4"/>
  <c r="J14" i="4"/>
  <c r="I23" i="4"/>
  <c r="J38" i="2" s="1"/>
  <c r="O25" i="2"/>
  <c r="M25" i="2"/>
  <c r="N25" i="2"/>
  <c r="P25" i="2"/>
  <c r="L25" i="2"/>
  <c r="Q25" i="2"/>
  <c r="R25" i="2"/>
  <c r="U25" i="2"/>
  <c r="S25" i="2"/>
  <c r="T25" i="2"/>
  <c r="I27" i="2"/>
  <c r="L26" i="4"/>
  <c r="G10" i="4"/>
  <c r="G12" i="4"/>
  <c r="G8" i="4" l="1"/>
  <c r="G25" i="4"/>
  <c r="G17" i="4"/>
  <c r="G26" i="4"/>
  <c r="G20" i="4"/>
  <c r="G24" i="4"/>
  <c r="G22" i="4"/>
  <c r="G21" i="4"/>
  <c r="G27" i="4"/>
  <c r="G13" i="4"/>
  <c r="G29" i="4"/>
  <c r="G14" i="4"/>
  <c r="F34" i="4"/>
  <c r="G23" i="4"/>
  <c r="G15" i="4"/>
  <c r="H34" i="4"/>
  <c r="G30" i="4"/>
  <c r="G9" i="4"/>
  <c r="I28" i="2"/>
  <c r="U26" i="2"/>
  <c r="N26" i="2"/>
  <c r="L26" i="2"/>
  <c r="O26" i="2"/>
  <c r="P26" i="2"/>
  <c r="Q26" i="2"/>
  <c r="M26" i="2"/>
  <c r="R26" i="2"/>
  <c r="S26" i="2"/>
  <c r="T26" i="2"/>
  <c r="I34" i="4"/>
  <c r="G34" i="4" l="1"/>
  <c r="P27" i="2"/>
  <c r="U27" i="2"/>
  <c r="Q27" i="2"/>
  <c r="L27" i="2"/>
  <c r="O27" i="2"/>
  <c r="R27" i="2"/>
  <c r="M27" i="2"/>
  <c r="N27" i="2"/>
  <c r="S27" i="2"/>
  <c r="T27" i="2"/>
  <c r="I29" i="2"/>
  <c r="Q28" i="2" l="1"/>
  <c r="R28" i="2"/>
  <c r="U28" i="2"/>
  <c r="S28" i="2"/>
  <c r="L28" i="2"/>
  <c r="O28" i="2"/>
  <c r="M28" i="2"/>
  <c r="N28" i="2"/>
  <c r="P28" i="2"/>
  <c r="T28" i="2"/>
  <c r="I30" i="2"/>
  <c r="R29" i="2" l="1"/>
  <c r="S29" i="2"/>
  <c r="T29" i="2"/>
  <c r="O29" i="2"/>
  <c r="M29" i="2"/>
  <c r="L29" i="2"/>
  <c r="N29" i="2"/>
  <c r="P29" i="2"/>
  <c r="U29" i="2"/>
  <c r="Q29" i="2"/>
  <c r="I31" i="2"/>
  <c r="S30" i="2" l="1"/>
  <c r="T30" i="2"/>
  <c r="U30" i="2"/>
  <c r="M30" i="2"/>
  <c r="N30" i="2"/>
  <c r="O30" i="2"/>
  <c r="P30" i="2"/>
  <c r="Q30" i="2"/>
  <c r="R30" i="2"/>
  <c r="L30" i="2"/>
  <c r="I32" i="2"/>
  <c r="T31" i="2" l="1"/>
  <c r="M31" i="2"/>
  <c r="R31" i="2"/>
  <c r="U31" i="2"/>
  <c r="O31" i="2"/>
  <c r="N31" i="2"/>
  <c r="P31" i="2"/>
  <c r="L31" i="2"/>
  <c r="Q31" i="2"/>
  <c r="S31" i="2"/>
  <c r="I33" i="2"/>
  <c r="M32" i="2" l="1"/>
  <c r="N32" i="2"/>
  <c r="U32" i="2"/>
  <c r="P32" i="2"/>
  <c r="Q32" i="2"/>
  <c r="O32" i="2"/>
  <c r="R32" i="2"/>
  <c r="S32" i="2"/>
  <c r="T32" i="2"/>
  <c r="L32" i="2"/>
  <c r="I34" i="2"/>
  <c r="O33" i="2" l="1"/>
  <c r="M33" i="2"/>
  <c r="N33" i="2"/>
  <c r="P33" i="2"/>
  <c r="R33" i="2"/>
  <c r="L33" i="2"/>
  <c r="T33" i="2"/>
  <c r="U33" i="2"/>
  <c r="Q33" i="2"/>
  <c r="S33" i="2"/>
  <c r="I35" i="2"/>
  <c r="U34" i="2" l="1"/>
  <c r="N34" i="2"/>
  <c r="L34" i="2"/>
  <c r="O34" i="2"/>
  <c r="P34" i="2"/>
  <c r="Q34" i="2"/>
  <c r="M34" i="2"/>
  <c r="R34" i="2"/>
  <c r="S34" i="2"/>
  <c r="T34" i="2"/>
  <c r="I36" i="2"/>
  <c r="P35" i="2" l="1"/>
  <c r="U35" i="2"/>
  <c r="Q35" i="2"/>
  <c r="L35" i="2"/>
  <c r="O35" i="2"/>
  <c r="R35" i="2"/>
  <c r="N35" i="2"/>
  <c r="T35" i="2"/>
  <c r="M35" i="2"/>
  <c r="S35" i="2"/>
  <c r="I37" i="2"/>
  <c r="Q36" i="2" l="1"/>
  <c r="R36" i="2"/>
  <c r="U36" i="2"/>
  <c r="S36" i="2"/>
  <c r="L36" i="2"/>
  <c r="O36" i="2"/>
  <c r="M36" i="2"/>
  <c r="N36" i="2"/>
  <c r="P36" i="2"/>
  <c r="T36" i="2"/>
  <c r="I38" i="2"/>
  <c r="R37" i="2" l="1"/>
  <c r="S37" i="2"/>
  <c r="T37" i="2"/>
  <c r="N37" i="2"/>
  <c r="Q37" i="2"/>
  <c r="O37" i="2"/>
  <c r="M37" i="2"/>
  <c r="P37" i="2"/>
  <c r="L37" i="2"/>
  <c r="I39" i="2"/>
  <c r="U37" i="2" l="1"/>
  <c r="L38" i="2"/>
  <c r="P38" i="2"/>
  <c r="S38" i="2"/>
  <c r="T38" i="2"/>
  <c r="N38" i="2"/>
  <c r="Q38" i="2"/>
  <c r="O38" i="2"/>
  <c r="M38" i="2"/>
  <c r="R38" i="2"/>
  <c r="I40" i="2"/>
  <c r="Q39" i="2" l="1"/>
  <c r="S39" i="2"/>
  <c r="P39" i="2"/>
  <c r="L39" i="2"/>
  <c r="T39" i="2"/>
  <c r="N39" i="2"/>
  <c r="M39" i="2"/>
  <c r="O39" i="2"/>
  <c r="R39" i="2"/>
  <c r="I41" i="2"/>
  <c r="U38" i="2"/>
  <c r="U39" i="2" l="1"/>
  <c r="I42" i="2"/>
  <c r="P40" i="2"/>
  <c r="T40" i="2"/>
  <c r="S40" i="2"/>
  <c r="Q40" i="2"/>
  <c r="L40" i="2"/>
  <c r="N40" i="2"/>
  <c r="O40" i="2"/>
  <c r="M40" i="2"/>
  <c r="R40" i="2"/>
  <c r="U40" i="2" l="1"/>
  <c r="P41" i="2"/>
  <c r="L41" i="2"/>
  <c r="Q41" i="2"/>
  <c r="N41" i="2"/>
  <c r="S41" i="2"/>
  <c r="T41" i="2"/>
  <c r="M41" i="2"/>
  <c r="R41" i="2"/>
  <c r="O41" i="2"/>
  <c r="I43" i="2"/>
  <c r="S42" i="2" l="1"/>
  <c r="T42" i="2"/>
  <c r="L42" i="2"/>
  <c r="M42" i="2"/>
  <c r="N42" i="2"/>
  <c r="U42" i="2"/>
  <c r="P42" i="2"/>
  <c r="O42" i="2"/>
  <c r="Q42" i="2"/>
  <c r="R42" i="2"/>
  <c r="I44" i="2"/>
  <c r="U41" i="2"/>
  <c r="T43" i="2" l="1"/>
  <c r="M43" i="2"/>
  <c r="N43" i="2"/>
  <c r="Q43" i="2"/>
  <c r="R43" i="2"/>
  <c r="L43" i="2"/>
  <c r="S43" i="2"/>
  <c r="U43" i="2"/>
  <c r="O43" i="2"/>
  <c r="P43" i="2"/>
  <c r="I45" i="2"/>
  <c r="M44" i="2" l="1"/>
  <c r="N44" i="2"/>
  <c r="O44" i="2"/>
  <c r="S44" i="2"/>
  <c r="L44" i="2"/>
  <c r="P44" i="2"/>
  <c r="Q44" i="2"/>
  <c r="U44" i="2"/>
  <c r="R44" i="2"/>
  <c r="T44" i="2"/>
  <c r="I46" i="2"/>
  <c r="O45" i="2" l="1"/>
  <c r="M45" i="2"/>
  <c r="N45" i="2"/>
  <c r="P45" i="2"/>
  <c r="U45" i="2"/>
  <c r="Q45" i="2"/>
  <c r="R45" i="2"/>
  <c r="S45" i="2"/>
  <c r="T45" i="2"/>
  <c r="L45" i="2"/>
  <c r="U46" i="2"/>
  <c r="N46" i="2"/>
  <c r="L46" i="2"/>
  <c r="O46" i="2"/>
  <c r="P46" i="2"/>
  <c r="Q46" i="2"/>
  <c r="S46" i="2"/>
  <c r="M46" i="2"/>
  <c r="M47" i="2" s="1"/>
  <c r="G35" i="4" s="1"/>
  <c r="R46" i="2"/>
  <c r="T46" i="2"/>
  <c r="L47" i="2" l="1"/>
  <c r="F35" i="4" s="1"/>
  <c r="U47" i="2"/>
  <c r="N47" i="2"/>
  <c r="O47" i="2"/>
  <c r="I35" i="4" s="1"/>
  <c r="S47" i="2" l="1"/>
  <c r="H35" i="4"/>
  <c r="Q47" i="2"/>
  <c r="P47" i="2"/>
  <c r="R47" i="2"/>
  <c r="T47" i="2"/>
  <c r="AC45" i="2" l="1"/>
  <c r="L35" i="4" s="1"/>
  <c r="AB45" i="2"/>
  <c r="K35" i="4" s="1"/>
  <c r="AE45" i="2"/>
  <c r="N35" i="4" s="1"/>
  <c r="AA45" i="2"/>
  <c r="J35" i="4" s="1"/>
  <c r="AD45" i="2"/>
  <c r="M35" i="4" s="1"/>
  <c r="H36" i="4"/>
</calcChain>
</file>

<file path=xl/connections.xml><?xml version="1.0" encoding="utf-8"?>
<connections xmlns="http://schemas.openxmlformats.org/spreadsheetml/2006/main">
  <connection id="1" name="table_for_PGE AMP_expost_public" type="6" refreshedVersion="5" background="1" saveData="1">
    <textPr codePage="437" sourceFile="P:\PGE\Aggregator\Aggregator 2013\Models\PGE\AMP\table_for_PGE AMP_expost_public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<sst xmlns="http://schemas.openxmlformats.org/spreadsheetml/2006/main" count="2665" uniqueCount="265">
  <si>
    <t>LCA</t>
  </si>
  <si>
    <t>All</t>
  </si>
  <si>
    <t>Typical Event Day</t>
  </si>
  <si>
    <t>Aggregate Impact</t>
  </si>
  <si>
    <t>Hour Ending</t>
  </si>
  <si>
    <t>10th%ile</t>
  </si>
  <si>
    <t>30th%ile</t>
  </si>
  <si>
    <t>50th%ile</t>
  </si>
  <si>
    <t>70th%ile</t>
  </si>
  <si>
    <t>90th%ile</t>
  </si>
  <si>
    <t>DR Program:</t>
  </si>
  <si>
    <t>10th</t>
  </si>
  <si>
    <t>30th</t>
  </si>
  <si>
    <t>50th</t>
  </si>
  <si>
    <t>70th</t>
  </si>
  <si>
    <t>90th</t>
  </si>
  <si>
    <t>Daily</t>
  </si>
  <si>
    <t>n/a</t>
  </si>
  <si>
    <t>Local Capacity Area:</t>
  </si>
  <si>
    <t>Utility:</t>
  </si>
  <si>
    <t>Type of Results:</t>
  </si>
  <si>
    <t>PCTILE10_hr1</t>
  </si>
  <si>
    <t>PCTILE10_hr2</t>
  </si>
  <si>
    <t>PCTILE10_hr3</t>
  </si>
  <si>
    <t>PCTILE10_hr4</t>
  </si>
  <si>
    <t>PCTILE10_hr5</t>
  </si>
  <si>
    <t>PCTILE10_hr6</t>
  </si>
  <si>
    <t>PCTILE10_hr7</t>
  </si>
  <si>
    <t>PCTILE10_hr8</t>
  </si>
  <si>
    <t>PCTILE10_hr9</t>
  </si>
  <si>
    <t>PCTILE10_hr10</t>
  </si>
  <si>
    <t>PCTILE10_hr11</t>
  </si>
  <si>
    <t>PCTILE10_hr12</t>
  </si>
  <si>
    <t>PCTILE10_hr13</t>
  </si>
  <si>
    <t>PCTILE10_hr14</t>
  </si>
  <si>
    <t>PCTILE10_hr15</t>
  </si>
  <si>
    <t>PCTILE10_hr16</t>
  </si>
  <si>
    <t>PCTILE10_hr17</t>
  </si>
  <si>
    <t>PCTILE10_hr18</t>
  </si>
  <si>
    <t>PCTILE10_hr19</t>
  </si>
  <si>
    <t>PCTILE10_hr20</t>
  </si>
  <si>
    <t>PCTILE10_hr21</t>
  </si>
  <si>
    <t>PCTILE10_hr22</t>
  </si>
  <si>
    <t>PCTILE10_hr23</t>
  </si>
  <si>
    <t>PCTILE10_hr24</t>
  </si>
  <si>
    <t>PCTILE30_hr1</t>
  </si>
  <si>
    <t>PCTILE30_hr2</t>
  </si>
  <si>
    <t>PCTILE30_hr3</t>
  </si>
  <si>
    <t>PCTILE30_hr4</t>
  </si>
  <si>
    <t>PCTILE30_hr5</t>
  </si>
  <si>
    <t>PCTILE30_hr6</t>
  </si>
  <si>
    <t>PCTILE30_hr7</t>
  </si>
  <si>
    <t>PCTILE30_hr8</t>
  </si>
  <si>
    <t>PCTILE30_hr9</t>
  </si>
  <si>
    <t>PCTILE30_hr10</t>
  </si>
  <si>
    <t>PCTILE30_hr11</t>
  </si>
  <si>
    <t>PCTILE30_hr12</t>
  </si>
  <si>
    <t>PCTILE30_hr13</t>
  </si>
  <si>
    <t>PCTILE30_hr14</t>
  </si>
  <si>
    <t>PCTILE30_hr15</t>
  </si>
  <si>
    <t>PCTILE30_hr16</t>
  </si>
  <si>
    <t>PCTILE30_hr17</t>
  </si>
  <si>
    <t>PCTILE30_hr18</t>
  </si>
  <si>
    <t>PCTILE30_hr19</t>
  </si>
  <si>
    <t>PCTILE30_hr20</t>
  </si>
  <si>
    <t>PCTILE30_hr21</t>
  </si>
  <si>
    <t>PCTILE30_hr22</t>
  </si>
  <si>
    <t>PCTILE30_hr23</t>
  </si>
  <si>
    <t>PCTILE30_hr24</t>
  </si>
  <si>
    <t>PCTILE50_hr1</t>
  </si>
  <si>
    <t>PCTILE50_hr2</t>
  </si>
  <si>
    <t>PCTILE50_hr3</t>
  </si>
  <si>
    <t>PCTILE50_hr4</t>
  </si>
  <si>
    <t>PCTILE50_hr5</t>
  </si>
  <si>
    <t>PCTILE50_hr6</t>
  </si>
  <si>
    <t>PCTILE50_hr7</t>
  </si>
  <si>
    <t>PCTILE50_hr8</t>
  </si>
  <si>
    <t>PCTILE50_hr9</t>
  </si>
  <si>
    <t>PCTILE50_hr10</t>
  </si>
  <si>
    <t>PCTILE50_hr11</t>
  </si>
  <si>
    <t>PCTILE50_hr12</t>
  </si>
  <si>
    <t>PCTILE50_hr13</t>
  </si>
  <si>
    <t>PCTILE50_hr14</t>
  </si>
  <si>
    <t>PCTILE50_hr15</t>
  </si>
  <si>
    <t>PCTILE50_hr16</t>
  </si>
  <si>
    <t>PCTILE50_hr17</t>
  </si>
  <si>
    <t>PCTILE50_hr18</t>
  </si>
  <si>
    <t>PCTILE50_hr19</t>
  </si>
  <si>
    <t>PCTILE50_hr20</t>
  </si>
  <si>
    <t>PCTILE50_hr21</t>
  </si>
  <si>
    <t>PCTILE50_hr22</t>
  </si>
  <si>
    <t>PCTILE50_hr23</t>
  </si>
  <si>
    <t>PCTILE50_hr24</t>
  </si>
  <si>
    <t>PCTILE70_hr1</t>
  </si>
  <si>
    <t>PCTILE70_hr2</t>
  </si>
  <si>
    <t>PCTILE70_hr3</t>
  </si>
  <si>
    <t>PCTILE70_hr4</t>
  </si>
  <si>
    <t>PCTILE70_hr5</t>
  </si>
  <si>
    <t>PCTILE70_hr6</t>
  </si>
  <si>
    <t>PCTILE70_hr7</t>
  </si>
  <si>
    <t>PCTILE70_hr8</t>
  </si>
  <si>
    <t>PCTILE70_hr9</t>
  </si>
  <si>
    <t>PCTILE70_hr10</t>
  </si>
  <si>
    <t>PCTILE70_hr11</t>
  </si>
  <si>
    <t>PCTILE70_hr12</t>
  </si>
  <si>
    <t>PCTILE70_hr13</t>
  </si>
  <si>
    <t>PCTILE70_hr14</t>
  </si>
  <si>
    <t>PCTILE70_hr15</t>
  </si>
  <si>
    <t>PCTILE70_hr16</t>
  </si>
  <si>
    <t>PCTILE70_hr17</t>
  </si>
  <si>
    <t>PCTILE70_hr18</t>
  </si>
  <si>
    <t>PCTILE70_hr19</t>
  </si>
  <si>
    <t>PCTILE70_hr20</t>
  </si>
  <si>
    <t>PCTILE70_hr21</t>
  </si>
  <si>
    <t>PCTILE70_hr22</t>
  </si>
  <si>
    <t>PCTILE70_hr23</t>
  </si>
  <si>
    <t>PCTILE70_hr24</t>
  </si>
  <si>
    <t>PCTILE90_hr1</t>
  </si>
  <si>
    <t>PCTILE90_hr2</t>
  </si>
  <si>
    <t>PCTILE90_hr3</t>
  </si>
  <si>
    <t>PCTILE90_hr4</t>
  </si>
  <si>
    <t>PCTILE90_hr5</t>
  </si>
  <si>
    <t>PCTILE90_hr6</t>
  </si>
  <si>
    <t>PCTILE90_hr7</t>
  </si>
  <si>
    <t>PCTILE90_hr8</t>
  </si>
  <si>
    <t>PCTILE90_hr9</t>
  </si>
  <si>
    <t>PCTILE90_hr10</t>
  </si>
  <si>
    <t>PCTILE90_hr11</t>
  </si>
  <si>
    <t>PCTILE90_hr12</t>
  </si>
  <si>
    <t>PCTILE90_hr13</t>
  </si>
  <si>
    <t>PCTILE90_hr14</t>
  </si>
  <si>
    <t>PCTILE90_hr15</t>
  </si>
  <si>
    <t>PCTILE90_hr16</t>
  </si>
  <si>
    <t>PCTILE90_hr17</t>
  </si>
  <si>
    <t>PCTILE90_hr18</t>
  </si>
  <si>
    <t>PCTILE90_hr19</t>
  </si>
  <si>
    <t>PCTILE90_hr20</t>
  </si>
  <si>
    <t>PCTILE90_hr21</t>
  </si>
  <si>
    <t>PCTILE90_hr22</t>
  </si>
  <si>
    <t>PCTILE90_hr23</t>
  </si>
  <si>
    <t>PCTILE90_hr24</t>
  </si>
  <si>
    <t>temp_hr1</t>
  </si>
  <si>
    <t>temp_hr2</t>
  </si>
  <si>
    <t>temp_hr3</t>
  </si>
  <si>
    <t>temp_hr4</t>
  </si>
  <si>
    <t>temp_hr5</t>
  </si>
  <si>
    <t>temp_hr6</t>
  </si>
  <si>
    <t>temp_hr7</t>
  </si>
  <si>
    <t>temp_hr8</t>
  </si>
  <si>
    <t>temp_hr9</t>
  </si>
  <si>
    <t>temp_hr10</t>
  </si>
  <si>
    <t>temp_hr11</t>
  </si>
  <si>
    <t>temp_hr12</t>
  </si>
  <si>
    <t>temp_hr13</t>
  </si>
  <si>
    <t>temp_hr14</t>
  </si>
  <si>
    <t>temp_hr15</t>
  </si>
  <si>
    <t>temp_hr16</t>
  </si>
  <si>
    <t>temp_hr17</t>
  </si>
  <si>
    <t>temp_hr18</t>
  </si>
  <si>
    <t>temp_hr19</t>
  </si>
  <si>
    <t>temp_hr20</t>
  </si>
  <si>
    <t>temp_hr21</t>
  </si>
  <si>
    <t>temp_hr22</t>
  </si>
  <si>
    <t>temp_hr23</t>
  </si>
  <si>
    <t>temp_hr24</t>
  </si>
  <si>
    <r>
      <t>Weighted Average Temperature (</t>
    </r>
    <r>
      <rPr>
        <b/>
        <vertAlign val="superscript"/>
        <sz val="11"/>
        <color indexed="9"/>
        <rFont val="Arial Narrow"/>
        <family val="2"/>
      </rPr>
      <t>o</t>
    </r>
    <r>
      <rPr>
        <b/>
        <sz val="11"/>
        <color indexed="9"/>
        <rFont val="Arial Narrow"/>
        <family val="2"/>
      </rPr>
      <t>F)</t>
    </r>
  </si>
  <si>
    <t>Ref_hr1</t>
  </si>
  <si>
    <t>Ref_hr2</t>
  </si>
  <si>
    <t>Ref_hr3</t>
  </si>
  <si>
    <t>Ref_hr4</t>
  </si>
  <si>
    <t>Ref_hr5</t>
  </si>
  <si>
    <t>Ref_hr6</t>
  </si>
  <si>
    <t>Ref_hr7</t>
  </si>
  <si>
    <t>Ref_hr8</t>
  </si>
  <si>
    <t>Ref_hr9</t>
  </si>
  <si>
    <t>Ref_hr10</t>
  </si>
  <si>
    <t>Ref_hr11</t>
  </si>
  <si>
    <t>Ref_hr12</t>
  </si>
  <si>
    <t>Ref_hr13</t>
  </si>
  <si>
    <t>Ref_hr14</t>
  </si>
  <si>
    <t>Ref_hr15</t>
  </si>
  <si>
    <t>Ref_hr16</t>
  </si>
  <si>
    <t>Ref_hr17</t>
  </si>
  <si>
    <t>Ref_hr18</t>
  </si>
  <si>
    <t>Ref_hr19</t>
  </si>
  <si>
    <t>Ref_hr20</t>
  </si>
  <si>
    <t>Ref_hr21</t>
  </si>
  <si>
    <t>Ref_hr22</t>
  </si>
  <si>
    <t>Ref_hr23</t>
  </si>
  <si>
    <t>Ref_hr24</t>
  </si>
  <si>
    <t>Greater Bay Area</t>
  </si>
  <si>
    <t>Greater Fresno</t>
  </si>
  <si>
    <t>Humboldt</t>
  </si>
  <si>
    <t>Kern</t>
  </si>
  <si>
    <t>Northern Coast</t>
  </si>
  <si>
    <t>Other</t>
  </si>
  <si>
    <t>Sierra</t>
  </si>
  <si>
    <t>Stockton</t>
  </si>
  <si>
    <t>Pacific Gas &amp; Electric</t>
  </si>
  <si>
    <t>Size Group:</t>
  </si>
  <si>
    <t>Size Group</t>
  </si>
  <si>
    <t>20 to 199.99 kW</t>
  </si>
  <si>
    <t>Below 20 kW</t>
  </si>
  <si>
    <t>200 kW and above</t>
  </si>
  <si>
    <t>Size</t>
  </si>
  <si>
    <r>
      <t>Cooling
Degree
Hours
(Base 75</t>
    </r>
    <r>
      <rPr>
        <b/>
        <vertAlign val="superscript"/>
        <sz val="11"/>
        <color indexed="9"/>
        <rFont val="Arial Narrow"/>
        <family val="2"/>
      </rPr>
      <t xml:space="preserve">o </t>
    </r>
    <r>
      <rPr>
        <b/>
        <sz val="11"/>
        <color indexed="9"/>
        <rFont val="Arial Narrow"/>
        <family val="2"/>
      </rPr>
      <t>F)</t>
    </r>
  </si>
  <si>
    <t>cdh calcs</t>
  </si>
  <si>
    <t>Notice</t>
  </si>
  <si>
    <t>Notice Group:</t>
  </si>
  <si>
    <t>lca</t>
  </si>
  <si>
    <t>notice</t>
  </si>
  <si>
    <t>Day-Ahead Local</t>
  </si>
  <si>
    <t>Day-Of Local</t>
  </si>
  <si>
    <t>Day-Of System</t>
  </si>
  <si>
    <t>size</t>
  </si>
  <si>
    <t>date</t>
  </si>
  <si>
    <t>called</t>
  </si>
  <si>
    <t>nominated</t>
  </si>
  <si>
    <t>Aggregator Managed Program (AMP)</t>
  </si>
  <si>
    <t>Number of Accounts Called for Indicated Event:</t>
  </si>
  <si>
    <t>Number of Accounts Nominated in Month of Event:</t>
  </si>
  <si>
    <t>Date</t>
  </si>
  <si>
    <t>Results Type</t>
  </si>
  <si>
    <t>Average per Called Customer</t>
  </si>
  <si>
    <t>Row Labels</t>
  </si>
  <si>
    <t>Min of HE_START</t>
  </si>
  <si>
    <t>Max of HE_END</t>
  </si>
  <si>
    <t>maxscaleshare</t>
  </si>
  <si>
    <t>_pass</t>
  </si>
  <si>
    <t>customers</t>
  </si>
  <si>
    <t>Pass</t>
  </si>
  <si>
    <t>Event flag</t>
  </si>
  <si>
    <t>avg ref</t>
  </si>
  <si>
    <t>avg obs</t>
  </si>
  <si>
    <t>avg LI</t>
  </si>
  <si>
    <t>CDH</t>
  </si>
  <si>
    <t>avg 10</t>
  </si>
  <si>
    <t>avg30</t>
  </si>
  <si>
    <t>avg50</t>
  </si>
  <si>
    <t>avg70</t>
  </si>
  <si>
    <t>avg90</t>
  </si>
  <si>
    <t>std dev</t>
  </si>
  <si>
    <t>By Period:</t>
  </si>
  <si>
    <t>Event Hours</t>
  </si>
  <si>
    <t>Event Hours:</t>
  </si>
  <si>
    <t>Event Day:</t>
  </si>
  <si>
    <t>41773</t>
  </si>
  <si>
    <t>41774</t>
  </si>
  <si>
    <t>41799</t>
  </si>
  <si>
    <t>41820</t>
  </si>
  <si>
    <t>41827</t>
  </si>
  <si>
    <t>41834</t>
  </si>
  <si>
    <t>41845</t>
  </si>
  <si>
    <t>41848</t>
  </si>
  <si>
    <t>41849</t>
  </si>
  <si>
    <t>41852</t>
  </si>
  <si>
    <t>41884</t>
  </si>
  <si>
    <t>41897</t>
  </si>
  <si>
    <t>41914</t>
  </si>
  <si>
    <t>41915</t>
  </si>
  <si>
    <t>41918</t>
  </si>
  <si>
    <t>_se_evt</t>
  </si>
  <si>
    <t>Active SD</t>
  </si>
  <si>
    <t>Use it</t>
  </si>
  <si>
    <t>Average Event Hour % Load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</si>
</sst>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[$-409]mmmm\ d\,\ yyyy;@"/>
    <numFmt numFmtId="166" formatCode="0.0%"/>
    <numFmt numFmtId="167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9"/>
      <name val="Arial Narrow"/>
      <family val="2"/>
    </font>
    <font>
      <b/>
      <sz val="10"/>
      <color indexed="9"/>
      <name val="Franklin Gothic Demi Cond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0"/>
      <color indexed="9"/>
      <name val="Franklin Gothic Demi Cond"/>
      <family val="2"/>
    </font>
    <font>
      <b/>
      <vertAlign val="superscript"/>
      <sz val="11"/>
      <color indexed="9"/>
      <name val="Arial Narrow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56"/>
      </right>
      <top style="medium">
        <color indexed="9"/>
      </top>
      <bottom/>
      <diagonal/>
    </border>
    <border>
      <left style="medium">
        <color indexed="56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56"/>
      </right>
      <top/>
      <bottom style="medium">
        <color indexed="9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9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56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6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56"/>
      </left>
      <right style="medium">
        <color indexed="9"/>
      </right>
      <top style="medium">
        <color indexed="56"/>
      </top>
      <bottom style="medium">
        <color indexed="9"/>
      </bottom>
      <diagonal/>
    </border>
    <border>
      <left style="medium">
        <color indexed="56"/>
      </left>
      <right style="medium">
        <color indexed="9"/>
      </right>
      <top style="medium">
        <color indexed="9"/>
      </top>
      <bottom/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9"/>
      </left>
      <right style="medium">
        <color indexed="9"/>
      </right>
      <top style="thin">
        <color indexed="56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wrapText="1" indent="1"/>
    </xf>
    <xf numFmtId="0" fontId="10" fillId="2" borderId="3" xfId="0" applyFont="1" applyFill="1" applyBorder="1" applyAlignment="1">
      <alignment horizontal="right" wrapText="1" indent="1"/>
    </xf>
    <xf numFmtId="49" fontId="9" fillId="0" borderId="0" xfId="0" applyNumberFormat="1" applyFont="1" applyBorder="1" applyAlignment="1">
      <alignment horizontal="left" wrapText="1"/>
    </xf>
    <xf numFmtId="0" fontId="8" fillId="0" borderId="0" xfId="0" applyFont="1"/>
    <xf numFmtId="0" fontId="12" fillId="0" borderId="0" xfId="0" applyFont="1" applyBorder="1" applyAlignment="1">
      <alignment horizontal="left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0" borderId="0" xfId="0" applyFont="1" applyFill="1" applyBorder="1"/>
    <xf numFmtId="0" fontId="13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0" fontId="0" fillId="0" borderId="0" xfId="0" applyFill="1" applyBorder="1"/>
    <xf numFmtId="1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2" borderId="10" xfId="0" applyFont="1" applyFill="1" applyBorder="1" applyAlignment="1">
      <alignment horizontal="centerContinuous"/>
    </xf>
    <xf numFmtId="0" fontId="7" fillId="2" borderId="11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0" fillId="0" borderId="0" xfId="0" applyBorder="1"/>
    <xf numFmtId="49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0" xfId="1" applyNumberFormat="1" applyFont="1"/>
    <xf numFmtId="0" fontId="8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" fillId="0" borderId="0" xfId="0" quotePrefix="1" applyFont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14" fillId="0" borderId="0" xfId="0" applyFont="1"/>
    <xf numFmtId="164" fontId="4" fillId="0" borderId="0" xfId="0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167" fontId="0" fillId="0" borderId="0" xfId="0" applyNumberFormat="1"/>
    <xf numFmtId="0" fontId="8" fillId="0" borderId="0" xfId="0" applyFont="1" applyFill="1" applyAlignment="1">
      <alignment horizontal="left" vertical="center"/>
    </xf>
    <xf numFmtId="164" fontId="11" fillId="0" borderId="21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Continuous"/>
    </xf>
    <xf numFmtId="0" fontId="5" fillId="2" borderId="14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17" fillId="0" borderId="0" xfId="0" applyFont="1" applyAlignment="1">
      <alignment horizontal="center"/>
    </xf>
    <xf numFmtId="0" fontId="0" fillId="3" borderId="0" xfId="0" applyFill="1"/>
    <xf numFmtId="0" fontId="5" fillId="2" borderId="4" xfId="0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left"/>
    </xf>
    <xf numFmtId="14" fontId="0" fillId="0" borderId="0" xfId="0" applyNumberFormat="1"/>
    <xf numFmtId="15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center"/>
    </xf>
    <xf numFmtId="2" fontId="5" fillId="2" borderId="22" xfId="0" applyNumberFormat="1" applyFont="1" applyFill="1" applyBorder="1" applyAlignment="1">
      <alignment horizontal="center" wrapText="1"/>
    </xf>
    <xf numFmtId="2" fontId="5" fillId="2" borderId="23" xfId="0" applyNumberFormat="1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2" fontId="5" fillId="2" borderId="5" xfId="0" quotePrefix="1" applyNumberFormat="1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19" xfId="0" quotePrefix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6">
    <dxf>
      <fill>
        <patternFill>
          <bgColor theme="3" tint="0.79998168889431442"/>
        </patternFill>
      </fill>
    </dxf>
    <dxf>
      <fill>
        <patternFill>
          <bgColor indexed="43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2981366459629"/>
          <c:y val="0.14206642066420663"/>
          <c:w val="0.77018633540372672"/>
          <c:h val="0.7140221402214022"/>
        </c:manualLayout>
      </c:layout>
      <c:scatterChart>
        <c:scatterStyle val="smoothMarker"/>
        <c:varyColors val="0"/>
        <c:ser>
          <c:idx val="2"/>
          <c:order val="0"/>
          <c:tx>
            <c:strRef>
              <c:f>Table!$F$5:$F$7</c:f>
              <c:strCache>
                <c:ptCount val="3"/>
                <c:pt idx="0">
                  <c:v>Estimated Reference Load (MWh/hour)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Table!$F$8:$F$31</c:f>
              <c:numCache>
                <c:formatCode>#,##0.0</c:formatCode>
                <c:ptCount val="24"/>
                <c:pt idx="0">
                  <c:v>202.21681213378906</c:v>
                </c:pt>
                <c:pt idx="1">
                  <c:v>200.3509521484375</c:v>
                </c:pt>
                <c:pt idx="2">
                  <c:v>199.14747619628906</c:v>
                </c:pt>
                <c:pt idx="3">
                  <c:v>199.13221740722656</c:v>
                </c:pt>
                <c:pt idx="4">
                  <c:v>202.42765808105469</c:v>
                </c:pt>
                <c:pt idx="5">
                  <c:v>210.47984313964844</c:v>
                </c:pt>
                <c:pt idx="6">
                  <c:v>222.763671875</c:v>
                </c:pt>
                <c:pt idx="7">
                  <c:v>235.03631591796875</c:v>
                </c:pt>
                <c:pt idx="8">
                  <c:v>250.1175537109375</c:v>
                </c:pt>
                <c:pt idx="9">
                  <c:v>261.41033935546875</c:v>
                </c:pt>
                <c:pt idx="10">
                  <c:v>272.6324462890625</c:v>
                </c:pt>
                <c:pt idx="11">
                  <c:v>277.9666748046875</c:v>
                </c:pt>
                <c:pt idx="12">
                  <c:v>278.26837158203125</c:v>
                </c:pt>
                <c:pt idx="13">
                  <c:v>282.33224487304687</c:v>
                </c:pt>
                <c:pt idx="14">
                  <c:v>281.75588989257812</c:v>
                </c:pt>
                <c:pt idx="15">
                  <c:v>280.76382446289062</c:v>
                </c:pt>
                <c:pt idx="16">
                  <c:v>275.76852416992187</c:v>
                </c:pt>
                <c:pt idx="17">
                  <c:v>270.55487060546875</c:v>
                </c:pt>
                <c:pt idx="18">
                  <c:v>264.45999145507812</c:v>
                </c:pt>
                <c:pt idx="19">
                  <c:v>259.61355590820312</c:v>
                </c:pt>
                <c:pt idx="20">
                  <c:v>255.1917724609375</c:v>
                </c:pt>
                <c:pt idx="21">
                  <c:v>247.25668334960937</c:v>
                </c:pt>
                <c:pt idx="22">
                  <c:v>235.87626647949219</c:v>
                </c:pt>
                <c:pt idx="23">
                  <c:v>224.84271240234375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Table!$G$5:$G$7</c:f>
              <c:strCache>
                <c:ptCount val="3"/>
                <c:pt idx="0">
                  <c:v>Observed Event Day Load (MWh/hour)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Table!$G$8:$G$31</c:f>
              <c:numCache>
                <c:formatCode>#,##0.0</c:formatCode>
                <c:ptCount val="24"/>
                <c:pt idx="0">
                  <c:v>202.4354186207056</c:v>
                </c:pt>
                <c:pt idx="1">
                  <c:v>200.75469109416008</c:v>
                </c:pt>
                <c:pt idx="2">
                  <c:v>199.7612726688385</c:v>
                </c:pt>
                <c:pt idx="3">
                  <c:v>199.13984313420951</c:v>
                </c:pt>
                <c:pt idx="4">
                  <c:v>202.55054607242346</c:v>
                </c:pt>
                <c:pt idx="5">
                  <c:v>211.03883957862854</c:v>
                </c:pt>
                <c:pt idx="6">
                  <c:v>221.40075886249542</c:v>
                </c:pt>
                <c:pt idx="7">
                  <c:v>235.2612406462431</c:v>
                </c:pt>
                <c:pt idx="8">
                  <c:v>252.84041118621826</c:v>
                </c:pt>
                <c:pt idx="9">
                  <c:v>263.83627605438232</c:v>
                </c:pt>
                <c:pt idx="10">
                  <c:v>275.40440535545349</c:v>
                </c:pt>
                <c:pt idx="11">
                  <c:v>282.15705442428589</c:v>
                </c:pt>
                <c:pt idx="12">
                  <c:v>281.53899240493774</c:v>
                </c:pt>
                <c:pt idx="13">
                  <c:v>281.80389130115509</c:v>
                </c:pt>
                <c:pt idx="14">
                  <c:v>264.79742622375488</c:v>
                </c:pt>
                <c:pt idx="15">
                  <c:v>204.09748840332031</c:v>
                </c:pt>
                <c:pt idx="16">
                  <c:v>201.24938201904297</c:v>
                </c:pt>
                <c:pt idx="17">
                  <c:v>197.79263305664062</c:v>
                </c:pt>
                <c:pt idx="18">
                  <c:v>192.02787780761719</c:v>
                </c:pt>
                <c:pt idx="19">
                  <c:v>235.05549812316895</c:v>
                </c:pt>
                <c:pt idx="20">
                  <c:v>250.4699068069458</c:v>
                </c:pt>
                <c:pt idx="21">
                  <c:v>244.73922395706177</c:v>
                </c:pt>
                <c:pt idx="22">
                  <c:v>232.79193210601807</c:v>
                </c:pt>
                <c:pt idx="23">
                  <c:v>221.46948480606079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24160"/>
        <c:axId val="427624720"/>
      </c:scatterChart>
      <c:valAx>
        <c:axId val="427624160"/>
        <c:scaling>
          <c:orientation val="minMax"/>
          <c:max val="2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427624720"/>
        <c:crosses val="autoZero"/>
        <c:crossBetween val="midCat"/>
        <c:majorUnit val="1"/>
      </c:valAx>
      <c:valAx>
        <c:axId val="4276247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Load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4276241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7196328719781"/>
          <c:y val="2.3985964520392398E-2"/>
          <c:w val="0.64753574281475679"/>
          <c:h val="8.3028610785353951E-2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Franklin Gothic Demi Cond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C0"/>
    </a:solidFill>
    <a:ln w="3175">
      <a:solidFill>
        <a:srgbClr val="969696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661147</xdr:colOff>
      <xdr:row>34</xdr:row>
      <xdr:rowOff>214591</xdr:rowOff>
    </xdr:to>
    <xdr:graphicFrame macro="">
      <xdr:nvGraphicFramePr>
        <xdr:cNvPr id="1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able_for_PGE AMP_expost_public" growShrinkType="overwriteClear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85" zoomScaleNormal="85" workbookViewId="0"/>
  </sheetViews>
  <sheetFormatPr defaultRowHeight="12.75" x14ac:dyDescent="0.2"/>
  <cols>
    <col min="1" max="1" width="27" bestFit="1" customWidth="1"/>
    <col min="2" max="2" width="31.5703125" customWidth="1"/>
    <col min="3" max="3" width="24" customWidth="1"/>
    <col min="4" max="4" width="10.28515625" customWidth="1"/>
    <col min="5" max="5" width="17.85546875" customWidth="1"/>
    <col min="6" max="6" width="16.140625" customWidth="1"/>
    <col min="7" max="7" width="13.28515625" customWidth="1"/>
    <col min="8" max="8" width="13" customWidth="1"/>
    <col min="9" max="9" width="15.5703125" customWidth="1"/>
    <col min="10" max="14" width="11.42578125" customWidth="1"/>
    <col min="16" max="16" width="9.140625" customWidth="1"/>
  </cols>
  <sheetData>
    <row r="1" spans="1:17" ht="17.25" customHeight="1" thickBot="1" x14ac:dyDescent="0.3">
      <c r="A1" s="2" t="str">
        <f>IF(COUNTIF(B7:B9,"All")&lt;1,"Two-way tabulations not available.  Select 'All' in at least one of two cells.","")</f>
        <v/>
      </c>
      <c r="B1" s="2"/>
      <c r="C1" s="2"/>
      <c r="I1" s="3"/>
      <c r="J1" s="3"/>
      <c r="K1" s="50"/>
      <c r="L1" s="52"/>
    </row>
    <row r="2" spans="1:17" ht="17.25" customHeight="1" thickTop="1" thickBot="1" x14ac:dyDescent="0.3">
      <c r="A2" s="38" t="s">
        <v>19</v>
      </c>
      <c r="B2" s="7" t="s">
        <v>198</v>
      </c>
      <c r="C2" s="5"/>
      <c r="D2" s="5"/>
      <c r="F2" s="4" t="s">
        <v>220</v>
      </c>
      <c r="G2" s="40">
        <f>IF(pass=0,"n/a",DGET(data,"nominated",_xlnm.Criteria))</f>
        <v>844.16666666666663</v>
      </c>
      <c r="I2" s="49"/>
      <c r="J2" s="3"/>
      <c r="K2" s="50"/>
      <c r="L2" s="52"/>
    </row>
    <row r="3" spans="1:17" ht="17.25" customHeight="1" thickTop="1" thickBot="1" x14ac:dyDescent="0.3">
      <c r="A3" s="39" t="s">
        <v>10</v>
      </c>
      <c r="B3" s="35" t="s">
        <v>218</v>
      </c>
      <c r="C3" s="5"/>
      <c r="D3" s="5"/>
      <c r="F3" s="4" t="s">
        <v>219</v>
      </c>
      <c r="G3" s="40">
        <f>IF(pass=0,"n/a",DGET(data,"called",_xlnm.Criteria))</f>
        <v>844.16666666666663</v>
      </c>
      <c r="I3" s="67" t="s">
        <v>244</v>
      </c>
      <c r="J3" s="68" t="str">
        <f>VLOOKUP(date&amp;notice,Lookups!A23:F70,6,FALSE)</f>
        <v>Hours Ending 16 to 19</v>
      </c>
      <c r="K3" s="51"/>
    </row>
    <row r="4" spans="1:17" ht="17.25" customHeight="1" thickBot="1" x14ac:dyDescent="0.25">
      <c r="A4" s="38" t="s">
        <v>20</v>
      </c>
      <c r="B4" s="7" t="s">
        <v>3</v>
      </c>
      <c r="C4" s="5"/>
      <c r="D4" s="5"/>
    </row>
    <row r="5" spans="1:17" ht="17.25" customHeight="1" thickBot="1" x14ac:dyDescent="0.3">
      <c r="A5" s="38" t="s">
        <v>245</v>
      </c>
      <c r="B5" s="13" t="s">
        <v>2</v>
      </c>
      <c r="C5" s="5"/>
      <c r="D5" s="5"/>
      <c r="E5" s="78" t="s">
        <v>4</v>
      </c>
      <c r="F5" s="78" t="str">
        <f>"Estimated Reference Load ("&amp;IF(Result_type="Aggregate impact","MWh","kWh")&amp;"/hour)"</f>
        <v>Estimated Reference Load (MWh/hour)</v>
      </c>
      <c r="G5" s="78" t="str">
        <f>"Observed Event Day Load ("&amp;IF(Result_type="Aggregate Impact","MWh/hour)","kWh/hour)")</f>
        <v>Observed Event Day Load (MWh/hour)</v>
      </c>
      <c r="H5" s="78" t="str">
        <f>"Estimated Load Impact ("&amp;IF(Result_type="Aggregate Impact","MWh/hour)","kWh/hour)")</f>
        <v>Estimated Load Impact (MWh/hour)</v>
      </c>
      <c r="I5" s="81" t="s">
        <v>165</v>
      </c>
      <c r="J5" s="31"/>
      <c r="K5" s="32"/>
      <c r="L5" s="32"/>
      <c r="M5" s="32"/>
      <c r="N5" s="33"/>
    </row>
    <row r="6" spans="1:17" ht="17.25" customHeight="1" thickBot="1" x14ac:dyDescent="0.35">
      <c r="C6" s="5"/>
      <c r="D6" s="5"/>
      <c r="E6" s="79"/>
      <c r="F6" s="79"/>
      <c r="G6" s="79"/>
      <c r="H6" s="79"/>
      <c r="I6" s="79"/>
      <c r="J6" s="57" t="str">
        <f>"Uncertainty Adjusted Impact ("&amp;IF(Result_type="Aggregate Impact","MWh/hr)- Percentiles","kWh/hr)- Percentiles")</f>
        <v>Uncertainty Adjusted Impact (MWh/hr)- Percentiles</v>
      </c>
      <c r="K6" s="58"/>
      <c r="L6" s="58"/>
      <c r="M6" s="58"/>
      <c r="N6" s="59"/>
    </row>
    <row r="7" spans="1:17" ht="39" customHeight="1" thickBot="1" x14ac:dyDescent="0.25">
      <c r="A7" s="39" t="s">
        <v>18</v>
      </c>
      <c r="B7" s="36" t="s">
        <v>1</v>
      </c>
      <c r="C7" s="5"/>
      <c r="D7" s="5"/>
      <c r="E7" s="80"/>
      <c r="F7" s="80"/>
      <c r="G7" s="80"/>
      <c r="H7" s="80"/>
      <c r="I7" s="80"/>
      <c r="J7" s="8" t="s">
        <v>5</v>
      </c>
      <c r="K7" s="8" t="s">
        <v>6</v>
      </c>
      <c r="L7" s="8" t="s">
        <v>7</v>
      </c>
      <c r="M7" s="8" t="s">
        <v>8</v>
      </c>
      <c r="N7" s="9" t="s">
        <v>9</v>
      </c>
    </row>
    <row r="8" spans="1:17" ht="17.25" customHeight="1" thickBot="1" x14ac:dyDescent="0.25">
      <c r="A8" s="38" t="s">
        <v>199</v>
      </c>
      <c r="B8" s="36" t="s">
        <v>1</v>
      </c>
      <c r="C8" s="10"/>
      <c r="D8" s="10"/>
      <c r="E8" s="37">
        <v>1</v>
      </c>
      <c r="F8" s="56">
        <f>IF(Called=0,"n/a",DGET(data,"Ref_hr1",_xlnm.Criteria)/IF(Result_type="Aggregate Impact",1,Called/1000))</f>
        <v>202.21681213378906</v>
      </c>
      <c r="G8" s="56">
        <f t="shared" ref="G8:G31" si="0">IF(Called=0,"n/a",F8-H8)</f>
        <v>202.4354186207056</v>
      </c>
      <c r="H8" s="56">
        <f>IF(Called=0,"n/a",DGET(data,"Pctile50_hr1",_xlnm.Criteria)/IF(Result_type="Aggregate Impact",1,Called/1000))</f>
        <v>-0.21860648691654205</v>
      </c>
      <c r="I8" s="56">
        <f>IF(Called=0,"n/a",DGET(data,"Temp_hr1",_xlnm.Criteria))</f>
        <v>77.580039978027344</v>
      </c>
      <c r="J8" s="56">
        <f>IF(Called=0,"n/a",DGET(data,"Pctile10_hr1",_xlnm.Criteria)/IF(Result_type="Aggregate Impact",1,Called/1000))</f>
        <v>-3.4507339000701904</v>
      </c>
      <c r="K8" s="56">
        <f>IF(Called=0,"n/a",DGET(data,"Pctile30_hr1",_xlnm.Criteria)/IF(Result_type="Aggregate Impact",1,Called/1000))</f>
        <v>-1.5411669015884399</v>
      </c>
      <c r="L8" s="56">
        <f>H8</f>
        <v>-0.21860648691654205</v>
      </c>
      <c r="M8" s="56">
        <f>IF(Called=0,"n/a",DGET(data,"Pctile70_hr1",_xlnm.Criteria)/IF(Result_type="Aggregate Impact",1,Called/1000))</f>
        <v>1.1039539575576782</v>
      </c>
      <c r="N8" s="56">
        <f>IF(Called=0,"n/a",DGET(data,"Pctile90_hr1",_xlnm.Criteria)/IF(Result_type="Aggregate Impact",1,Called/1000))</f>
        <v>3.0135209560394287</v>
      </c>
      <c r="Q8" s="41"/>
    </row>
    <row r="9" spans="1:17" ht="17.25" customHeight="1" thickBot="1" x14ac:dyDescent="0.25">
      <c r="A9" s="55" t="s">
        <v>208</v>
      </c>
      <c r="B9" s="13" t="s">
        <v>212</v>
      </c>
      <c r="C9" s="12"/>
      <c r="D9" s="12"/>
      <c r="E9" s="37">
        <v>2</v>
      </c>
      <c r="F9" s="56">
        <f>IF(Called=0,"n/a",DGET(data,"Ref_hr2",_xlnm.Criteria)/IF(Result_type="Aggregate Impact",1,Called/1000))</f>
        <v>200.3509521484375</v>
      </c>
      <c r="G9" s="56">
        <f t="shared" si="0"/>
        <v>200.75469109416008</v>
      </c>
      <c r="H9" s="56">
        <f>IF(Called=0,"n/a",DGET(data,"Pctile50_hr2",_xlnm.Criteria)/IF(Result_type="Aggregate Impact",1,Called/1000))</f>
        <v>-0.40373894572257996</v>
      </c>
      <c r="I9" s="56">
        <f>IF(Called=0,"n/a",DGET(data,"Temp_hr2",_xlnm.Criteria))</f>
        <v>76.232200622558594</v>
      </c>
      <c r="J9" s="56">
        <f>IF(Called=0,"n/a",DGET(data,"Pctile10_hr2",_xlnm.Criteria)/IF(Result_type="Aggregate Impact",1,Called/1000))</f>
        <v>-3.4764351844787598</v>
      </c>
      <c r="K9" s="56">
        <f>IF(Called=0,"n/a",DGET(data,"Pctile30_hr2",_xlnm.Criteria)/IF(Result_type="Aggregate Impact",1,Called/1000))</f>
        <v>-1.6610612869262695</v>
      </c>
      <c r="L9" s="56">
        <f t="shared" ref="L9:L31" si="1">H9</f>
        <v>-0.40373894572257996</v>
      </c>
      <c r="M9" s="56">
        <f>IF(Called=0,"n/a",DGET(data,"Pctile70_hr2",_xlnm.Criteria)/IF(Result_type="Aggregate Impact",1,Called/1000))</f>
        <v>0.85358345508575439</v>
      </c>
      <c r="N9" s="56">
        <f>IF(Called=0,"n/a",DGET(data,"Pctile90_hr2",_xlnm.Criteria)/IF(Result_type="Aggregate Impact",1,Called/1000))</f>
        <v>2.6689572334289551</v>
      </c>
      <c r="Q9" s="41"/>
    </row>
    <row r="10" spans="1:17" ht="17.25" customHeight="1" x14ac:dyDescent="0.2">
      <c r="C10" s="14"/>
      <c r="D10" s="14"/>
      <c r="E10" s="37">
        <v>3</v>
      </c>
      <c r="F10" s="56">
        <f>IF(Called=0,"n/a",DGET(data,"Ref_hr3",_xlnm.Criteria)/IF(Result_type="Aggregate Impact",1,Called/1000))</f>
        <v>199.14747619628906</v>
      </c>
      <c r="G10" s="56">
        <f t="shared" si="0"/>
        <v>199.7612726688385</v>
      </c>
      <c r="H10" s="56">
        <f>IF(Called=0,"n/a",DGET(data,"Pctile50_hr3",_xlnm.Criteria)/IF(Result_type="Aggregate Impact",1,Called/1000))</f>
        <v>-0.61379647254943848</v>
      </c>
      <c r="I10" s="56">
        <f>IF(Called=0,"n/a",DGET(data,"Temp_hr3",_xlnm.Criteria))</f>
        <v>74.794517517089844</v>
      </c>
      <c r="J10" s="56">
        <f>IF(Called=0,"n/a",DGET(data,"Pctile10_hr3",_xlnm.Criteria)/IF(Result_type="Aggregate Impact",1,Called/1000))</f>
        <v>-3.6259603500366211</v>
      </c>
      <c r="K10" s="56">
        <f>IF(Called=0,"n/a",DGET(data,"Pctile30_hr3",_xlnm.Criteria)/IF(Result_type="Aggregate Impact",1,Called/1000))</f>
        <v>-1.8463495969772339</v>
      </c>
      <c r="L10" s="56">
        <f t="shared" si="1"/>
        <v>-0.61379647254943848</v>
      </c>
      <c r="M10" s="56">
        <f>IF(Called=0,"n/a",DGET(data,"Pctile70_hr3",_xlnm.Criteria)/IF(Result_type="Aggregate Impact",1,Called/1000))</f>
        <v>0.61875659227371216</v>
      </c>
      <c r="N10" s="56">
        <f>IF(Called=0,"n/a",DGET(data,"Pctile90_hr3",_xlnm.Criteria)/IF(Result_type="Aggregate Impact",1,Called/1000))</f>
        <v>2.3983674049377441</v>
      </c>
      <c r="Q10" s="41"/>
    </row>
    <row r="11" spans="1:17" ht="17.25" customHeight="1" x14ac:dyDescent="0.2">
      <c r="B11" s="62" t="str">
        <f>IF(pass=0,"Results are confidential for the selected LCA, Size or Notice Group",IF(Called=0,"Results are not available for the selected LCA or Size",""))</f>
        <v/>
      </c>
      <c r="C11" s="15"/>
      <c r="D11" s="15"/>
      <c r="E11" s="37">
        <v>4</v>
      </c>
      <c r="F11" s="56">
        <f>IF(Called=0,"n/a",DGET(data,"Ref_hr4",_xlnm.Criteria)/IF(Result_type="Aggregate Impact",1,Called/1000))</f>
        <v>199.13221740722656</v>
      </c>
      <c r="G11" s="56">
        <f t="shared" si="0"/>
        <v>199.13984313420951</v>
      </c>
      <c r="H11" s="56">
        <f>IF(Called=0,"n/a",DGET(data,"Pctile50_hr4",_xlnm.Criteria)/IF(Result_type="Aggregate Impact",1,Called/1000))</f>
        <v>-7.6257269829511642E-3</v>
      </c>
      <c r="I11" s="56">
        <f>IF(Called=0,"n/a",DGET(data,"Temp_hr4",_xlnm.Criteria))</f>
        <v>73.287460327148438</v>
      </c>
      <c r="J11" s="56">
        <f>IF(Called=0,"n/a",DGET(data,"Pctile10_hr4",_xlnm.Criteria)/IF(Result_type="Aggregate Impact",1,Called/1000))</f>
        <v>-2.9669208526611328</v>
      </c>
      <c r="K11" s="56">
        <f>IF(Called=0,"n/a",DGET(data,"Pctile30_hr4",_xlnm.Criteria)/IF(Result_type="Aggregate Impact",1,Called/1000))</f>
        <v>-1.2185453176498413</v>
      </c>
      <c r="L11" s="56">
        <f t="shared" si="1"/>
        <v>-7.6257269829511642E-3</v>
      </c>
      <c r="M11" s="56">
        <f>IF(Called=0,"n/a",DGET(data,"Pctile70_hr4",_xlnm.Criteria)/IF(Result_type="Aggregate Impact",1,Called/1000))</f>
        <v>1.2032938003540039</v>
      </c>
      <c r="N11" s="56">
        <f>IF(Called=0,"n/a",DGET(data,"Pctile90_hr4",_xlnm.Criteria)/IF(Result_type="Aggregate Impact",1,Called/1000))</f>
        <v>2.951669454574585</v>
      </c>
      <c r="Q11" s="41"/>
    </row>
    <row r="12" spans="1:17" ht="17.25" customHeight="1" x14ac:dyDescent="0.2">
      <c r="C12" s="15"/>
      <c r="D12" s="15"/>
      <c r="E12" s="37">
        <v>5</v>
      </c>
      <c r="F12" s="56">
        <f>IF(Called=0,"n/a",DGET(data,"Ref_hr5",_xlnm.Criteria)/IF(Result_type="Aggregate Impact",1,Called/1000))</f>
        <v>202.42765808105469</v>
      </c>
      <c r="G12" s="56">
        <f t="shared" si="0"/>
        <v>202.55054607242346</v>
      </c>
      <c r="H12" s="56">
        <f>IF(Called=0,"n/a",DGET(data,"Pctile50_hr5",_xlnm.Criteria)/IF(Result_type="Aggregate Impact",1,Called/1000))</f>
        <v>-0.1228879913687706</v>
      </c>
      <c r="I12" s="56">
        <f>IF(Called=0,"n/a",DGET(data,"Temp_hr5",_xlnm.Criteria))</f>
        <v>71.700599670410156</v>
      </c>
      <c r="J12" s="56">
        <f>IF(Called=0,"n/a",DGET(data,"Pctile10_hr5",_xlnm.Criteria)/IF(Result_type="Aggregate Impact",1,Called/1000))</f>
        <v>-3.1117074489593506</v>
      </c>
      <c r="K12" s="56">
        <f>IF(Called=0,"n/a",DGET(data,"Pctile30_hr5",_xlnm.Criteria)/IF(Result_type="Aggregate Impact",1,Called/1000))</f>
        <v>-1.345888614654541</v>
      </c>
      <c r="L12" s="56">
        <f t="shared" si="1"/>
        <v>-0.1228879913687706</v>
      </c>
      <c r="M12" s="56">
        <f>IF(Called=0,"n/a",DGET(data,"Pctile70_hr5",_xlnm.Criteria)/IF(Result_type="Aggregate Impact",1,Called/1000))</f>
        <v>1.1001126766204834</v>
      </c>
      <c r="N12" s="56">
        <f>IF(Called=0,"n/a",DGET(data,"Pctile90_hr5",_xlnm.Criteria)/IF(Result_type="Aggregate Impact",1,Called/1000))</f>
        <v>2.8659312725067139</v>
      </c>
      <c r="Q12" s="41"/>
    </row>
    <row r="13" spans="1:17" ht="17.25" customHeight="1" x14ac:dyDescent="0.2">
      <c r="D13" s="5"/>
      <c r="E13" s="37">
        <v>6</v>
      </c>
      <c r="F13" s="56">
        <f>IF(Called=0,"n/a",DGET(data,"Ref_hr6",_xlnm.Criteria)/IF(Result_type="Aggregate Impact",1,Called/1000))</f>
        <v>210.47984313964844</v>
      </c>
      <c r="G13" s="56">
        <f t="shared" si="0"/>
        <v>211.03883957862854</v>
      </c>
      <c r="H13" s="56">
        <f>IF(Called=0,"n/a",DGET(data,"Pctile50_hr6",_xlnm.Criteria)/IF(Result_type="Aggregate Impact",1,Called/1000))</f>
        <v>-0.55899643898010254</v>
      </c>
      <c r="I13" s="56">
        <f>IF(Called=0,"n/a",DGET(data,"Temp_hr6",_xlnm.Criteria))</f>
        <v>70.278472900390625</v>
      </c>
      <c r="J13" s="56">
        <f>IF(Called=0,"n/a",DGET(data,"Pctile10_hr6",_xlnm.Criteria)/IF(Result_type="Aggregate Impact",1,Called/1000))</f>
        <v>-3.6041495800018311</v>
      </c>
      <c r="K13" s="56">
        <f>IF(Called=0,"n/a",DGET(data,"Pctile30_hr6",_xlnm.Criteria)/IF(Result_type="Aggregate Impact",1,Called/1000))</f>
        <v>-1.8050484657287598</v>
      </c>
      <c r="L13" s="56">
        <f t="shared" si="1"/>
        <v>-0.55899643898010254</v>
      </c>
      <c r="M13" s="56">
        <f>IF(Called=0,"n/a",DGET(data,"Pctile70_hr6",_xlnm.Criteria)/IF(Result_type="Aggregate Impact",1,Called/1000))</f>
        <v>0.68705552816390991</v>
      </c>
      <c r="N13" s="56">
        <f>IF(Called=0,"n/a",DGET(data,"Pctile90_hr6",_xlnm.Criteria)/IF(Result_type="Aggregate Impact",1,Called/1000))</f>
        <v>2.486156702041626</v>
      </c>
      <c r="Q13" s="41"/>
    </row>
    <row r="14" spans="1:17" ht="16.5" x14ac:dyDescent="0.2">
      <c r="D14" s="5"/>
      <c r="E14" s="37">
        <v>7</v>
      </c>
      <c r="F14" s="56">
        <f>IF(Called=0,"n/a",DGET(data,"Ref_hr7",_xlnm.Criteria)/IF(Result_type="Aggregate Impact",1,Called/1000))</f>
        <v>222.763671875</v>
      </c>
      <c r="G14" s="56">
        <f t="shared" si="0"/>
        <v>221.40075886249542</v>
      </c>
      <c r="H14" s="56">
        <f>IF(Called=0,"n/a",DGET(data,"Pctile50_hr7",_xlnm.Criteria)/IF(Result_type="Aggregate Impact",1,Called/1000))</f>
        <v>1.3629130125045776</v>
      </c>
      <c r="I14" s="56">
        <f>IF(Called=0,"n/a",DGET(data,"Temp_hr7",_xlnm.Criteria))</f>
        <v>69.9359130859375</v>
      </c>
      <c r="J14" s="56">
        <f>IF(Called=0,"n/a",DGET(data,"Pctile10_hr7",_xlnm.Criteria)/IF(Result_type="Aggregate Impact",1,Called/1000))</f>
        <v>-1.7425694465637207</v>
      </c>
      <c r="K14" s="56">
        <f>IF(Called=0,"n/a",DGET(data,"Pctile30_hr7",_xlnm.Criteria)/IF(Result_type="Aggregate Impact",1,Called/1000))</f>
        <v>9.2174746096134186E-2</v>
      </c>
      <c r="L14" s="56">
        <f t="shared" si="1"/>
        <v>1.3629130125045776</v>
      </c>
      <c r="M14" s="56">
        <f>IF(Called=0,"n/a",DGET(data,"Pctile70_hr7",_xlnm.Criteria)/IF(Result_type="Aggregate Impact",1,Called/1000))</f>
        <v>2.6336512565612793</v>
      </c>
      <c r="N14" s="56">
        <f>IF(Called=0,"n/a",DGET(data,"Pctile90_hr7",_xlnm.Criteria)/IF(Result_type="Aggregate Impact",1,Called/1000))</f>
        <v>4.4683957099914551</v>
      </c>
      <c r="Q14" s="41"/>
    </row>
    <row r="15" spans="1:17" ht="16.5" x14ac:dyDescent="0.2">
      <c r="A15" s="16"/>
      <c r="C15" s="5"/>
      <c r="D15" s="5"/>
      <c r="E15" s="37">
        <v>8</v>
      </c>
      <c r="F15" s="56">
        <f>IF(Called=0,"n/a",DGET(data,"Ref_hr8",_xlnm.Criteria)/IF(Result_type="Aggregate Impact",1,Called/1000))</f>
        <v>235.03631591796875</v>
      </c>
      <c r="G15" s="56">
        <f t="shared" si="0"/>
        <v>235.2612406462431</v>
      </c>
      <c r="H15" s="56">
        <f>IF(Called=0,"n/a",DGET(data,"Pctile50_hr8",_xlnm.Criteria)/IF(Result_type="Aggregate Impact",1,Called/1000))</f>
        <v>-0.2249247282743454</v>
      </c>
      <c r="I15" s="56">
        <f>IF(Called=0,"n/a",DGET(data,"Temp_hr8",_xlnm.Criteria))</f>
        <v>72.371978759765625</v>
      </c>
      <c r="J15" s="56">
        <f>IF(Called=0,"n/a",DGET(data,"Pctile10_hr8",_xlnm.Criteria)/IF(Result_type="Aggregate Impact",1,Called/1000))</f>
        <v>-3.66676926612854</v>
      </c>
      <c r="K15" s="56">
        <f>IF(Called=0,"n/a",DGET(data,"Pctile30_hr8",_xlnm.Criteria)/IF(Result_type="Aggregate Impact",1,Called/1000))</f>
        <v>-1.633299708366394</v>
      </c>
      <c r="L15" s="56">
        <f t="shared" si="1"/>
        <v>-0.2249247282743454</v>
      </c>
      <c r="M15" s="56">
        <f>IF(Called=0,"n/a",DGET(data,"Pctile70_hr8",_xlnm.Criteria)/IF(Result_type="Aggregate Impact",1,Called/1000))</f>
        <v>1.1834502220153809</v>
      </c>
      <c r="N15" s="56">
        <f>IF(Called=0,"n/a",DGET(data,"Pctile90_hr8",_xlnm.Criteria)/IF(Result_type="Aggregate Impact",1,Called/1000))</f>
        <v>3.2169198989868164</v>
      </c>
      <c r="Q15" s="41"/>
    </row>
    <row r="16" spans="1:17" ht="16.5" x14ac:dyDescent="0.2">
      <c r="C16" s="5"/>
      <c r="D16" s="5"/>
      <c r="E16" s="37">
        <v>9</v>
      </c>
      <c r="F16" s="56">
        <f>IF(Called=0,"n/a",DGET(data,"Ref_hr9",_xlnm.Criteria)/IF(Result_type="Aggregate Impact",1,Called/1000))</f>
        <v>250.1175537109375</v>
      </c>
      <c r="G16" s="56">
        <f t="shared" si="0"/>
        <v>252.84041118621826</v>
      </c>
      <c r="H16" s="56">
        <f>IF(Called=0,"n/a",DGET(data,"Pctile50_hr9",_xlnm.Criteria)/IF(Result_type="Aggregate Impact",1,Called/1000))</f>
        <v>-2.7228574752807617</v>
      </c>
      <c r="I16" s="56">
        <f>IF(Called=0,"n/a",DGET(data,"Temp_hr9",_xlnm.Criteria))</f>
        <v>76.1468505859375</v>
      </c>
      <c r="J16" s="56">
        <f>IF(Called=0,"n/a",DGET(data,"Pctile10_hr9",_xlnm.Criteria)/IF(Result_type="Aggregate Impact",1,Called/1000))</f>
        <v>-6.4225482940673828</v>
      </c>
      <c r="K16" s="56">
        <f>IF(Called=0,"n/a",DGET(data,"Pctile30_hr9",_xlnm.Criteria)/IF(Result_type="Aggregate Impact",1,Called/1000))</f>
        <v>-4.2367410659790039</v>
      </c>
      <c r="L16" s="56">
        <f t="shared" si="1"/>
        <v>-2.7228574752807617</v>
      </c>
      <c r="M16" s="56">
        <f>IF(Called=0,"n/a",DGET(data,"Pctile70_hr9",_xlnm.Criteria)/IF(Result_type="Aggregate Impact",1,Called/1000))</f>
        <v>-1.2089740037918091</v>
      </c>
      <c r="N16" s="56">
        <f>IF(Called=0,"n/a",DGET(data,"Pctile90_hr9",_xlnm.Criteria)/IF(Result_type="Aggregate Impact",1,Called/1000))</f>
        <v>0.97683322429656982</v>
      </c>
      <c r="Q16" s="41"/>
    </row>
    <row r="17" spans="3:23" ht="16.5" x14ac:dyDescent="0.2">
      <c r="C17" s="5"/>
      <c r="D17" s="5"/>
      <c r="E17" s="37">
        <v>10</v>
      </c>
      <c r="F17" s="56">
        <f>IF(Called=0,"n/a",DGET(data,"Ref_hr10",_xlnm.Criteria)/IF(Result_type="Aggregate Impact",1,Called/1000))</f>
        <v>261.41033935546875</v>
      </c>
      <c r="G17" s="56">
        <f t="shared" si="0"/>
        <v>263.83627605438232</v>
      </c>
      <c r="H17" s="56">
        <f>IF(Called=0,"n/a",DGET(data,"Pctile50_hr10",_xlnm.Criteria)/IF(Result_type="Aggregate Impact",1,Called/1000))</f>
        <v>-2.4259366989135742</v>
      </c>
      <c r="I17" s="56">
        <f>IF(Called=0,"n/a",DGET(data,"Temp_hr10",_xlnm.Criteria))</f>
        <v>80.168693542480469</v>
      </c>
      <c r="J17" s="56">
        <f>IF(Called=0,"n/a",DGET(data,"Pctile10_hr10",_xlnm.Criteria)/IF(Result_type="Aggregate Impact",1,Called/1000))</f>
        <v>-6.2602810859680176</v>
      </c>
      <c r="K17" s="56">
        <f>IF(Called=0,"n/a",DGET(data,"Pctile30_hr10",_xlnm.Criteria)/IF(Result_type="Aggregate Impact",1,Called/1000))</f>
        <v>-3.9949193000793457</v>
      </c>
      <c r="L17" s="56">
        <f t="shared" si="1"/>
        <v>-2.4259366989135742</v>
      </c>
      <c r="M17" s="56">
        <f>IF(Called=0,"n/a",DGET(data,"Pctile70_hr10",_xlnm.Criteria)/IF(Result_type="Aggregate Impact",1,Called/1000))</f>
        <v>-0.85695403814315796</v>
      </c>
      <c r="N17" s="56">
        <f>IF(Called=0,"n/a",DGET(data,"Pctile90_hr10",_xlnm.Criteria)/IF(Result_type="Aggregate Impact",1,Called/1000))</f>
        <v>1.4084076881408691</v>
      </c>
      <c r="Q17" s="41"/>
    </row>
    <row r="18" spans="3:23" ht="16.5" x14ac:dyDescent="0.2">
      <c r="C18" s="5"/>
      <c r="D18" s="5"/>
      <c r="E18" s="37">
        <v>11</v>
      </c>
      <c r="F18" s="56">
        <f>IF(Called=0,"n/a",DGET(data,"Ref_hr11",_xlnm.Criteria)/IF(Result_type="Aggregate Impact",1,Called/1000))</f>
        <v>272.6324462890625</v>
      </c>
      <c r="G18" s="56">
        <f t="shared" si="0"/>
        <v>275.40440535545349</v>
      </c>
      <c r="H18" s="56">
        <f>IF(Called=0,"n/a",DGET(data,"Pctile50_hr11",_xlnm.Criteria)/IF(Result_type="Aggregate Impact",1,Called/1000))</f>
        <v>-2.7719590663909912</v>
      </c>
      <c r="I18" s="56">
        <f>IF(Called=0,"n/a",DGET(data,"Temp_hr11",_xlnm.Criteria))</f>
        <v>83.702102661132812</v>
      </c>
      <c r="J18" s="56">
        <f>IF(Called=0,"n/a",DGET(data,"Pctile10_hr11",_xlnm.Criteria)/IF(Result_type="Aggregate Impact",1,Called/1000))</f>
        <v>-6.7268977165222168</v>
      </c>
      <c r="K18" s="56">
        <f>IF(Called=0,"n/a",DGET(data,"Pctile30_hr11",_xlnm.Criteria)/IF(Result_type="Aggregate Impact",1,Called/1000))</f>
        <v>-4.3902878761291504</v>
      </c>
      <c r="L18" s="56">
        <f t="shared" si="1"/>
        <v>-2.7719590663909912</v>
      </c>
      <c r="M18" s="56">
        <f>IF(Called=0,"n/a",DGET(data,"Pctile70_hr11",_xlnm.Criteria)/IF(Result_type="Aggregate Impact",1,Called/1000))</f>
        <v>-1.153630256652832</v>
      </c>
      <c r="N18" s="56">
        <f>IF(Called=0,"n/a",DGET(data,"Pctile90_hr11",_xlnm.Criteria)/IF(Result_type="Aggregate Impact",1,Called/1000))</f>
        <v>1.1829795837402344</v>
      </c>
      <c r="Q18" s="41"/>
      <c r="S18" s="41"/>
      <c r="T18" s="41"/>
      <c r="U18" s="41"/>
      <c r="V18" s="41"/>
      <c r="W18" s="41"/>
    </row>
    <row r="19" spans="3:23" ht="16.5" x14ac:dyDescent="0.2">
      <c r="C19" s="5"/>
      <c r="D19" s="5"/>
      <c r="E19" s="37">
        <v>12</v>
      </c>
      <c r="F19" s="56">
        <f>IF(Called=0,"n/a",DGET(data,"Ref_hr12",_xlnm.Criteria)/IF(Result_type="Aggregate Impact",1,Called/1000))</f>
        <v>277.9666748046875</v>
      </c>
      <c r="G19" s="56">
        <f t="shared" si="0"/>
        <v>282.15705442428589</v>
      </c>
      <c r="H19" s="56">
        <f>IF(Called=0,"n/a",DGET(data,"Pctile50_hr12",_xlnm.Criteria)/IF(Result_type="Aggregate Impact",1,Called/1000))</f>
        <v>-4.1903796195983887</v>
      </c>
      <c r="I19" s="56">
        <f>IF(Called=0,"n/a",DGET(data,"Temp_hr12",_xlnm.Criteria))</f>
        <v>87.186576843261719</v>
      </c>
      <c r="J19" s="56">
        <f>IF(Called=0,"n/a",DGET(data,"Pctile10_hr12",_xlnm.Criteria)/IF(Result_type="Aggregate Impact",1,Called/1000))</f>
        <v>-8.2770004272460937</v>
      </c>
      <c r="K19" s="56">
        <f>IF(Called=0,"n/a",DGET(data,"Pctile30_hr12",_xlnm.Criteria)/IF(Result_type="Aggregate Impact",1,Called/1000))</f>
        <v>-5.8625917434692383</v>
      </c>
      <c r="L19" s="56">
        <f t="shared" si="1"/>
        <v>-4.1903796195983887</v>
      </c>
      <c r="M19" s="56">
        <f>IF(Called=0,"n/a",DGET(data,"Pctile70_hr12",_xlnm.Criteria)/IF(Result_type="Aggregate Impact",1,Called/1000))</f>
        <v>-2.51816725730896</v>
      </c>
      <c r="N19" s="56">
        <f>IF(Called=0,"n/a",DGET(data,"Pctile90_hr12",_xlnm.Criteria)/IF(Result_type="Aggregate Impact",1,Called/1000))</f>
        <v>-0.10375839471817017</v>
      </c>
      <c r="Q19" s="41"/>
      <c r="S19" s="41"/>
      <c r="T19" s="41"/>
      <c r="U19" s="41"/>
      <c r="V19" s="41"/>
      <c r="W19" s="41"/>
    </row>
    <row r="20" spans="3:23" ht="16.5" x14ac:dyDescent="0.2">
      <c r="C20" s="5"/>
      <c r="D20" s="5"/>
      <c r="E20" s="37">
        <v>13</v>
      </c>
      <c r="F20" s="56">
        <f>IF(Called=0,"n/a",DGET(data,"Ref_hr13",_xlnm.Criteria)/IF(Result_type="Aggregate Impact",1,Called/1000))</f>
        <v>278.26837158203125</v>
      </c>
      <c r="G20" s="56">
        <f t="shared" si="0"/>
        <v>281.53899240493774</v>
      </c>
      <c r="H20" s="56">
        <f>IF(Called=0,"n/a",DGET(data,"Pctile50_hr13",_xlnm.Criteria)/IF(Result_type="Aggregate Impact",1,Called/1000))</f>
        <v>-3.2706208229064941</v>
      </c>
      <c r="I20" s="56">
        <f>IF(Called=0,"n/a",DGET(data,"Temp_hr13",_xlnm.Criteria))</f>
        <v>89.575057983398438</v>
      </c>
      <c r="J20" s="56">
        <f>IF(Called=0,"n/a",DGET(data,"Pctile10_hr13",_xlnm.Criteria)/IF(Result_type="Aggregate Impact",1,Called/1000))</f>
        <v>-7.4483747482299805</v>
      </c>
      <c r="K20" s="56">
        <f>IF(Called=0,"n/a",DGET(data,"Pctile30_hr13",_xlnm.Criteria)/IF(Result_type="Aggregate Impact",1,Called/1000))</f>
        <v>-4.9801239967346191</v>
      </c>
      <c r="L20" s="56">
        <f t="shared" si="1"/>
        <v>-3.2706208229064941</v>
      </c>
      <c r="M20" s="56">
        <f>IF(Called=0,"n/a",DGET(data,"Pctile70_hr13",_xlnm.Criteria)/IF(Result_type="Aggregate Impact",1,Called/1000))</f>
        <v>-1.5611177682876587</v>
      </c>
      <c r="N20" s="56">
        <f>IF(Called=0,"n/a",DGET(data,"Pctile90_hr13",_xlnm.Criteria)/IF(Result_type="Aggregate Impact",1,Called/1000))</f>
        <v>0.90713310241699219</v>
      </c>
      <c r="Q20" s="41"/>
      <c r="S20" s="41"/>
      <c r="T20" s="41"/>
      <c r="U20" s="41"/>
      <c r="V20" s="41"/>
      <c r="W20" s="41"/>
    </row>
    <row r="21" spans="3:23" ht="16.5" x14ac:dyDescent="0.2">
      <c r="C21" s="5"/>
      <c r="D21" s="5"/>
      <c r="E21" s="37">
        <v>14</v>
      </c>
      <c r="F21" s="56">
        <f>IF(Called=0,"n/a",DGET(data,"Ref_hr14",_xlnm.Criteria)/IF(Result_type="Aggregate Impact",1,Called/1000))</f>
        <v>282.33224487304687</v>
      </c>
      <c r="G21" s="56">
        <f t="shared" si="0"/>
        <v>281.80389130115509</v>
      </c>
      <c r="H21" s="56">
        <f>IF(Called=0,"n/a",DGET(data,"Pctile50_hr14",_xlnm.Criteria)/IF(Result_type="Aggregate Impact",1,Called/1000))</f>
        <v>0.52835357189178467</v>
      </c>
      <c r="I21" s="56">
        <f>IF(Called=0,"n/a",DGET(data,"Temp_hr14",_xlnm.Criteria))</f>
        <v>91.493431091308594</v>
      </c>
      <c r="J21" s="56">
        <f>IF(Called=0,"n/a",DGET(data,"Pctile10_hr14",_xlnm.Criteria)/IF(Result_type="Aggregate Impact",1,Called/1000))</f>
        <v>-3.7063617706298828</v>
      </c>
      <c r="K21" s="56">
        <f>IF(Called=0,"n/a",DGET(data,"Pctile30_hr14",_xlnm.Criteria)/IF(Result_type="Aggregate Impact",1,Called/1000))</f>
        <v>-1.2044576406478882</v>
      </c>
      <c r="L21" s="56">
        <f t="shared" si="1"/>
        <v>0.52835357189178467</v>
      </c>
      <c r="M21" s="56">
        <f>IF(Called=0,"n/a",DGET(data,"Pctile70_hr14",_xlnm.Criteria)/IF(Result_type="Aggregate Impact",1,Called/1000))</f>
        <v>2.261164665222168</v>
      </c>
      <c r="N21" s="56">
        <f>IF(Called=0,"n/a",DGET(data,"Pctile90_hr14",_xlnm.Criteria)/IF(Result_type="Aggregate Impact",1,Called/1000))</f>
        <v>4.763068675994873</v>
      </c>
      <c r="Q21" s="41"/>
      <c r="S21" s="41"/>
      <c r="T21" s="41"/>
      <c r="U21" s="41"/>
      <c r="V21" s="41"/>
      <c r="W21" s="41"/>
    </row>
    <row r="22" spans="3:23" ht="16.5" x14ac:dyDescent="0.2">
      <c r="C22" s="5"/>
      <c r="D22" s="5"/>
      <c r="E22" s="37">
        <v>15</v>
      </c>
      <c r="F22" s="56">
        <f>IF(Called=0,"n/a",DGET(data,"Ref_hr15",_xlnm.Criteria)/IF(Result_type="Aggregate Impact",1,Called/1000))</f>
        <v>281.75588989257812</v>
      </c>
      <c r="G22" s="56">
        <f t="shared" si="0"/>
        <v>264.79742622375488</v>
      </c>
      <c r="H22" s="56">
        <f>IF(Called=0,"n/a",DGET(data,"Pctile50_hr15",_xlnm.Criteria)/IF(Result_type="Aggregate Impact",1,Called/1000))</f>
        <v>16.958463668823242</v>
      </c>
      <c r="I22" s="56">
        <f>IF(Called=0,"n/a",DGET(data,"Temp_hr15",_xlnm.Criteria))</f>
        <v>92.5069580078125</v>
      </c>
      <c r="J22" s="56">
        <f>IF(Called=0,"n/a",DGET(data,"Pctile10_hr15",_xlnm.Criteria)/IF(Result_type="Aggregate Impact",1,Called/1000))</f>
        <v>12.654701232910156</v>
      </c>
      <c r="K22" s="56">
        <f>IF(Called=0,"n/a",DGET(data,"Pctile30_hr15",_xlnm.Criteria)/IF(Result_type="Aggregate Impact",1,Called/1000))</f>
        <v>15.197399139404297</v>
      </c>
      <c r="L22" s="56">
        <f t="shared" si="1"/>
        <v>16.958463668823242</v>
      </c>
      <c r="M22" s="56">
        <f>IF(Called=0,"n/a",DGET(data,"Pctile70_hr15",_xlnm.Criteria)/IF(Result_type="Aggregate Impact",1,Called/1000))</f>
        <v>18.719528198242188</v>
      </c>
      <c r="N22" s="56">
        <f>IF(Called=0,"n/a",DGET(data,"Pctile90_hr15",_xlnm.Criteria)/IF(Result_type="Aggregate Impact",1,Called/1000))</f>
        <v>21.262226104736328</v>
      </c>
      <c r="Q22" s="41"/>
      <c r="S22" s="41"/>
      <c r="T22" s="41"/>
      <c r="U22" s="41"/>
      <c r="V22" s="41"/>
      <c r="W22" s="41"/>
    </row>
    <row r="23" spans="3:23" ht="16.5" x14ac:dyDescent="0.2">
      <c r="C23" s="5"/>
      <c r="D23" s="5"/>
      <c r="E23" s="37">
        <v>16</v>
      </c>
      <c r="F23" s="56">
        <f>IF(Called=0,"n/a",DGET(data,"Ref_hr16",_xlnm.Criteria)/IF(Result_type="Aggregate Impact",1,Called/1000))</f>
        <v>280.76382446289062</v>
      </c>
      <c r="G23" s="56">
        <f t="shared" si="0"/>
        <v>204.09748840332031</v>
      </c>
      <c r="H23" s="56">
        <f>IF(Called=0,"n/a",DGET(data,"Pctile50_hr16",_xlnm.Criteria)/IF(Result_type="Aggregate Impact",1,Called/1000))</f>
        <v>76.666336059570313</v>
      </c>
      <c r="I23" s="56">
        <f>IF(Called=0,"n/a",DGET(data,"Temp_hr16",_xlnm.Criteria))</f>
        <v>91.928176879882813</v>
      </c>
      <c r="J23" s="56">
        <f>IF(Called=0,"n/a",DGET(data,"Pctile10_hr16",_xlnm.Criteria)/IF(Result_type="Aggregate Impact",1,Called/1000))</f>
        <v>72.300880432128906</v>
      </c>
      <c r="K23" s="56">
        <f>IF(Called=0,"n/a",DGET(data,"Pctile30_hr16",_xlnm.Criteria)/IF(Result_type="Aggregate Impact",1,Called/1000))</f>
        <v>74.880027770996094</v>
      </c>
      <c r="L23" s="56">
        <f t="shared" si="1"/>
        <v>76.666336059570313</v>
      </c>
      <c r="M23" s="56">
        <f>IF(Called=0,"n/a",DGET(data,"Pctile70_hr16",_xlnm.Criteria)/IF(Result_type="Aggregate Impact",1,Called/1000))</f>
        <v>78.452644348144531</v>
      </c>
      <c r="N23" s="56">
        <f>IF(Called=0,"n/a",DGET(data,"Pctile90_hr16",_xlnm.Criteria)/IF(Result_type="Aggregate Impact",1,Called/1000))</f>
        <v>81.031791687011719</v>
      </c>
      <c r="Q23" s="41"/>
      <c r="S23" s="41"/>
      <c r="T23" s="41"/>
      <c r="U23" s="41"/>
      <c r="V23" s="41"/>
      <c r="W23" s="41"/>
    </row>
    <row r="24" spans="3:23" ht="16.5" x14ac:dyDescent="0.2">
      <c r="C24" s="5"/>
      <c r="D24" s="5"/>
      <c r="E24" s="37">
        <v>17</v>
      </c>
      <c r="F24" s="56">
        <f>IF(Called=0,"n/a",DGET(data,"Ref_hr17",_xlnm.Criteria)/IF(Result_type="Aggregate Impact",1,Called/1000))</f>
        <v>275.76852416992187</v>
      </c>
      <c r="G24" s="56">
        <f t="shared" si="0"/>
        <v>201.24938201904297</v>
      </c>
      <c r="H24" s="56">
        <f>IF(Called=0,"n/a",DGET(data,"Pctile50_hr17",_xlnm.Criteria)/IF(Result_type="Aggregate Impact",1,Called/1000))</f>
        <v>74.519142150878906</v>
      </c>
      <c r="I24" s="56">
        <f>IF(Called=0,"n/a",DGET(data,"Temp_hr17",_xlnm.Criteria))</f>
        <v>91.792526245117188</v>
      </c>
      <c r="J24" s="56">
        <f>IF(Called=0,"n/a",DGET(data,"Pctile10_hr17",_xlnm.Criteria)/IF(Result_type="Aggregate Impact",1,Called/1000))</f>
        <v>70.181694030761719</v>
      </c>
      <c r="K24" s="56">
        <f>IF(Called=0,"n/a",DGET(data,"Pctile30_hr17",_xlnm.Criteria)/IF(Result_type="Aggregate Impact",1,Called/1000))</f>
        <v>72.744293212890625</v>
      </c>
      <c r="L24" s="56">
        <f t="shared" si="1"/>
        <v>74.519142150878906</v>
      </c>
      <c r="M24" s="56">
        <f>IF(Called=0,"n/a",DGET(data,"Pctile70_hr17",_xlnm.Criteria)/IF(Result_type="Aggregate Impact",1,Called/1000))</f>
        <v>76.293991088867188</v>
      </c>
      <c r="N24" s="56">
        <f>IF(Called=0,"n/a",DGET(data,"Pctile90_hr17",_xlnm.Criteria)/IF(Result_type="Aggregate Impact",1,Called/1000))</f>
        <v>78.856590270996094</v>
      </c>
      <c r="Q24" s="41"/>
      <c r="S24" s="41"/>
      <c r="T24" s="41"/>
      <c r="U24" s="41"/>
      <c r="V24" s="41"/>
      <c r="W24" s="41"/>
    </row>
    <row r="25" spans="3:23" ht="16.5" x14ac:dyDescent="0.2">
      <c r="C25" s="5"/>
      <c r="D25" s="5"/>
      <c r="E25" s="37">
        <v>18</v>
      </c>
      <c r="F25" s="56">
        <f>IF(Called=0,"n/a",DGET(data,"Ref_hr18",_xlnm.Criteria)/IF(Result_type="Aggregate Impact",1,Called/1000))</f>
        <v>270.55487060546875</v>
      </c>
      <c r="G25" s="56">
        <f t="shared" si="0"/>
        <v>197.79263305664062</v>
      </c>
      <c r="H25" s="56">
        <f>IF(Called=0,"n/a",DGET(data,"Pctile50_hr18",_xlnm.Criteria)/IF(Result_type="Aggregate Impact",1,Called/1000))</f>
        <v>72.762237548828125</v>
      </c>
      <c r="I25" s="56">
        <f>IF(Called=0,"n/a",DGET(data,"Temp_hr18",_xlnm.Criteria))</f>
        <v>91.046272277832031</v>
      </c>
      <c r="J25" s="56">
        <f>IF(Called=0,"n/a",DGET(data,"Pctile10_hr18",_xlnm.Criteria)/IF(Result_type="Aggregate Impact",1,Called/1000))</f>
        <v>68.456123352050781</v>
      </c>
      <c r="K25" s="56">
        <f>IF(Called=0,"n/a",DGET(data,"Pctile30_hr18",_xlnm.Criteria)/IF(Result_type="Aggregate Impact",1,Called/1000))</f>
        <v>71.000213623046875</v>
      </c>
      <c r="L25" s="56">
        <f t="shared" si="1"/>
        <v>72.762237548828125</v>
      </c>
      <c r="M25" s="56">
        <f>IF(Called=0,"n/a",DGET(data,"Pctile70_hr18",_xlnm.Criteria)/IF(Result_type="Aggregate Impact",1,Called/1000))</f>
        <v>74.524261474609375</v>
      </c>
      <c r="N25" s="56">
        <f>IF(Called=0,"n/a",DGET(data,"Pctile90_hr18",_xlnm.Criteria)/IF(Result_type="Aggregate Impact",1,Called/1000))</f>
        <v>77.068351745605469</v>
      </c>
      <c r="Q25" s="41"/>
      <c r="S25" s="41"/>
      <c r="T25" s="41"/>
      <c r="U25" s="41"/>
      <c r="V25" s="41"/>
      <c r="W25" s="41"/>
    </row>
    <row r="26" spans="3:23" ht="16.5" x14ac:dyDescent="0.2">
      <c r="C26" s="5"/>
      <c r="D26" s="5"/>
      <c r="E26" s="37">
        <v>19</v>
      </c>
      <c r="F26" s="56">
        <f>IF(Called=0,"n/a",DGET(data,"Ref_hr19",_xlnm.Criteria)/IF(Result_type="Aggregate Impact",1,Called/1000))</f>
        <v>264.45999145507812</v>
      </c>
      <c r="G26" s="56">
        <f t="shared" si="0"/>
        <v>192.02787780761719</v>
      </c>
      <c r="H26" s="56">
        <f>IF(Called=0,"n/a",DGET(data,"Pctile50_hr19",_xlnm.Criteria)/IF(Result_type="Aggregate Impact",1,Called/1000))</f>
        <v>72.432113647460938</v>
      </c>
      <c r="I26" s="56">
        <f>IF(Called=0,"n/a",DGET(data,"Temp_hr19",_xlnm.Criteria))</f>
        <v>89.614334106445313</v>
      </c>
      <c r="J26" s="56">
        <f>IF(Called=0,"n/a",DGET(data,"Pctile10_hr19",_xlnm.Criteria)/IF(Result_type="Aggregate Impact",1,Called/1000))</f>
        <v>68.1717529296875</v>
      </c>
      <c r="K26" s="56">
        <f>IF(Called=0,"n/a",DGET(data,"Pctile30_hr19",_xlnm.Criteria)/IF(Result_type="Aggregate Impact",1,Called/1000))</f>
        <v>70.688804626464844</v>
      </c>
      <c r="L26" s="56">
        <f t="shared" si="1"/>
        <v>72.432113647460938</v>
      </c>
      <c r="M26" s="56">
        <f>IF(Called=0,"n/a",DGET(data,"Pctile70_hr19",_xlnm.Criteria)/IF(Result_type="Aggregate Impact",1,Called/1000))</f>
        <v>74.175422668457031</v>
      </c>
      <c r="N26" s="56">
        <f>IF(Called=0,"n/a",DGET(data,"Pctile90_hr19",_xlnm.Criteria)/IF(Result_type="Aggregate Impact",1,Called/1000))</f>
        <v>76.692474365234375</v>
      </c>
      <c r="Q26" s="41"/>
      <c r="S26" s="41"/>
      <c r="T26" s="41"/>
      <c r="U26" s="41"/>
      <c r="V26" s="41"/>
      <c r="W26" s="41"/>
    </row>
    <row r="27" spans="3:23" ht="16.5" x14ac:dyDescent="0.2">
      <c r="C27" s="5"/>
      <c r="D27" s="5"/>
      <c r="E27" s="37">
        <v>20</v>
      </c>
      <c r="F27" s="56">
        <f>IF(Called=0,"n/a",DGET(data,"Ref_hr20",_xlnm.Criteria)/IF(Result_type="Aggregate Impact",1,Called/1000))</f>
        <v>259.61355590820312</v>
      </c>
      <c r="G27" s="56">
        <f t="shared" si="0"/>
        <v>235.05549812316895</v>
      </c>
      <c r="H27" s="56">
        <f>IF(Called=0,"n/a",DGET(data,"Pctile50_hr20",_xlnm.Criteria)/IF(Result_type="Aggregate Impact",1,Called/1000))</f>
        <v>24.55805778503418</v>
      </c>
      <c r="I27" s="56">
        <f>IF(Called=0,"n/a",DGET(data,"Temp_hr20",_xlnm.Criteria))</f>
        <v>88.015434265136719</v>
      </c>
      <c r="J27" s="56">
        <f>IF(Called=0,"n/a",DGET(data,"Pctile10_hr20",_xlnm.Criteria)/IF(Result_type="Aggregate Impact",1,Called/1000))</f>
        <v>20.3326416015625</v>
      </c>
      <c r="K27" s="56">
        <f>IF(Called=0,"n/a",DGET(data,"Pctile30_hr20",_xlnm.Criteria)/IF(Result_type="Aggregate Impact",1,Called/1000))</f>
        <v>22.829051971435547</v>
      </c>
      <c r="L27" s="56">
        <f t="shared" si="1"/>
        <v>24.55805778503418</v>
      </c>
      <c r="M27" s="56">
        <f>IF(Called=0,"n/a",DGET(data,"Pctile70_hr20",_xlnm.Criteria)/IF(Result_type="Aggregate Impact",1,Called/1000))</f>
        <v>26.287063598632813</v>
      </c>
      <c r="N27" s="56">
        <f>IF(Called=0,"n/a",DGET(data,"Pctile90_hr20",_xlnm.Criteria)/IF(Result_type="Aggregate Impact",1,Called/1000))</f>
        <v>28.783473968505859</v>
      </c>
      <c r="Q27" s="41"/>
      <c r="S27" s="41"/>
      <c r="T27" s="41"/>
      <c r="U27" s="41"/>
      <c r="V27" s="41"/>
      <c r="W27" s="41"/>
    </row>
    <row r="28" spans="3:23" ht="16.5" x14ac:dyDescent="0.2">
      <c r="C28" s="5"/>
      <c r="D28" s="5"/>
      <c r="E28" s="37">
        <v>21</v>
      </c>
      <c r="F28" s="56">
        <f>IF(Called=0,"n/a",DGET(data,"Ref_hr21",_xlnm.Criteria)/IF(Result_type="Aggregate Impact",1,Called/1000))</f>
        <v>255.1917724609375</v>
      </c>
      <c r="G28" s="56">
        <f t="shared" si="0"/>
        <v>250.4699068069458</v>
      </c>
      <c r="H28" s="56">
        <f>IF(Called=0,"n/a",DGET(data,"Pctile50_hr21",_xlnm.Criteria)/IF(Result_type="Aggregate Impact",1,Called/1000))</f>
        <v>4.7218656539916992</v>
      </c>
      <c r="I28" s="56">
        <f>IF(Called=0,"n/a",DGET(data,"Temp_hr21",_xlnm.Criteria))</f>
        <v>86.022048950195313</v>
      </c>
      <c r="J28" s="56">
        <f>IF(Called=0,"n/a",DGET(data,"Pctile10_hr21",_xlnm.Criteria)/IF(Result_type="Aggregate Impact",1,Called/1000))</f>
        <v>0.53586077690124512</v>
      </c>
      <c r="K28" s="56">
        <f>IF(Called=0,"n/a",DGET(data,"Pctile30_hr21",_xlnm.Criteria)/IF(Result_type="Aggregate Impact",1,Called/1000))</f>
        <v>3.0089864730834961</v>
      </c>
      <c r="L28" s="56">
        <f t="shared" si="1"/>
        <v>4.7218656539916992</v>
      </c>
      <c r="M28" s="56">
        <f>IF(Called=0,"n/a",DGET(data,"Pctile70_hr21",_xlnm.Criteria)/IF(Result_type="Aggregate Impact",1,Called/1000))</f>
        <v>6.4347448348999023</v>
      </c>
      <c r="N28" s="56">
        <f>IF(Called=0,"n/a",DGET(data,"Pctile90_hr21",_xlnm.Criteria)/IF(Result_type="Aggregate Impact",1,Called/1000))</f>
        <v>8.9078702926635742</v>
      </c>
      <c r="Q28" s="41"/>
      <c r="S28" s="41"/>
      <c r="T28" s="41"/>
      <c r="U28" s="41"/>
      <c r="V28" s="41"/>
      <c r="W28" s="41"/>
    </row>
    <row r="29" spans="3:23" ht="16.5" x14ac:dyDescent="0.2">
      <c r="C29" s="5"/>
      <c r="D29" s="5"/>
      <c r="E29" s="37">
        <v>22</v>
      </c>
      <c r="F29" s="56">
        <f>IF(Called=0,"n/a",DGET(data,"Ref_hr22",_xlnm.Criteria)/IF(Result_type="Aggregate Impact",1,Called/1000))</f>
        <v>247.25668334960937</v>
      </c>
      <c r="G29" s="56">
        <f t="shared" si="0"/>
        <v>244.73922395706177</v>
      </c>
      <c r="H29" s="56">
        <f>IF(Called=0,"n/a",DGET(data,"Pctile50_hr22",_xlnm.Criteria)/IF(Result_type="Aggregate Impact",1,Called/1000))</f>
        <v>2.5174593925476074</v>
      </c>
      <c r="I29" s="56">
        <f>IF(Called=0,"n/a",DGET(data,"Temp_hr22",_xlnm.Criteria))</f>
        <v>83.708633422851563</v>
      </c>
      <c r="J29" s="56">
        <f>IF(Called=0,"n/a",DGET(data,"Pctile10_hr22",_xlnm.Criteria)/IF(Result_type="Aggregate Impact",1,Called/1000))</f>
        <v>-1.6705446243286133</v>
      </c>
      <c r="K29" s="56">
        <f>IF(Called=0,"n/a",DGET(data,"Pctile30_hr22",_xlnm.Criteria)/IF(Result_type="Aggregate Impact",1,Called/1000))</f>
        <v>0.80376207828521729</v>
      </c>
      <c r="L29" s="56">
        <f t="shared" si="1"/>
        <v>2.5174593925476074</v>
      </c>
      <c r="M29" s="56">
        <f>IF(Called=0,"n/a",DGET(data,"Pctile70_hr22",_xlnm.Criteria)/IF(Result_type="Aggregate Impact",1,Called/1000))</f>
        <v>4.2311568260192871</v>
      </c>
      <c r="N29" s="56">
        <f>IF(Called=0,"n/a",DGET(data,"Pctile90_hr22",_xlnm.Criteria)/IF(Result_type="Aggregate Impact",1,Called/1000))</f>
        <v>6.7054634094238281</v>
      </c>
      <c r="Q29" s="41"/>
    </row>
    <row r="30" spans="3:23" ht="16.5" x14ac:dyDescent="0.2">
      <c r="C30" s="5"/>
      <c r="D30" s="5"/>
      <c r="E30" s="37">
        <v>23</v>
      </c>
      <c r="F30" s="56">
        <f>IF(Called=0,"n/a",DGET(data,"Ref_hr23",_xlnm.Criteria)/IF(Result_type="Aggregate Impact",1,Called/1000))</f>
        <v>235.87626647949219</v>
      </c>
      <c r="G30" s="56">
        <f t="shared" si="0"/>
        <v>232.79193210601807</v>
      </c>
      <c r="H30" s="56">
        <f>IF(Called=0,"n/a",DGET(data,"Pctile50_hr23",_xlnm.Criteria)/IF(Result_type="Aggregate Impact",1,Called/1000))</f>
        <v>3.0843343734741211</v>
      </c>
      <c r="I30" s="56">
        <f>IF(Called=0,"n/a",DGET(data,"Temp_hr23",_xlnm.Criteria))</f>
        <v>81.752357482910156</v>
      </c>
      <c r="J30" s="56">
        <f>IF(Called=0,"n/a",DGET(data,"Pctile10_hr23",_xlnm.Criteria)/IF(Result_type="Aggregate Impact",1,Called/1000))</f>
        <v>-1.1435052156448364</v>
      </c>
      <c r="K30" s="56">
        <f>IF(Called=0,"n/a",DGET(data,"Pctile30_hr23",_xlnm.Criteria)/IF(Result_type="Aggregate Impact",1,Called/1000))</f>
        <v>1.3543367385864258</v>
      </c>
      <c r="L30" s="56">
        <f t="shared" si="1"/>
        <v>3.0843343734741211</v>
      </c>
      <c r="M30" s="56">
        <f>IF(Called=0,"n/a",DGET(data,"Pctile70_hr23",_xlnm.Criteria)/IF(Result_type="Aggregate Impact",1,Called/1000))</f>
        <v>4.8143320083618164</v>
      </c>
      <c r="N30" s="56">
        <f>IF(Called=0,"n/a",DGET(data,"Pctile90_hr23",_xlnm.Criteria)/IF(Result_type="Aggregate Impact",1,Called/1000))</f>
        <v>7.3121738433837891</v>
      </c>
      <c r="Q30" s="41"/>
    </row>
    <row r="31" spans="3:23" ht="16.5" x14ac:dyDescent="0.2">
      <c r="C31" s="5"/>
      <c r="D31" s="5"/>
      <c r="E31" s="37">
        <v>24</v>
      </c>
      <c r="F31" s="56">
        <f>IF(Called=0,"n/a",DGET(data,"Ref_hr24",_xlnm.Criteria)/IF(Result_type="Aggregate Impact",1,Called/1000))</f>
        <v>224.84271240234375</v>
      </c>
      <c r="G31" s="56">
        <f t="shared" si="0"/>
        <v>221.46948480606079</v>
      </c>
      <c r="H31" s="56">
        <f>IF(Called=0,"n/a",DGET(data,"Pctile50_hr24",_xlnm.Criteria)/IF(Result_type="Aggregate Impact",1,Called/1000))</f>
        <v>3.373227596282959</v>
      </c>
      <c r="I31" s="56">
        <f>IF(Called=0,"n/a",DGET(data,"Temp_hr24",_xlnm.Criteria))</f>
        <v>79.98333740234375</v>
      </c>
      <c r="J31" s="56">
        <f>IF(Called=0,"n/a",DGET(data,"Pctile10_hr24",_xlnm.Criteria)/IF(Result_type="Aggregate Impact",1,Called/1000))</f>
        <v>-0.81881272792816162</v>
      </c>
      <c r="K31" s="56">
        <f>IF(Called=0,"n/a",DGET(data,"Pctile30_hr24",_xlnm.Criteria)/IF(Result_type="Aggregate Impact",1,Called/1000))</f>
        <v>1.6578786373138428</v>
      </c>
      <c r="L31" s="56">
        <f t="shared" si="1"/>
        <v>3.373227596282959</v>
      </c>
      <c r="M31" s="56">
        <f>IF(Called=0,"n/a",DGET(data,"Pctile70_hr24",_xlnm.Criteria)/IF(Result_type="Aggregate Impact",1,Called/1000))</f>
        <v>5.0885763168334961</v>
      </c>
      <c r="N31" s="56">
        <f>IF(Called=0,"n/a",DGET(data,"Pctile90_hr24",_xlnm.Criteria)/IF(Result_type="Aggregate Impact",1,Called/1000))</f>
        <v>7.5652680397033691</v>
      </c>
      <c r="Q31" s="41"/>
    </row>
    <row r="32" spans="3:23" ht="49.5" customHeight="1" thickBot="1" x14ac:dyDescent="0.35">
      <c r="C32" s="5"/>
      <c r="D32" s="5"/>
      <c r="E32" s="17"/>
      <c r="F32" s="73" t="str">
        <f>"Estimated 
Reference
Energy Use
("&amp;IF(Result_type="Aggregate Impact","MWh)","kWh)")</f>
        <v>Estimated 
Reference
Energy Use
(MWh)</v>
      </c>
      <c r="G32" s="73" t="str">
        <f>"Observed 
Event Day Energy Use ("&amp;IF(Result_type="Aggregate Impact","MWh)","kWh)")</f>
        <v>Observed 
Event Day Energy Use (MWh)</v>
      </c>
      <c r="H32" s="75" t="str">
        <f>"Estimated 
Change in Energy Use ("&amp;IF(Result_type="Aggregate Impact","MWh)","kWh)")</f>
        <v>Estimated 
Change in Energy Use (MWh)</v>
      </c>
      <c r="I32" s="77" t="s">
        <v>205</v>
      </c>
      <c r="J32" s="60" t="str">
        <f>"Uncertainty Adjusted Impact ("&amp;IF(Result_type="Aggregate Impact","MWh/hour) - Percentiles","kWh/hour) - Percentiles")</f>
        <v>Uncertainty Adjusted Impact (MWh/hour) - Percentiles</v>
      </c>
      <c r="K32" s="60"/>
      <c r="L32" s="60"/>
      <c r="M32" s="60"/>
      <c r="N32" s="61"/>
    </row>
    <row r="33" spans="3:17" ht="16.5" x14ac:dyDescent="0.3">
      <c r="C33" s="5"/>
      <c r="D33" s="5"/>
      <c r="E33" s="64" t="s">
        <v>242</v>
      </c>
      <c r="F33" s="74"/>
      <c r="G33" s="74"/>
      <c r="H33" s="76"/>
      <c r="I33" s="76"/>
      <c r="J33" s="18" t="s">
        <v>11</v>
      </c>
      <c r="K33" s="18" t="s">
        <v>12</v>
      </c>
      <c r="L33" s="18" t="s">
        <v>13</v>
      </c>
      <c r="M33" s="18" t="s">
        <v>14</v>
      </c>
      <c r="N33" s="19" t="s">
        <v>15</v>
      </c>
    </row>
    <row r="34" spans="3:17" ht="17.25" thickBot="1" x14ac:dyDescent="0.35">
      <c r="C34" s="5"/>
      <c r="D34" s="5"/>
      <c r="E34" s="20" t="s">
        <v>16</v>
      </c>
      <c r="F34" s="21">
        <f>IF(Called=0,"n/a",SUM(F8:F31))</f>
        <v>5890.3666687011719</v>
      </c>
      <c r="G34" s="22">
        <f>IF(Called=0,"n/a",SUM(G8:G31))</f>
        <v>5554.4144947137684</v>
      </c>
      <c r="H34" s="22">
        <f>IF(Called=0,"n/a",SUM(H8:H31))</f>
        <v>335.95217398740351</v>
      </c>
      <c r="I34" s="23">
        <f>IF(Called=0,"n/a",SUM(Lookups!J23:J46))</f>
        <v>188.45503234863281</v>
      </c>
      <c r="J34" s="23" t="s">
        <v>17</v>
      </c>
      <c r="K34" s="23" t="s">
        <v>17</v>
      </c>
      <c r="L34" s="23" t="s">
        <v>17</v>
      </c>
      <c r="M34" s="23" t="s">
        <v>17</v>
      </c>
      <c r="N34" s="66" t="s">
        <v>17</v>
      </c>
    </row>
    <row r="35" spans="3:17" ht="17.25" thickBot="1" x14ac:dyDescent="0.35">
      <c r="E35" s="20" t="s">
        <v>243</v>
      </c>
      <c r="F35" s="65">
        <f>IF(Called=0,"n/a",Lookups!L47)</f>
        <v>272.88680267333984</v>
      </c>
      <c r="G35" s="23">
        <f>IF(Called=0,"n/a",Lookups!M47)</f>
        <v>198.79184532165527</v>
      </c>
      <c r="H35" s="23">
        <f>IF(Called=0,"n/a",Lookups!N47)</f>
        <v>74.09495735168457</v>
      </c>
      <c r="I35" s="23">
        <f>IF(Called=0,"n/a",Lookups!O47)</f>
        <v>64.381309509277344</v>
      </c>
      <c r="J35" s="23">
        <f>IF(Called=0,"n/a",Lookups!AA45)</f>
        <v>72.9094749924582</v>
      </c>
      <c r="K35" s="23">
        <f>IF(Called=0,"n/a",Lookups!AB45)</f>
        <v>73.609867579490768</v>
      </c>
      <c r="L35" s="23">
        <f>IF(Called=0,"n/a",Lookups!AC45)</f>
        <v>74.09495735168457</v>
      </c>
      <c r="M35" s="23">
        <f>IF(Called=0,"n/a",Lookups!AD45)</f>
        <v>74.580047123878373</v>
      </c>
      <c r="N35" s="66">
        <f>IF(Called=0,"n/a",Lookups!AE45)</f>
        <v>75.28043971091094</v>
      </c>
      <c r="Q35" s="54"/>
    </row>
    <row r="36" spans="3:17" ht="15" x14ac:dyDescent="0.25">
      <c r="E36" s="24"/>
      <c r="F36" s="41"/>
      <c r="G36" s="71" t="s">
        <v>264</v>
      </c>
      <c r="H36" s="72">
        <f>IF(Called=0,"n/a",H35/F35)</f>
        <v>0.27152268495878934</v>
      </c>
      <c r="I36" s="41"/>
    </row>
    <row r="37" spans="3:17" x14ac:dyDescent="0.2">
      <c r="E37" s="24"/>
      <c r="F37" s="41"/>
      <c r="G37" s="41"/>
      <c r="H37" s="41"/>
      <c r="I37" s="42"/>
    </row>
    <row r="38" spans="3:17" x14ac:dyDescent="0.2">
      <c r="E38" s="24"/>
      <c r="F38" s="41"/>
      <c r="G38" s="41"/>
      <c r="H38" s="41"/>
      <c r="I38" s="41"/>
    </row>
    <row r="40" spans="3:17" x14ac:dyDescent="0.2">
      <c r="E40" s="24"/>
      <c r="F40" s="41"/>
      <c r="G40" s="41"/>
      <c r="H40" s="41"/>
      <c r="I40" s="42"/>
    </row>
  </sheetData>
  <mergeCells count="9">
    <mergeCell ref="F32:F33"/>
    <mergeCell ref="G32:G33"/>
    <mergeCell ref="H32:H33"/>
    <mergeCell ref="I32:I33"/>
    <mergeCell ref="E5:E7"/>
    <mergeCell ref="F5:F7"/>
    <mergeCell ref="G5:G7"/>
    <mergeCell ref="H5:H7"/>
    <mergeCell ref="I5:I7"/>
  </mergeCells>
  <phoneticPr fontId="2" type="noConversion"/>
  <conditionalFormatting sqref="A1:B1">
    <cfRule type="expression" dxfId="5" priority="42" stopIfTrue="1">
      <formula>$A$1&lt;&gt;""</formula>
    </cfRule>
  </conditionalFormatting>
  <conditionalFormatting sqref="C2">
    <cfRule type="expression" dxfId="4" priority="34">
      <formula>size_lca_flag=1</formula>
    </cfRule>
  </conditionalFormatting>
  <conditionalFormatting sqref="B7:B8">
    <cfRule type="expression" dxfId="3" priority="24">
      <formula>Two_way_tab_flag=1</formula>
    </cfRule>
    <cfRule type="expression" dxfId="2" priority="25">
      <formula>size_lca_flag=1</formula>
    </cfRule>
  </conditionalFormatting>
  <conditionalFormatting sqref="C1">
    <cfRule type="expression" dxfId="1" priority="23" stopIfTrue="1">
      <formula>$A$1&lt;&gt;""</formula>
    </cfRule>
  </conditionalFormatting>
  <dataValidations count="5">
    <dataValidation type="list" allowBlank="1" showInputMessage="1" showErrorMessage="1" sqref="B7">
      <formula1>lca_list</formula1>
    </dataValidation>
    <dataValidation type="list" allowBlank="1" showInputMessage="1" showErrorMessage="1" sqref="B5">
      <formula1>date_list</formula1>
    </dataValidation>
    <dataValidation type="list" allowBlank="1" showInputMessage="1" showErrorMessage="1" sqref="B4">
      <formula1>Result_type_list</formula1>
    </dataValidation>
    <dataValidation type="list" allowBlank="1" showInputMessage="1" showErrorMessage="1" sqref="B8">
      <formula1>Size_list</formula1>
    </dataValidation>
    <dataValidation type="list" allowBlank="1" showInputMessage="1" showErrorMessage="1" sqref="B9">
      <formula1>notice_list</formula1>
    </dataValidation>
  </dataValidations>
  <pageMargins left="0.75" right="0.75" top="1" bottom="1" header="0.5" footer="0.5"/>
  <pageSetup scale="5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77E8B0E-0022-4377-BF9E-AD7F18B9E15B}">
            <xm:f>AND($E8&gt;=VLOOKUP(date&amp;notice,Lookups!$A$23:$E$70,4,FALSE),$E8&lt;=VLOOKUP(date&amp;notice,Lookups!$A$23:$E$70,5,FALSE))</xm:f>
            <x14:dxf>
              <fill>
                <patternFill>
                  <bgColor theme="3" tint="0.79998168889431442"/>
                </patternFill>
              </fill>
            </x14:dxf>
          </x14:cfRule>
          <xm:sqref>E8:N31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opLeftCell="N13" workbookViewId="0">
      <selection activeCell="AA45" sqref="AA45:AE45"/>
    </sheetView>
  </sheetViews>
  <sheetFormatPr defaultRowHeight="12.75" x14ac:dyDescent="0.2"/>
  <cols>
    <col min="1" max="1" width="16.85546875" customWidth="1"/>
    <col min="2" max="2" width="9.7109375" bestFit="1" customWidth="1"/>
    <col min="3" max="3" width="24.140625" bestFit="1" customWidth="1"/>
    <col min="4" max="4" width="17.140625" bestFit="1" customWidth="1"/>
    <col min="5" max="5" width="9.5703125" bestFit="1" customWidth="1"/>
    <col min="6" max="6" width="8.85546875" bestFit="1" customWidth="1"/>
    <col min="7" max="7" width="5.5703125" bestFit="1" customWidth="1"/>
    <col min="8" max="8" width="10.85546875" bestFit="1" customWidth="1"/>
    <col min="10" max="10" width="25.5703125" bestFit="1" customWidth="1"/>
    <col min="11" max="11" width="16" bestFit="1" customWidth="1"/>
    <col min="12" max="12" width="31" bestFit="1" customWidth="1"/>
    <col min="13" max="13" width="15.5703125" bestFit="1" customWidth="1"/>
    <col min="14" max="14" width="16.42578125" bestFit="1" customWidth="1"/>
    <col min="15" max="15" width="31.42578125" bestFit="1" customWidth="1"/>
    <col min="16" max="16" width="10.140625" bestFit="1" customWidth="1"/>
    <col min="17" max="17" width="13.42578125" bestFit="1" customWidth="1"/>
  </cols>
  <sheetData>
    <row r="1" spans="1:27" x14ac:dyDescent="0.2">
      <c r="G1" s="1"/>
      <c r="H1" s="1"/>
      <c r="Y1" t="s">
        <v>215</v>
      </c>
      <c r="Z1" s="45" t="s">
        <v>210</v>
      </c>
      <c r="AA1" t="s">
        <v>261</v>
      </c>
    </row>
    <row r="2" spans="1:27" x14ac:dyDescent="0.2">
      <c r="Y2" s="70">
        <v>41773</v>
      </c>
      <c r="Z2" t="s">
        <v>211</v>
      </c>
      <c r="AA2" s="54">
        <v>0.25372359999999999</v>
      </c>
    </row>
    <row r="3" spans="1:27" ht="15" x14ac:dyDescent="0.25">
      <c r="A3" s="26"/>
      <c r="B3" s="25" t="s">
        <v>221</v>
      </c>
      <c r="C3" s="25" t="s">
        <v>0</v>
      </c>
      <c r="D3" s="25" t="s">
        <v>204</v>
      </c>
      <c r="E3" s="25" t="s">
        <v>207</v>
      </c>
      <c r="J3" s="2" t="s">
        <v>222</v>
      </c>
      <c r="K3" s="11" t="s">
        <v>221</v>
      </c>
      <c r="L3" s="11" t="s">
        <v>0</v>
      </c>
      <c r="M3" s="43" t="s">
        <v>200</v>
      </c>
      <c r="N3" s="11" t="s">
        <v>207</v>
      </c>
      <c r="O3" s="11"/>
      <c r="Q3" s="11"/>
      <c r="Y3" s="70">
        <v>41774</v>
      </c>
      <c r="Z3" t="s">
        <v>211</v>
      </c>
      <c r="AA3" s="54">
        <v>0.50346480000000005</v>
      </c>
    </row>
    <row r="4" spans="1:27" x14ac:dyDescent="0.2">
      <c r="A4" s="28"/>
      <c r="B4" t="str">
        <f>date</f>
        <v>Typical Event Day</v>
      </c>
      <c r="C4" s="5" t="str">
        <f>lca</f>
        <v>All</v>
      </c>
      <c r="D4" t="str">
        <f>Size</f>
        <v>All</v>
      </c>
      <c r="E4" s="5" t="str">
        <f>notice</f>
        <v>Day-Of Local</v>
      </c>
      <c r="J4" t="s">
        <v>3</v>
      </c>
      <c r="K4" s="69">
        <v>41773</v>
      </c>
      <c r="L4" t="s">
        <v>1</v>
      </c>
      <c r="M4" s="44" t="s">
        <v>1</v>
      </c>
      <c r="N4" s="45" t="s">
        <v>211</v>
      </c>
      <c r="Q4" s="45"/>
      <c r="Y4" s="70">
        <v>41820</v>
      </c>
      <c r="Z4" t="s">
        <v>211</v>
      </c>
      <c r="AA4" s="54">
        <v>0.6172531</v>
      </c>
    </row>
    <row r="5" spans="1:27" ht="13.5" x14ac:dyDescent="0.25">
      <c r="A5" s="26"/>
      <c r="B5" s="26"/>
      <c r="C5" s="26"/>
      <c r="D5" s="26"/>
      <c r="E5" s="26"/>
      <c r="F5" s="26"/>
      <c r="G5" s="27"/>
      <c r="H5" s="27"/>
      <c r="J5" s="1" t="s">
        <v>223</v>
      </c>
      <c r="K5" s="69">
        <v>41774</v>
      </c>
      <c r="L5" t="s">
        <v>190</v>
      </c>
      <c r="M5" s="46" t="s">
        <v>202</v>
      </c>
      <c r="N5" s="45" t="s">
        <v>212</v>
      </c>
      <c r="Q5" s="45"/>
      <c r="Y5" s="70">
        <v>41827</v>
      </c>
      <c r="Z5" t="s">
        <v>211</v>
      </c>
      <c r="AA5" s="54">
        <v>0.58036399999999999</v>
      </c>
    </row>
    <row r="6" spans="1:27" x14ac:dyDescent="0.2">
      <c r="A6" s="28"/>
      <c r="B6" s="28"/>
      <c r="C6" s="28"/>
      <c r="D6" s="28"/>
      <c r="E6" s="28"/>
      <c r="F6" s="30"/>
      <c r="G6" s="30"/>
      <c r="H6" s="30"/>
      <c r="K6" s="69">
        <v>41799</v>
      </c>
      <c r="L6" s="1" t="s">
        <v>191</v>
      </c>
      <c r="M6" s="47" t="s">
        <v>201</v>
      </c>
      <c r="N6" s="45" t="s">
        <v>213</v>
      </c>
      <c r="Q6" s="45"/>
      <c r="Y6" s="70">
        <v>41834</v>
      </c>
      <c r="Z6" t="s">
        <v>211</v>
      </c>
      <c r="AA6" s="54">
        <v>0.4861433</v>
      </c>
    </row>
    <row r="7" spans="1:27" ht="13.5" x14ac:dyDescent="0.25">
      <c r="A7" s="26"/>
      <c r="C7" t="s">
        <v>230</v>
      </c>
      <c r="D7">
        <f>DGET(data,"_pass",_xlnm.Criteria)</f>
        <v>1</v>
      </c>
      <c r="K7" s="69">
        <v>41820</v>
      </c>
      <c r="L7" t="s">
        <v>192</v>
      </c>
      <c r="M7" s="48" t="s">
        <v>203</v>
      </c>
      <c r="Y7" s="70">
        <v>41845</v>
      </c>
      <c r="Z7" t="s">
        <v>211</v>
      </c>
      <c r="AA7" s="54">
        <v>0.3419336</v>
      </c>
    </row>
    <row r="8" spans="1:27" ht="13.5" x14ac:dyDescent="0.25">
      <c r="A8" s="27"/>
      <c r="K8" s="69">
        <v>41827</v>
      </c>
      <c r="L8" t="s">
        <v>193</v>
      </c>
      <c r="M8" s="34"/>
      <c r="Y8" s="70">
        <v>41848</v>
      </c>
      <c r="Z8" t="s">
        <v>211</v>
      </c>
      <c r="AA8" s="54">
        <v>0.61370060000000004</v>
      </c>
    </row>
    <row r="9" spans="1:27" x14ac:dyDescent="0.2">
      <c r="A9" s="30"/>
      <c r="K9" s="69">
        <v>41834</v>
      </c>
      <c r="L9" t="s">
        <v>194</v>
      </c>
      <c r="M9" s="34"/>
      <c r="Y9" s="70">
        <v>41849</v>
      </c>
      <c r="Z9" t="s">
        <v>211</v>
      </c>
      <c r="AA9" s="54">
        <v>0.63901520000000001</v>
      </c>
    </row>
    <row r="10" spans="1:27" ht="13.5" x14ac:dyDescent="0.25">
      <c r="A10" s="27"/>
      <c r="K10" s="69">
        <v>41845</v>
      </c>
      <c r="L10" t="s">
        <v>195</v>
      </c>
      <c r="M10" s="34"/>
      <c r="Y10" s="70">
        <v>41852</v>
      </c>
      <c r="Z10" t="s">
        <v>211</v>
      </c>
      <c r="AA10" s="54">
        <v>0.57078589999999996</v>
      </c>
    </row>
    <row r="11" spans="1:27" x14ac:dyDescent="0.2">
      <c r="A11" s="30"/>
      <c r="K11" s="69">
        <v>41848</v>
      </c>
      <c r="L11" t="s">
        <v>196</v>
      </c>
      <c r="M11" s="34"/>
      <c r="Y11" s="70">
        <v>41884</v>
      </c>
      <c r="Z11" t="s">
        <v>211</v>
      </c>
      <c r="AA11" s="54">
        <v>0.36300060000000001</v>
      </c>
    </row>
    <row r="12" spans="1:27" ht="13.5" x14ac:dyDescent="0.25">
      <c r="A12" s="27"/>
      <c r="K12" s="69">
        <v>41849</v>
      </c>
      <c r="L12" t="s">
        <v>197</v>
      </c>
      <c r="Y12" s="70">
        <v>41914</v>
      </c>
      <c r="Z12" t="s">
        <v>211</v>
      </c>
      <c r="AA12" s="54">
        <v>0.19292049999999999</v>
      </c>
    </row>
    <row r="13" spans="1:27" x14ac:dyDescent="0.2">
      <c r="K13" s="69">
        <v>41852</v>
      </c>
      <c r="Y13" s="70">
        <v>41915</v>
      </c>
      <c r="Z13" t="s">
        <v>211</v>
      </c>
      <c r="AA13" s="54">
        <v>0.17200499999999999</v>
      </c>
    </row>
    <row r="14" spans="1:27" x14ac:dyDescent="0.2">
      <c r="K14" s="69">
        <v>41884</v>
      </c>
      <c r="Y14" s="70">
        <v>41918</v>
      </c>
      <c r="Z14" t="s">
        <v>211</v>
      </c>
      <c r="AA14" s="54">
        <v>0.4725453</v>
      </c>
    </row>
    <row r="15" spans="1:27" x14ac:dyDescent="0.2">
      <c r="K15" s="69">
        <v>41897</v>
      </c>
      <c r="Y15" s="70">
        <v>41773</v>
      </c>
      <c r="Z15" t="s">
        <v>212</v>
      </c>
      <c r="AA15" s="54">
        <v>0.18906139999999999</v>
      </c>
    </row>
    <row r="16" spans="1:27" x14ac:dyDescent="0.2">
      <c r="K16" s="69">
        <v>41914</v>
      </c>
      <c r="Y16" s="70">
        <v>41774</v>
      </c>
      <c r="Z16" t="s">
        <v>212</v>
      </c>
      <c r="AA16" s="54">
        <v>1.0060279999999999</v>
      </c>
    </row>
    <row r="17" spans="1:27" x14ac:dyDescent="0.2">
      <c r="K17" s="69">
        <v>41915</v>
      </c>
      <c r="Y17" s="70">
        <v>41799</v>
      </c>
      <c r="Z17" t="s">
        <v>212</v>
      </c>
      <c r="AA17" s="54">
        <v>0.80401959999999995</v>
      </c>
    </row>
    <row r="18" spans="1:27" x14ac:dyDescent="0.2">
      <c r="K18" s="69">
        <v>41918</v>
      </c>
      <c r="Y18" s="70">
        <v>41820</v>
      </c>
      <c r="Z18" t="s">
        <v>212</v>
      </c>
      <c r="AA18" s="54">
        <v>0.87730660000000005</v>
      </c>
    </row>
    <row r="19" spans="1:27" x14ac:dyDescent="0.2">
      <c r="K19" t="s">
        <v>2</v>
      </c>
      <c r="Y19" s="70">
        <v>41827</v>
      </c>
      <c r="Z19" t="s">
        <v>212</v>
      </c>
      <c r="AA19" s="54">
        <v>0.45913959999999998</v>
      </c>
    </row>
    <row r="20" spans="1:27" x14ac:dyDescent="0.2">
      <c r="Y20" s="70">
        <v>41834</v>
      </c>
      <c r="Z20" t="s">
        <v>212</v>
      </c>
      <c r="AA20" s="54">
        <v>0.25920409999999999</v>
      </c>
    </row>
    <row r="21" spans="1:27" x14ac:dyDescent="0.2">
      <c r="Y21" s="70">
        <v>41845</v>
      </c>
      <c r="Z21" t="s">
        <v>212</v>
      </c>
      <c r="AA21" s="54">
        <v>0.42449160000000002</v>
      </c>
    </row>
    <row r="22" spans="1:27" x14ac:dyDescent="0.2">
      <c r="A22" s="45" t="s">
        <v>224</v>
      </c>
      <c r="B22" s="45" t="s">
        <v>215</v>
      </c>
      <c r="C22" s="45" t="s">
        <v>210</v>
      </c>
      <c r="D22" s="45" t="s">
        <v>225</v>
      </c>
      <c r="E22" s="45" t="s">
        <v>226</v>
      </c>
      <c r="F22" s="45"/>
      <c r="J22" s="53" t="s">
        <v>206</v>
      </c>
      <c r="K22" s="45" t="s">
        <v>231</v>
      </c>
      <c r="L22" s="45" t="s">
        <v>232</v>
      </c>
      <c r="M22" s="45" t="s">
        <v>233</v>
      </c>
      <c r="N22" s="45" t="s">
        <v>234</v>
      </c>
      <c r="O22" s="45" t="s">
        <v>235</v>
      </c>
      <c r="P22" s="45" t="s">
        <v>236</v>
      </c>
      <c r="Q22" s="45" t="s">
        <v>237</v>
      </c>
      <c r="R22" s="45" t="s">
        <v>238</v>
      </c>
      <c r="S22" s="45" t="s">
        <v>239</v>
      </c>
      <c r="T22" s="45" t="s">
        <v>240</v>
      </c>
      <c r="U22" s="45" t="s">
        <v>241</v>
      </c>
      <c r="Y22" s="70">
        <v>41848</v>
      </c>
      <c r="Z22" t="s">
        <v>212</v>
      </c>
      <c r="AA22" s="54">
        <v>0.95159419999999995</v>
      </c>
    </row>
    <row r="23" spans="1:27" x14ac:dyDescent="0.2">
      <c r="A23" s="69" t="str">
        <f>B23&amp;C23</f>
        <v>41773Day-Ahead Local</v>
      </c>
      <c r="B23" s="69">
        <v>41773</v>
      </c>
      <c r="C23" s="45" t="s">
        <v>211</v>
      </c>
      <c r="D23" s="45">
        <v>16</v>
      </c>
      <c r="E23" s="45">
        <v>19</v>
      </c>
      <c r="F23" t="str">
        <f>IF(D23="","","Hours Ending "&amp;D23&amp;" to "&amp;E23)</f>
        <v>Hours Ending 16 to 19</v>
      </c>
      <c r="I23">
        <v>1</v>
      </c>
      <c r="J23" s="54">
        <f>MAX(0,Table!I8-75)</f>
        <v>2.5800399780273437</v>
      </c>
      <c r="K23" t="str">
        <f t="shared" ref="K23:K46" si="0">IF(AND(I23&gt;=VLOOKUP(date&amp;notice,$A$23:$E$70,4,FALSE),I23&lt;=VLOOKUP(date&amp;notice,$A$23:$E$70,5,FALSE)),1,"")</f>
        <v/>
      </c>
      <c r="L23" t="str">
        <f>IF($K23=1,Table!F8,"")</f>
        <v/>
      </c>
      <c r="M23" t="str">
        <f>IF($K23=1,Table!G8,"")</f>
        <v/>
      </c>
      <c r="N23" t="str">
        <f>IF($K23=1,Table!H8,"")</f>
        <v/>
      </c>
      <c r="O23" t="str">
        <f t="shared" ref="O23:O46" si="1">IF($K23=1,J23,"")</f>
        <v/>
      </c>
      <c r="P23" t="str">
        <f>IF($K23=1,Table!J8,"")</f>
        <v/>
      </c>
      <c r="Q23" t="str">
        <f>IF($K23=1,Table!K8,"")</f>
        <v/>
      </c>
      <c r="R23" t="str">
        <f>IF($K23=1,Table!L8,"")</f>
        <v/>
      </c>
      <c r="S23" t="str">
        <f>IF($K23=1,Table!M8,"")</f>
        <v/>
      </c>
      <c r="T23" t="str">
        <f>IF($K23=1,Table!N8,"")</f>
        <v/>
      </c>
      <c r="U23" t="str">
        <f t="shared" ref="U23:U46" si="2">IF($K23=1,((Q23-R23)/NORMSINV(0.3))^2,"")</f>
        <v/>
      </c>
      <c r="Y23" s="70">
        <v>41849</v>
      </c>
      <c r="Z23" t="s">
        <v>212</v>
      </c>
      <c r="AA23" s="54">
        <v>0.77117789999999997</v>
      </c>
    </row>
    <row r="24" spans="1:27" x14ac:dyDescent="0.2">
      <c r="A24" s="69" t="str">
        <f t="shared" ref="A24:A70" si="3">B24&amp;C24</f>
        <v>41774Day-Ahead Local</v>
      </c>
      <c r="B24" s="69">
        <v>41774</v>
      </c>
      <c r="C24" s="45" t="s">
        <v>211</v>
      </c>
      <c r="D24" s="45">
        <v>16</v>
      </c>
      <c r="E24" s="45">
        <v>19</v>
      </c>
      <c r="F24" t="str">
        <f t="shared" ref="F24:F70" si="4">IF(D24="","","Hours Ending "&amp;D24&amp;" to "&amp;E24)</f>
        <v>Hours Ending 16 to 19</v>
      </c>
      <c r="I24">
        <f>I23+1</f>
        <v>2</v>
      </c>
      <c r="J24" s="54">
        <f>MAX(0,Table!I9-75)</f>
        <v>1.2322006225585937</v>
      </c>
      <c r="K24" t="str">
        <f t="shared" si="0"/>
        <v/>
      </c>
      <c r="L24" t="str">
        <f>IF($K24=1,Table!F9,"")</f>
        <v/>
      </c>
      <c r="M24" t="str">
        <f>IF($K24=1,Table!G9,"")</f>
        <v/>
      </c>
      <c r="N24" t="str">
        <f>IF($K24=1,Table!H9,"")</f>
        <v/>
      </c>
      <c r="O24" t="str">
        <f t="shared" si="1"/>
        <v/>
      </c>
      <c r="P24" t="str">
        <f>IF($K24=1,Table!J9,"")</f>
        <v/>
      </c>
      <c r="Q24" t="str">
        <f>IF($K24=1,Table!K9,"")</f>
        <v/>
      </c>
      <c r="R24" t="str">
        <f>IF($K24=1,Table!L9,"")</f>
        <v/>
      </c>
      <c r="S24" t="str">
        <f>IF($K24=1,Table!M9,"")</f>
        <v/>
      </c>
      <c r="T24" t="str">
        <f>IF($K24=1,Table!N9,"")</f>
        <v/>
      </c>
      <c r="U24" t="str">
        <f t="shared" si="2"/>
        <v/>
      </c>
      <c r="Y24" s="70">
        <v>41852</v>
      </c>
      <c r="Z24" t="s">
        <v>212</v>
      </c>
      <c r="AA24" s="54">
        <v>0.79186540000000005</v>
      </c>
    </row>
    <row r="25" spans="1:27" x14ac:dyDescent="0.2">
      <c r="A25" s="69" t="str">
        <f t="shared" si="3"/>
        <v>41799Day-Ahead Local</v>
      </c>
      <c r="B25" s="69">
        <v>41799</v>
      </c>
      <c r="C25" s="45" t="s">
        <v>211</v>
      </c>
      <c r="D25" s="45"/>
      <c r="E25" s="45"/>
      <c r="F25" t="str">
        <f t="shared" si="4"/>
        <v/>
      </c>
      <c r="I25">
        <f t="shared" ref="I25:I46" si="5">I24+1</f>
        <v>3</v>
      </c>
      <c r="J25" s="54">
        <f>MAX(0,Table!I10-75)</f>
        <v>0</v>
      </c>
      <c r="K25" t="str">
        <f t="shared" si="0"/>
        <v/>
      </c>
      <c r="L25" t="str">
        <f>IF($K25=1,Table!F10,"")</f>
        <v/>
      </c>
      <c r="M25" t="str">
        <f>IF($K25=1,Table!G10,"")</f>
        <v/>
      </c>
      <c r="N25" t="str">
        <f>IF($K25=1,Table!H10,"")</f>
        <v/>
      </c>
      <c r="O25" t="str">
        <f t="shared" si="1"/>
        <v/>
      </c>
      <c r="P25" t="str">
        <f>IF($K25=1,Table!J10,"")</f>
        <v/>
      </c>
      <c r="Q25" t="str">
        <f>IF($K25=1,Table!K10,"")</f>
        <v/>
      </c>
      <c r="R25" t="str">
        <f>IF($K25=1,Table!L10,"")</f>
        <v/>
      </c>
      <c r="S25" t="str">
        <f>IF($K25=1,Table!M10,"")</f>
        <v/>
      </c>
      <c r="T25" t="str">
        <f>IF($K25=1,Table!N10,"")</f>
        <v/>
      </c>
      <c r="U25" t="str">
        <f t="shared" si="2"/>
        <v/>
      </c>
      <c r="Y25" s="70">
        <v>41884</v>
      </c>
      <c r="Z25" t="s">
        <v>212</v>
      </c>
      <c r="AA25" s="54">
        <v>0.50769220000000004</v>
      </c>
    </row>
    <row r="26" spans="1:27" x14ac:dyDescent="0.2">
      <c r="A26" s="69" t="str">
        <f t="shared" si="3"/>
        <v>41820Day-Ahead Local</v>
      </c>
      <c r="B26" s="69">
        <v>41820</v>
      </c>
      <c r="C26" s="45" t="s">
        <v>211</v>
      </c>
      <c r="D26" s="45">
        <v>16</v>
      </c>
      <c r="E26" s="45">
        <v>17</v>
      </c>
      <c r="F26" t="str">
        <f t="shared" si="4"/>
        <v>Hours Ending 16 to 17</v>
      </c>
      <c r="I26">
        <f t="shared" si="5"/>
        <v>4</v>
      </c>
      <c r="J26" s="54">
        <f>MAX(0,Table!I11-75)</f>
        <v>0</v>
      </c>
      <c r="K26" t="str">
        <f t="shared" si="0"/>
        <v/>
      </c>
      <c r="L26" t="str">
        <f>IF($K26=1,Table!F11,"")</f>
        <v/>
      </c>
      <c r="M26" t="str">
        <f>IF($K26=1,Table!G11,"")</f>
        <v/>
      </c>
      <c r="N26" t="str">
        <f>IF($K26=1,Table!H11,"")</f>
        <v/>
      </c>
      <c r="O26" t="str">
        <f t="shared" si="1"/>
        <v/>
      </c>
      <c r="P26" t="str">
        <f>IF($K26=1,Table!J11,"")</f>
        <v/>
      </c>
      <c r="Q26" t="str">
        <f>IF($K26=1,Table!K11,"")</f>
        <v/>
      </c>
      <c r="R26" t="str">
        <f>IF($K26=1,Table!L11,"")</f>
        <v/>
      </c>
      <c r="S26" t="str">
        <f>IF($K26=1,Table!M11,"")</f>
        <v/>
      </c>
      <c r="T26" t="str">
        <f>IF($K26=1,Table!N11,"")</f>
        <v/>
      </c>
      <c r="U26" t="str">
        <f t="shared" si="2"/>
        <v/>
      </c>
      <c r="Y26" s="70">
        <v>41897</v>
      </c>
      <c r="Z26" t="s">
        <v>212</v>
      </c>
      <c r="AA26" s="54">
        <v>0.80594569999999999</v>
      </c>
    </row>
    <row r="27" spans="1:27" x14ac:dyDescent="0.2">
      <c r="A27" s="69" t="str">
        <f t="shared" si="3"/>
        <v>41827Day-Ahead Local</v>
      </c>
      <c r="B27" s="69">
        <v>41827</v>
      </c>
      <c r="C27" s="45" t="s">
        <v>211</v>
      </c>
      <c r="D27" s="45">
        <v>16</v>
      </c>
      <c r="E27" s="45">
        <v>19</v>
      </c>
      <c r="F27" t="str">
        <f t="shared" si="4"/>
        <v>Hours Ending 16 to 19</v>
      </c>
      <c r="I27">
        <f t="shared" si="5"/>
        <v>5</v>
      </c>
      <c r="J27" s="54">
        <f>MAX(0,Table!I12-75)</f>
        <v>0</v>
      </c>
      <c r="K27" t="str">
        <f t="shared" si="0"/>
        <v/>
      </c>
      <c r="L27" t="str">
        <f>IF($K27=1,Table!F12,"")</f>
        <v/>
      </c>
      <c r="M27" t="str">
        <f>IF($K27=1,Table!G12,"")</f>
        <v/>
      </c>
      <c r="N27" t="str">
        <f>IF($K27=1,Table!H12,"")</f>
        <v/>
      </c>
      <c r="O27" t="str">
        <f t="shared" si="1"/>
        <v/>
      </c>
      <c r="P27" t="str">
        <f>IF($K27=1,Table!J12,"")</f>
        <v/>
      </c>
      <c r="Q27" t="str">
        <f>IF($K27=1,Table!K12,"")</f>
        <v/>
      </c>
      <c r="R27" t="str">
        <f>IF($K27=1,Table!L12,"")</f>
        <v/>
      </c>
      <c r="S27" t="str">
        <f>IF($K27=1,Table!M12,"")</f>
        <v/>
      </c>
      <c r="T27" t="str">
        <f>IF($K27=1,Table!N12,"")</f>
        <v/>
      </c>
      <c r="U27" t="str">
        <f t="shared" si="2"/>
        <v/>
      </c>
      <c r="Y27" s="70">
        <v>41914</v>
      </c>
      <c r="Z27" t="s">
        <v>212</v>
      </c>
      <c r="AA27" s="54">
        <v>1.45568E-2</v>
      </c>
    </row>
    <row r="28" spans="1:27" x14ac:dyDescent="0.2">
      <c r="A28" s="69" t="str">
        <f t="shared" si="3"/>
        <v>41834Day-Ahead Local</v>
      </c>
      <c r="B28" s="69">
        <v>41834</v>
      </c>
      <c r="C28" s="45" t="s">
        <v>211</v>
      </c>
      <c r="D28" s="45">
        <v>16</v>
      </c>
      <c r="E28" s="45">
        <v>19</v>
      </c>
      <c r="F28" t="str">
        <f t="shared" si="4"/>
        <v>Hours Ending 16 to 19</v>
      </c>
      <c r="I28">
        <f t="shared" si="5"/>
        <v>6</v>
      </c>
      <c r="J28" s="54">
        <f>MAX(0,Table!I13-75)</f>
        <v>0</v>
      </c>
      <c r="K28" t="str">
        <f t="shared" si="0"/>
        <v/>
      </c>
      <c r="L28" t="str">
        <f>IF($K28=1,Table!F13,"")</f>
        <v/>
      </c>
      <c r="M28" t="str">
        <f>IF($K28=1,Table!G13,"")</f>
        <v/>
      </c>
      <c r="N28" t="str">
        <f>IF($K28=1,Table!H13,"")</f>
        <v/>
      </c>
      <c r="O28" t="str">
        <f t="shared" si="1"/>
        <v/>
      </c>
      <c r="P28" t="str">
        <f>IF($K28=1,Table!J13,"")</f>
        <v/>
      </c>
      <c r="Q28" t="str">
        <f>IF($K28=1,Table!K13,"")</f>
        <v/>
      </c>
      <c r="R28" t="str">
        <f>IF($K28=1,Table!L13,"")</f>
        <v/>
      </c>
      <c r="S28" t="str">
        <f>IF($K28=1,Table!M13,"")</f>
        <v/>
      </c>
      <c r="T28" t="str">
        <f>IF($K28=1,Table!N13,"")</f>
        <v/>
      </c>
      <c r="U28" t="str">
        <f t="shared" si="2"/>
        <v/>
      </c>
      <c r="Y28" s="70">
        <v>41915</v>
      </c>
      <c r="Z28" t="s">
        <v>212</v>
      </c>
      <c r="AA28" s="54">
        <v>1.7050099999999999E-2</v>
      </c>
    </row>
    <row r="29" spans="1:27" x14ac:dyDescent="0.2">
      <c r="A29" s="69" t="str">
        <f t="shared" si="3"/>
        <v>41845Day-Ahead Local</v>
      </c>
      <c r="B29" s="69">
        <v>41845</v>
      </c>
      <c r="C29" s="45" t="s">
        <v>211</v>
      </c>
      <c r="D29" s="45">
        <v>16</v>
      </c>
      <c r="E29" s="45">
        <v>19</v>
      </c>
      <c r="F29" t="str">
        <f t="shared" si="4"/>
        <v>Hours Ending 16 to 19</v>
      </c>
      <c r="I29">
        <f t="shared" si="5"/>
        <v>7</v>
      </c>
      <c r="J29" s="54">
        <f>MAX(0,Table!I14-75)</f>
        <v>0</v>
      </c>
      <c r="K29" t="str">
        <f t="shared" si="0"/>
        <v/>
      </c>
      <c r="L29" t="str">
        <f>IF($K29=1,Table!F14,"")</f>
        <v/>
      </c>
      <c r="M29" t="str">
        <f>IF($K29=1,Table!G14,"")</f>
        <v/>
      </c>
      <c r="N29" t="str">
        <f>IF($K29=1,Table!H14,"")</f>
        <v/>
      </c>
      <c r="O29" t="str">
        <f t="shared" si="1"/>
        <v/>
      </c>
      <c r="P29" t="str">
        <f>IF($K29=1,Table!J14,"")</f>
        <v/>
      </c>
      <c r="Q29" t="str">
        <f>IF($K29=1,Table!K14,"")</f>
        <v/>
      </c>
      <c r="R29" t="str">
        <f>IF($K29=1,Table!L14,"")</f>
        <v/>
      </c>
      <c r="S29" t="str">
        <f>IF($K29=1,Table!M14,"")</f>
        <v/>
      </c>
      <c r="T29" t="str">
        <f>IF($K29=1,Table!N14,"")</f>
        <v/>
      </c>
      <c r="U29" t="str">
        <f t="shared" si="2"/>
        <v/>
      </c>
      <c r="Y29" s="70">
        <v>41918</v>
      </c>
      <c r="Z29" t="s">
        <v>212</v>
      </c>
      <c r="AA29" s="54">
        <v>0.78357060000000001</v>
      </c>
    </row>
    <row r="30" spans="1:27" x14ac:dyDescent="0.2">
      <c r="A30" s="69" t="str">
        <f t="shared" si="3"/>
        <v>41848Day-Ahead Local</v>
      </c>
      <c r="B30" s="69">
        <v>41848</v>
      </c>
      <c r="C30" s="45" t="s">
        <v>211</v>
      </c>
      <c r="D30" s="45">
        <v>15</v>
      </c>
      <c r="E30" s="45">
        <v>19</v>
      </c>
      <c r="F30" t="str">
        <f t="shared" si="4"/>
        <v>Hours Ending 15 to 19</v>
      </c>
      <c r="I30">
        <f t="shared" si="5"/>
        <v>8</v>
      </c>
      <c r="J30" s="54">
        <f>MAX(0,Table!I15-75)</f>
        <v>0</v>
      </c>
      <c r="K30" t="str">
        <f t="shared" si="0"/>
        <v/>
      </c>
      <c r="L30" t="str">
        <f>IF($K30=1,Table!F15,"")</f>
        <v/>
      </c>
      <c r="M30" t="str">
        <f>IF($K30=1,Table!G15,"")</f>
        <v/>
      </c>
      <c r="N30" t="str">
        <f>IF($K30=1,Table!H15,"")</f>
        <v/>
      </c>
      <c r="O30" t="str">
        <f t="shared" si="1"/>
        <v/>
      </c>
      <c r="P30" t="str">
        <f>IF($K30=1,Table!J15,"")</f>
        <v/>
      </c>
      <c r="Q30" t="str">
        <f>IF($K30=1,Table!K15,"")</f>
        <v/>
      </c>
      <c r="R30" t="str">
        <f>IF($K30=1,Table!L15,"")</f>
        <v/>
      </c>
      <c r="S30" t="str">
        <f>IF($K30=1,Table!M15,"")</f>
        <v/>
      </c>
      <c r="T30" t="str">
        <f>IF($K30=1,Table!N15,"")</f>
        <v/>
      </c>
      <c r="U30" t="str">
        <f t="shared" si="2"/>
        <v/>
      </c>
      <c r="Y30" s="70">
        <v>41774</v>
      </c>
      <c r="Z30" t="s">
        <v>213</v>
      </c>
      <c r="AA30" s="54">
        <v>0.4842513</v>
      </c>
    </row>
    <row r="31" spans="1:27" x14ac:dyDescent="0.2">
      <c r="A31" s="69" t="str">
        <f t="shared" si="3"/>
        <v>41849Day-Ahead Local</v>
      </c>
      <c r="B31" s="69">
        <v>41849</v>
      </c>
      <c r="C31" s="45" t="s">
        <v>211</v>
      </c>
      <c r="D31" s="45">
        <v>16</v>
      </c>
      <c r="E31" s="45">
        <v>19</v>
      </c>
      <c r="F31" t="str">
        <f t="shared" si="4"/>
        <v>Hours Ending 16 to 19</v>
      </c>
      <c r="I31">
        <f t="shared" si="5"/>
        <v>9</v>
      </c>
      <c r="J31" s="54">
        <f>MAX(0,Table!I16-75)</f>
        <v>1.1468505859375</v>
      </c>
      <c r="K31" t="str">
        <f t="shared" si="0"/>
        <v/>
      </c>
      <c r="L31" t="str">
        <f>IF($K31=1,Table!F16,"")</f>
        <v/>
      </c>
      <c r="M31" t="str">
        <f>IF($K31=1,Table!G16,"")</f>
        <v/>
      </c>
      <c r="N31" t="str">
        <f>IF($K31=1,Table!H16,"")</f>
        <v/>
      </c>
      <c r="O31" t="str">
        <f t="shared" si="1"/>
        <v/>
      </c>
      <c r="P31" t="str">
        <f>IF($K31=1,Table!J16,"")</f>
        <v/>
      </c>
      <c r="Q31" t="str">
        <f>IF($K31=1,Table!K16,"")</f>
        <v/>
      </c>
      <c r="R31" t="str">
        <f>IF($K31=1,Table!L16,"")</f>
        <v/>
      </c>
      <c r="S31" t="str">
        <f>IF($K31=1,Table!M16,"")</f>
        <v/>
      </c>
      <c r="T31" t="str">
        <f>IF($K31=1,Table!N16,"")</f>
        <v/>
      </c>
      <c r="U31" t="str">
        <f t="shared" si="2"/>
        <v/>
      </c>
      <c r="Y31" s="70">
        <v>41799</v>
      </c>
      <c r="Z31" t="s">
        <v>213</v>
      </c>
      <c r="AA31" s="54">
        <v>0.54309859999999999</v>
      </c>
    </row>
    <row r="32" spans="1:27" x14ac:dyDescent="0.2">
      <c r="A32" s="69" t="str">
        <f t="shared" si="3"/>
        <v>41852Day-Ahead Local</v>
      </c>
      <c r="B32" s="69">
        <v>41852</v>
      </c>
      <c r="C32" s="45" t="s">
        <v>211</v>
      </c>
      <c r="D32" s="45">
        <v>16</v>
      </c>
      <c r="E32" s="45">
        <v>19</v>
      </c>
      <c r="F32" t="str">
        <f t="shared" si="4"/>
        <v>Hours Ending 16 to 19</v>
      </c>
      <c r="I32">
        <f t="shared" si="5"/>
        <v>10</v>
      </c>
      <c r="J32" s="54">
        <f>MAX(0,Table!I17-75)</f>
        <v>5.1686935424804687</v>
      </c>
      <c r="K32" t="str">
        <f t="shared" si="0"/>
        <v/>
      </c>
      <c r="L32" t="str">
        <f>IF($K32=1,Table!F17,"")</f>
        <v/>
      </c>
      <c r="M32" t="str">
        <f>IF($K32=1,Table!G17,"")</f>
        <v/>
      </c>
      <c r="N32" t="str">
        <f>IF($K32=1,Table!H17,"")</f>
        <v/>
      </c>
      <c r="O32" t="str">
        <f t="shared" si="1"/>
        <v/>
      </c>
      <c r="P32" t="str">
        <f>IF($K32=1,Table!J17,"")</f>
        <v/>
      </c>
      <c r="Q32" t="str">
        <f>IF($K32=1,Table!K17,"")</f>
        <v/>
      </c>
      <c r="R32" t="str">
        <f>IF($K32=1,Table!L17,"")</f>
        <v/>
      </c>
      <c r="S32" t="str">
        <f>IF($K32=1,Table!M17,"")</f>
        <v/>
      </c>
      <c r="T32" t="str">
        <f>IF($K32=1,Table!N17,"")</f>
        <v/>
      </c>
      <c r="U32" t="str">
        <f t="shared" si="2"/>
        <v/>
      </c>
      <c r="Y32" s="70">
        <v>41820</v>
      </c>
      <c r="Z32" t="s">
        <v>213</v>
      </c>
      <c r="AA32" s="54">
        <v>0.52102570000000004</v>
      </c>
    </row>
    <row r="33" spans="1:31" x14ac:dyDescent="0.2">
      <c r="A33" s="69" t="str">
        <f t="shared" si="3"/>
        <v>41884Day-Ahead Local</v>
      </c>
      <c r="B33" s="69">
        <v>41884</v>
      </c>
      <c r="C33" s="45" t="s">
        <v>211</v>
      </c>
      <c r="D33" s="45">
        <v>16</v>
      </c>
      <c r="E33" s="45">
        <v>19</v>
      </c>
      <c r="F33" t="str">
        <f t="shared" si="4"/>
        <v>Hours Ending 16 to 19</v>
      </c>
      <c r="I33">
        <f t="shared" si="5"/>
        <v>11</v>
      </c>
      <c r="J33" s="54">
        <f>MAX(0,Table!I18-75)</f>
        <v>8.7021026611328125</v>
      </c>
      <c r="K33" t="str">
        <f t="shared" si="0"/>
        <v/>
      </c>
      <c r="L33" t="str">
        <f>IF($K33=1,Table!F18,"")</f>
        <v/>
      </c>
      <c r="M33" t="str">
        <f>IF($K33=1,Table!G18,"")</f>
        <v/>
      </c>
      <c r="N33" t="str">
        <f>IF($K33=1,Table!H18,"")</f>
        <v/>
      </c>
      <c r="O33" t="str">
        <f t="shared" si="1"/>
        <v/>
      </c>
      <c r="P33" t="str">
        <f>IF($K33=1,Table!J18,"")</f>
        <v/>
      </c>
      <c r="Q33" t="str">
        <f>IF($K33=1,Table!K18,"")</f>
        <v/>
      </c>
      <c r="R33" t="str">
        <f>IF($K33=1,Table!L18,"")</f>
        <v/>
      </c>
      <c r="S33" t="str">
        <f>IF($K33=1,Table!M18,"")</f>
        <v/>
      </c>
      <c r="T33" t="str">
        <f>IF($K33=1,Table!N18,"")</f>
        <v/>
      </c>
      <c r="U33" t="str">
        <f t="shared" si="2"/>
        <v/>
      </c>
      <c r="Y33" s="70">
        <v>41848</v>
      </c>
      <c r="Z33" t="s">
        <v>213</v>
      </c>
      <c r="AA33" s="54">
        <v>0.47574899999999998</v>
      </c>
    </row>
    <row r="34" spans="1:31" x14ac:dyDescent="0.2">
      <c r="A34" s="69" t="str">
        <f t="shared" si="3"/>
        <v>41897Day-Ahead Local</v>
      </c>
      <c r="B34" s="69">
        <v>41897</v>
      </c>
      <c r="C34" s="45" t="s">
        <v>211</v>
      </c>
      <c r="D34" s="45"/>
      <c r="E34" s="45"/>
      <c r="F34" t="str">
        <f t="shared" si="4"/>
        <v/>
      </c>
      <c r="I34">
        <f t="shared" si="5"/>
        <v>12</v>
      </c>
      <c r="J34" s="54">
        <f>MAX(0,Table!I19-75)</f>
        <v>12.186576843261719</v>
      </c>
      <c r="K34" t="str">
        <f t="shared" si="0"/>
        <v/>
      </c>
      <c r="L34" t="str">
        <f>IF($K34=1,Table!F19,"")</f>
        <v/>
      </c>
      <c r="M34" t="str">
        <f>IF($K34=1,Table!G19,"")</f>
        <v/>
      </c>
      <c r="N34" t="str">
        <f>IF($K34=1,Table!H19,"")</f>
        <v/>
      </c>
      <c r="O34" t="str">
        <f t="shared" si="1"/>
        <v/>
      </c>
      <c r="P34" t="str">
        <f>IF($K34=1,Table!J19,"")</f>
        <v/>
      </c>
      <c r="Q34" t="str">
        <f>IF($K34=1,Table!K19,"")</f>
        <v/>
      </c>
      <c r="R34" t="str">
        <f>IF($K34=1,Table!L19,"")</f>
        <v/>
      </c>
      <c r="S34" t="str">
        <f>IF($K34=1,Table!M19,"")</f>
        <v/>
      </c>
      <c r="T34" t="str">
        <f>IF($K34=1,Table!N19,"")</f>
        <v/>
      </c>
      <c r="U34" t="str">
        <f t="shared" si="2"/>
        <v/>
      </c>
      <c r="Y34" s="70">
        <v>41849</v>
      </c>
      <c r="Z34" t="s">
        <v>213</v>
      </c>
      <c r="AA34" s="54">
        <v>0.45369890000000002</v>
      </c>
    </row>
    <row r="35" spans="1:31" x14ac:dyDescent="0.2">
      <c r="A35" s="69" t="str">
        <f t="shared" si="3"/>
        <v>41914Day-Ahead Local</v>
      </c>
      <c r="B35" s="69">
        <v>41914</v>
      </c>
      <c r="C35" s="45" t="s">
        <v>211</v>
      </c>
      <c r="D35" s="45">
        <v>16</v>
      </c>
      <c r="E35" s="45">
        <v>19</v>
      </c>
      <c r="F35" t="str">
        <f t="shared" si="4"/>
        <v>Hours Ending 16 to 19</v>
      </c>
      <c r="I35">
        <f t="shared" si="5"/>
        <v>13</v>
      </c>
      <c r="J35" s="54">
        <f>MAX(0,Table!I20-75)</f>
        <v>14.575057983398437</v>
      </c>
      <c r="K35" t="str">
        <f t="shared" si="0"/>
        <v/>
      </c>
      <c r="L35" t="str">
        <f>IF($K35=1,Table!F20,"")</f>
        <v/>
      </c>
      <c r="M35" t="str">
        <f>IF($K35=1,Table!G20,"")</f>
        <v/>
      </c>
      <c r="N35" t="str">
        <f>IF($K35=1,Table!H20,"")</f>
        <v/>
      </c>
      <c r="O35" t="str">
        <f t="shared" si="1"/>
        <v/>
      </c>
      <c r="P35" t="str">
        <f>IF($K35=1,Table!J20,"")</f>
        <v/>
      </c>
      <c r="Q35" t="str">
        <f>IF($K35=1,Table!K20,"")</f>
        <v/>
      </c>
      <c r="R35" t="str">
        <f>IF($K35=1,Table!L20,"")</f>
        <v/>
      </c>
      <c r="S35" t="str">
        <f>IF($K35=1,Table!M20,"")</f>
        <v/>
      </c>
      <c r="T35" t="str">
        <f>IF($K35=1,Table!N20,"")</f>
        <v/>
      </c>
      <c r="U35" t="str">
        <f t="shared" si="2"/>
        <v/>
      </c>
      <c r="Y35" s="70">
        <v>41852</v>
      </c>
      <c r="Z35" t="s">
        <v>213</v>
      </c>
      <c r="AA35" s="54">
        <v>0.4875003</v>
      </c>
    </row>
    <row r="36" spans="1:31" x14ac:dyDescent="0.2">
      <c r="A36" s="69" t="str">
        <f t="shared" si="3"/>
        <v>41915Day-Ahead Local</v>
      </c>
      <c r="B36" s="69">
        <v>41915</v>
      </c>
      <c r="C36" s="45" t="s">
        <v>211</v>
      </c>
      <c r="D36" s="45">
        <v>15</v>
      </c>
      <c r="E36" s="45">
        <v>19</v>
      </c>
      <c r="F36" t="str">
        <f t="shared" si="4"/>
        <v>Hours Ending 15 to 19</v>
      </c>
      <c r="I36">
        <f t="shared" si="5"/>
        <v>14</v>
      </c>
      <c r="J36" s="54">
        <f>MAX(0,Table!I21-75)</f>
        <v>16.493431091308594</v>
      </c>
      <c r="K36" t="str">
        <f t="shared" si="0"/>
        <v/>
      </c>
      <c r="L36" t="str">
        <f>IF($K36=1,Table!F21,"")</f>
        <v/>
      </c>
      <c r="M36" t="str">
        <f>IF($K36=1,Table!G21,"")</f>
        <v/>
      </c>
      <c r="N36" t="str">
        <f>IF($K36=1,Table!H21,"")</f>
        <v/>
      </c>
      <c r="O36" t="str">
        <f t="shared" si="1"/>
        <v/>
      </c>
      <c r="P36" t="str">
        <f>IF($K36=1,Table!J21,"")</f>
        <v/>
      </c>
      <c r="Q36" t="str">
        <f>IF($K36=1,Table!K21,"")</f>
        <v/>
      </c>
      <c r="R36" t="str">
        <f>IF($K36=1,Table!L21,"")</f>
        <v/>
      </c>
      <c r="S36" t="str">
        <f>IF($K36=1,Table!M21,"")</f>
        <v/>
      </c>
      <c r="T36" t="str">
        <f>IF($K36=1,Table!N21,"")</f>
        <v/>
      </c>
      <c r="U36" t="str">
        <f t="shared" si="2"/>
        <v/>
      </c>
      <c r="Y36" s="70">
        <v>41897</v>
      </c>
      <c r="Z36" t="s">
        <v>213</v>
      </c>
      <c r="AA36" s="54">
        <v>0.46564050000000001</v>
      </c>
    </row>
    <row r="37" spans="1:31" x14ac:dyDescent="0.2">
      <c r="A37" s="69" t="str">
        <f t="shared" si="3"/>
        <v>41918Day-Ahead Local</v>
      </c>
      <c r="B37" s="69">
        <v>41918</v>
      </c>
      <c r="C37" s="45" t="s">
        <v>211</v>
      </c>
      <c r="D37" s="45">
        <v>16</v>
      </c>
      <c r="E37" s="45">
        <v>19</v>
      </c>
      <c r="F37" t="str">
        <f t="shared" si="4"/>
        <v>Hours Ending 16 to 19</v>
      </c>
      <c r="I37">
        <f t="shared" si="5"/>
        <v>15</v>
      </c>
      <c r="J37" s="54">
        <f>MAX(0,Table!I22-75)</f>
        <v>17.5069580078125</v>
      </c>
      <c r="K37" t="str">
        <f t="shared" si="0"/>
        <v/>
      </c>
      <c r="L37" t="str">
        <f>IF($K37=1,Table!F22,"")</f>
        <v/>
      </c>
      <c r="M37" t="str">
        <f>IF($K37=1,Table!G22,"")</f>
        <v/>
      </c>
      <c r="N37" t="str">
        <f>IF($K37=1,Table!H22,"")</f>
        <v/>
      </c>
      <c r="O37" t="str">
        <f t="shared" si="1"/>
        <v/>
      </c>
      <c r="P37" t="str">
        <f>IF($K37=1,Table!J22,"")</f>
        <v/>
      </c>
      <c r="Q37" t="str">
        <f>IF($K37=1,Table!K22,"")</f>
        <v/>
      </c>
      <c r="R37" t="str">
        <f>IF($K37=1,Table!L22,"")</f>
        <v/>
      </c>
      <c r="S37" t="str">
        <f>IF($K37=1,Table!M22,"")</f>
        <v/>
      </c>
      <c r="T37" t="str">
        <f>IF($K37=1,Table!N22,"")</f>
        <v/>
      </c>
      <c r="U37" t="str">
        <f t="shared" si="2"/>
        <v/>
      </c>
      <c r="Y37" t="s">
        <v>2</v>
      </c>
      <c r="Z37" t="s">
        <v>211</v>
      </c>
      <c r="AA37" s="54">
        <v>0.77011370000000001</v>
      </c>
    </row>
    <row r="38" spans="1:31" x14ac:dyDescent="0.2">
      <c r="A38" s="69" t="str">
        <f t="shared" si="3"/>
        <v>41773Day-Of Local</v>
      </c>
      <c r="B38" s="69">
        <v>41773</v>
      </c>
      <c r="C38" s="45" t="s">
        <v>212</v>
      </c>
      <c r="D38" s="45">
        <v>16</v>
      </c>
      <c r="E38" s="45">
        <v>19</v>
      </c>
      <c r="F38" t="str">
        <f t="shared" si="4"/>
        <v>Hours Ending 16 to 19</v>
      </c>
      <c r="I38">
        <f t="shared" si="5"/>
        <v>16</v>
      </c>
      <c r="J38" s="54">
        <f>MAX(0,Table!I23-75)</f>
        <v>16.928176879882812</v>
      </c>
      <c r="K38">
        <f t="shared" si="0"/>
        <v>1</v>
      </c>
      <c r="L38">
        <f>IF($K38=1,Table!F23,"")</f>
        <v>280.76382446289062</v>
      </c>
      <c r="M38">
        <f>IF($K38=1,Table!G23,"")</f>
        <v>204.09748840332031</v>
      </c>
      <c r="N38">
        <f>IF($K38=1,Table!H23,"")</f>
        <v>76.666336059570313</v>
      </c>
      <c r="O38">
        <f t="shared" si="1"/>
        <v>16.928176879882812</v>
      </c>
      <c r="P38">
        <f>IF($K38=1,Table!J23,"")</f>
        <v>72.300880432128906</v>
      </c>
      <c r="Q38">
        <f>IF($K38=1,Table!K23,"")</f>
        <v>74.880027770996094</v>
      </c>
      <c r="R38">
        <f>IF($K38=1,Table!L23,"")</f>
        <v>76.666336059570313</v>
      </c>
      <c r="S38">
        <f>IF($K38=1,Table!M23,"")</f>
        <v>78.452644348144531</v>
      </c>
      <c r="T38">
        <f>IF($K38=1,Table!N23,"")</f>
        <v>81.031791687011719</v>
      </c>
      <c r="U38">
        <f t="shared" si="2"/>
        <v>11.603436008270188</v>
      </c>
      <c r="Y38" t="s">
        <v>2</v>
      </c>
      <c r="Z38" t="s">
        <v>212</v>
      </c>
      <c r="AA38" s="54">
        <v>0.92503679999999999</v>
      </c>
    </row>
    <row r="39" spans="1:31" x14ac:dyDescent="0.2">
      <c r="A39" s="69" t="str">
        <f t="shared" si="3"/>
        <v>41774Day-Of Local</v>
      </c>
      <c r="B39" s="69">
        <v>41774</v>
      </c>
      <c r="C39" s="45" t="s">
        <v>212</v>
      </c>
      <c r="D39" s="45">
        <v>16</v>
      </c>
      <c r="E39" s="45">
        <v>19</v>
      </c>
      <c r="F39" t="str">
        <f t="shared" si="4"/>
        <v>Hours Ending 16 to 19</v>
      </c>
      <c r="I39">
        <f t="shared" si="5"/>
        <v>17</v>
      </c>
      <c r="J39" s="54">
        <f>MAX(0,Table!I24-75)</f>
        <v>16.792526245117188</v>
      </c>
      <c r="K39">
        <f t="shared" si="0"/>
        <v>1</v>
      </c>
      <c r="L39">
        <f>IF($K39=1,Table!F24,"")</f>
        <v>275.76852416992187</v>
      </c>
      <c r="M39">
        <f>IF($K39=1,Table!G24,"")</f>
        <v>201.24938201904297</v>
      </c>
      <c r="N39">
        <f>IF($K39=1,Table!H24,"")</f>
        <v>74.519142150878906</v>
      </c>
      <c r="O39">
        <f t="shared" si="1"/>
        <v>16.792526245117188</v>
      </c>
      <c r="P39">
        <f>IF($K39=1,Table!J24,"")</f>
        <v>70.181694030761719</v>
      </c>
      <c r="Q39">
        <f>IF($K39=1,Table!K24,"")</f>
        <v>72.744293212890625</v>
      </c>
      <c r="R39">
        <f>IF($K39=1,Table!L24,"")</f>
        <v>74.519142150878906</v>
      </c>
      <c r="S39">
        <f>IF($K39=1,Table!M24,"")</f>
        <v>76.293991088867188</v>
      </c>
      <c r="T39">
        <f>IF($K39=1,Table!N24,"")</f>
        <v>78.856590270996094</v>
      </c>
      <c r="U39">
        <f t="shared" si="2"/>
        <v>11.455039070396152</v>
      </c>
      <c r="Y39" t="s">
        <v>2</v>
      </c>
      <c r="Z39" t="s">
        <v>213</v>
      </c>
      <c r="AA39" s="54">
        <v>0.491537</v>
      </c>
    </row>
    <row r="40" spans="1:31" x14ac:dyDescent="0.2">
      <c r="A40" s="69" t="str">
        <f t="shared" si="3"/>
        <v>41799Day-Of Local</v>
      </c>
      <c r="B40" s="69">
        <v>41799</v>
      </c>
      <c r="C40" s="45" t="s">
        <v>212</v>
      </c>
      <c r="D40" s="45">
        <v>16</v>
      </c>
      <c r="E40" s="45">
        <v>19</v>
      </c>
      <c r="F40" t="str">
        <f t="shared" si="4"/>
        <v>Hours Ending 16 to 19</v>
      </c>
      <c r="I40">
        <f t="shared" si="5"/>
        <v>18</v>
      </c>
      <c r="J40" s="54">
        <f>MAX(0,Table!I25-75)</f>
        <v>16.046272277832031</v>
      </c>
      <c r="K40">
        <f t="shared" si="0"/>
        <v>1</v>
      </c>
      <c r="L40">
        <f>IF($K40=1,Table!F25,"")</f>
        <v>270.55487060546875</v>
      </c>
      <c r="M40">
        <f>IF($K40=1,Table!G25,"")</f>
        <v>197.79263305664062</v>
      </c>
      <c r="N40">
        <f>IF($K40=1,Table!H25,"")</f>
        <v>72.762237548828125</v>
      </c>
      <c r="O40">
        <f t="shared" si="1"/>
        <v>16.046272277832031</v>
      </c>
      <c r="P40">
        <f>IF($K40=1,Table!J25,"")</f>
        <v>68.456123352050781</v>
      </c>
      <c r="Q40">
        <f>IF($K40=1,Table!K25,"")</f>
        <v>71.000213623046875</v>
      </c>
      <c r="R40">
        <f>IF($K40=1,Table!L25,"")</f>
        <v>72.762237548828125</v>
      </c>
      <c r="S40">
        <f>IF($K40=1,Table!M25,"")</f>
        <v>74.524261474609375</v>
      </c>
      <c r="T40">
        <f>IF($K40=1,Table!N25,"")</f>
        <v>77.068351745605469</v>
      </c>
      <c r="U40">
        <f t="shared" si="2"/>
        <v>11.290089563777139</v>
      </c>
    </row>
    <row r="41" spans="1:31" x14ac:dyDescent="0.2">
      <c r="A41" s="69" t="str">
        <f t="shared" si="3"/>
        <v>41820Day-Of Local</v>
      </c>
      <c r="B41" s="69">
        <v>41820</v>
      </c>
      <c r="C41" s="45" t="s">
        <v>212</v>
      </c>
      <c r="D41" s="45">
        <v>16</v>
      </c>
      <c r="E41" s="45">
        <v>19</v>
      </c>
      <c r="F41" t="str">
        <f t="shared" si="4"/>
        <v>Hours Ending 16 to 19</v>
      </c>
      <c r="I41">
        <f t="shared" si="5"/>
        <v>19</v>
      </c>
      <c r="J41" s="54">
        <f>MAX(0,Table!I26-75)</f>
        <v>14.614334106445313</v>
      </c>
      <c r="K41">
        <f t="shared" si="0"/>
        <v>1</v>
      </c>
      <c r="L41">
        <f>IF($K41=1,Table!F26,"")</f>
        <v>264.45999145507812</v>
      </c>
      <c r="M41">
        <f>IF($K41=1,Table!G26,"")</f>
        <v>192.02787780761719</v>
      </c>
      <c r="N41">
        <f>IF($K41=1,Table!H26,"")</f>
        <v>72.432113647460938</v>
      </c>
      <c r="O41">
        <f t="shared" si="1"/>
        <v>14.614334106445313</v>
      </c>
      <c r="P41">
        <f>IF($K41=1,Table!J26,"")</f>
        <v>68.1717529296875</v>
      </c>
      <c r="Q41">
        <f>IF($K41=1,Table!K26,"")</f>
        <v>70.688804626464844</v>
      </c>
      <c r="R41">
        <f>IF($K41=1,Table!L26,"")</f>
        <v>72.432113647460938</v>
      </c>
      <c r="S41">
        <f>IF($K41=1,Table!M26,"")</f>
        <v>74.175422668457031</v>
      </c>
      <c r="T41">
        <f>IF($K41=1,Table!N26,"")</f>
        <v>76.692474365234375</v>
      </c>
      <c r="U41">
        <f t="shared" si="2"/>
        <v>11.051533378462739</v>
      </c>
      <c r="Z41" s="46" t="s">
        <v>262</v>
      </c>
      <c r="AA41">
        <f>DGET(Y1:AA39,"_se_evt",AC41:AD42)/IF(Result_type="Aggregate Impact",1,Called/1000)</f>
        <v>0.92503679999999999</v>
      </c>
      <c r="AC41" s="45" t="s">
        <v>215</v>
      </c>
      <c r="AD41" s="45" t="s">
        <v>210</v>
      </c>
    </row>
    <row r="42" spans="1:31" x14ac:dyDescent="0.2">
      <c r="A42" s="69" t="str">
        <f t="shared" si="3"/>
        <v>41827Day-Of Local</v>
      </c>
      <c r="B42" s="69">
        <v>41827</v>
      </c>
      <c r="C42" s="45" t="s">
        <v>212</v>
      </c>
      <c r="D42" s="45">
        <v>16</v>
      </c>
      <c r="E42" s="45">
        <v>19</v>
      </c>
      <c r="F42" t="str">
        <f t="shared" si="4"/>
        <v>Hours Ending 16 to 19</v>
      </c>
      <c r="I42">
        <f t="shared" si="5"/>
        <v>20</v>
      </c>
      <c r="J42" s="54">
        <f>MAX(0,Table!I27-75)</f>
        <v>13.015434265136719</v>
      </c>
      <c r="K42" t="str">
        <f t="shared" si="0"/>
        <v/>
      </c>
      <c r="L42" t="str">
        <f>IF($K42=1,Table!F27,"")</f>
        <v/>
      </c>
      <c r="M42" t="str">
        <f>IF($K42=1,Table!G27,"")</f>
        <v/>
      </c>
      <c r="N42" t="str">
        <f>IF($K42=1,Table!H27,"")</f>
        <v/>
      </c>
      <c r="O42" t="str">
        <f t="shared" si="1"/>
        <v/>
      </c>
      <c r="P42" t="str">
        <f>IF($K42=1,Table!J27,"")</f>
        <v/>
      </c>
      <c r="Q42" t="str">
        <f>IF($K42=1,Table!K27,"")</f>
        <v/>
      </c>
      <c r="R42" t="str">
        <f>IF($K42=1,Table!L27,"")</f>
        <v/>
      </c>
      <c r="S42" t="str">
        <f>IF($K42=1,Table!M27,"")</f>
        <v/>
      </c>
      <c r="T42" t="str">
        <f>IF($K42=1,Table!N27,"")</f>
        <v/>
      </c>
      <c r="U42" t="str">
        <f t="shared" si="2"/>
        <v/>
      </c>
      <c r="Z42" s="45" t="s">
        <v>263</v>
      </c>
      <c r="AA42">
        <f>IF(AND(lca="All",Size="All"),1,0)</f>
        <v>1</v>
      </c>
      <c r="AC42" t="str">
        <f>date</f>
        <v>Typical Event Day</v>
      </c>
      <c r="AD42" s="45" t="str">
        <f>notice</f>
        <v>Day-Of Local</v>
      </c>
    </row>
    <row r="43" spans="1:31" x14ac:dyDescent="0.2">
      <c r="A43" s="69" t="str">
        <f t="shared" si="3"/>
        <v>41834Day-Of Local</v>
      </c>
      <c r="B43" s="69">
        <v>41834</v>
      </c>
      <c r="C43" s="45" t="s">
        <v>212</v>
      </c>
      <c r="D43" s="45">
        <v>16</v>
      </c>
      <c r="E43" s="45">
        <v>19</v>
      </c>
      <c r="F43" t="str">
        <f t="shared" si="4"/>
        <v>Hours Ending 16 to 19</v>
      </c>
      <c r="I43">
        <f t="shared" si="5"/>
        <v>21</v>
      </c>
      <c r="J43" s="54">
        <f>MAX(0,Table!I28-75)</f>
        <v>11.022048950195313</v>
      </c>
      <c r="K43" t="str">
        <f t="shared" si="0"/>
        <v/>
      </c>
      <c r="L43" t="str">
        <f>IF($K43=1,Table!F28,"")</f>
        <v/>
      </c>
      <c r="M43" t="str">
        <f>IF($K43=1,Table!G28,"")</f>
        <v/>
      </c>
      <c r="N43" t="str">
        <f>IF($K43=1,Table!H28,"")</f>
        <v/>
      </c>
      <c r="O43" t="str">
        <f t="shared" si="1"/>
        <v/>
      </c>
      <c r="P43" t="str">
        <f>IF($K43=1,Table!J28,"")</f>
        <v/>
      </c>
      <c r="Q43" t="str">
        <f>IF($K43=1,Table!K28,"")</f>
        <v/>
      </c>
      <c r="R43" t="str">
        <f>IF($K43=1,Table!L28,"")</f>
        <v/>
      </c>
      <c r="S43" t="str">
        <f>IF($K43=1,Table!M28,"")</f>
        <v/>
      </c>
      <c r="T43" t="str">
        <f>IF($K43=1,Table!N28,"")</f>
        <v/>
      </c>
      <c r="U43" t="str">
        <f t="shared" si="2"/>
        <v/>
      </c>
    </row>
    <row r="44" spans="1:31" x14ac:dyDescent="0.2">
      <c r="A44" s="69" t="str">
        <f t="shared" si="3"/>
        <v>41845Day-Of Local</v>
      </c>
      <c r="B44" s="69">
        <v>41845</v>
      </c>
      <c r="C44" s="45" t="s">
        <v>212</v>
      </c>
      <c r="D44" s="45">
        <v>16</v>
      </c>
      <c r="E44" s="45">
        <v>19</v>
      </c>
      <c r="F44" t="str">
        <f t="shared" si="4"/>
        <v>Hours Ending 16 to 19</v>
      </c>
      <c r="I44">
        <f t="shared" si="5"/>
        <v>22</v>
      </c>
      <c r="J44" s="54">
        <f>MAX(0,Table!I29-75)</f>
        <v>8.7086334228515625</v>
      </c>
      <c r="K44" t="str">
        <f t="shared" si="0"/>
        <v/>
      </c>
      <c r="L44" t="str">
        <f>IF($K44=1,Table!F29,"")</f>
        <v/>
      </c>
      <c r="M44" t="str">
        <f>IF($K44=1,Table!G29,"")</f>
        <v/>
      </c>
      <c r="N44" t="str">
        <f>IF($K44=1,Table!H29,"")</f>
        <v/>
      </c>
      <c r="O44" t="str">
        <f t="shared" si="1"/>
        <v/>
      </c>
      <c r="P44" t="str">
        <f>IF($K44=1,Table!J29,"")</f>
        <v/>
      </c>
      <c r="Q44" t="str">
        <f>IF($K44=1,Table!K29,"")</f>
        <v/>
      </c>
      <c r="R44" t="str">
        <f>IF($K44=1,Table!L29,"")</f>
        <v/>
      </c>
      <c r="S44" t="str">
        <f>IF($K44=1,Table!M29,"")</f>
        <v/>
      </c>
      <c r="T44" t="str">
        <f>IF($K44=1,Table!N29,"")</f>
        <v/>
      </c>
      <c r="U44" t="str">
        <f t="shared" si="2"/>
        <v/>
      </c>
      <c r="AA44">
        <v>0.1</v>
      </c>
      <c r="AB44">
        <v>0.3</v>
      </c>
      <c r="AC44">
        <v>0.5</v>
      </c>
      <c r="AD44">
        <v>0.7</v>
      </c>
      <c r="AE44">
        <v>0.9</v>
      </c>
    </row>
    <row r="45" spans="1:31" x14ac:dyDescent="0.2">
      <c r="A45" s="69" t="str">
        <f t="shared" si="3"/>
        <v>41848Day-Of Local</v>
      </c>
      <c r="B45" s="69">
        <v>41848</v>
      </c>
      <c r="C45" s="45" t="s">
        <v>212</v>
      </c>
      <c r="D45" s="45">
        <v>16</v>
      </c>
      <c r="E45" s="45">
        <v>19</v>
      </c>
      <c r="F45" t="str">
        <f t="shared" si="4"/>
        <v>Hours Ending 16 to 19</v>
      </c>
      <c r="I45">
        <f t="shared" si="5"/>
        <v>23</v>
      </c>
      <c r="J45" s="54">
        <f>MAX(0,Table!I30-75)</f>
        <v>6.7523574829101563</v>
      </c>
      <c r="K45" t="str">
        <f t="shared" si="0"/>
        <v/>
      </c>
      <c r="L45" t="str">
        <f>IF($K45=1,Table!F30,"")</f>
        <v/>
      </c>
      <c r="M45" t="str">
        <f>IF($K45=1,Table!G30,"")</f>
        <v/>
      </c>
      <c r="N45" t="str">
        <f>IF($K45=1,Table!H30,"")</f>
        <v/>
      </c>
      <c r="O45" t="str">
        <f t="shared" si="1"/>
        <v/>
      </c>
      <c r="P45" t="str">
        <f>IF($K45=1,Table!J30,"")</f>
        <v/>
      </c>
      <c r="Q45" t="str">
        <f>IF($K45=1,Table!K30,"")</f>
        <v/>
      </c>
      <c r="R45" t="str">
        <f>IF($K45=1,Table!L30,"")</f>
        <v/>
      </c>
      <c r="S45" t="str">
        <f>IF($K45=1,Table!M30,"")</f>
        <v/>
      </c>
      <c r="T45" t="str">
        <f>IF($K45=1,Table!N30,"")</f>
        <v/>
      </c>
      <c r="U45" t="str">
        <f t="shared" si="2"/>
        <v/>
      </c>
      <c r="AA45" s="54">
        <f>IF($AA$42=0,"n/a",NORMINV(AA44,Table!$H$35,Lookups!$AA$41))</f>
        <v>72.9094749924582</v>
      </c>
      <c r="AB45" s="54">
        <f>IF($AA$42=0,"n/a",NORMINV(AB44,Table!$H$35,Lookups!$AA$41))</f>
        <v>73.609867579490768</v>
      </c>
      <c r="AC45" s="54">
        <f>IF($AA$42=0,"n/a",NORMINV(AC44,Table!$H$35,Lookups!$AA$41))</f>
        <v>74.09495735168457</v>
      </c>
      <c r="AD45" s="54">
        <f>IF($AA$42=0,"n/a",NORMINV(AD44,Table!$H$35,Lookups!$AA$41))</f>
        <v>74.580047123878373</v>
      </c>
      <c r="AE45" s="54">
        <f>IF($AA$42=0,"n/a",NORMINV(AE44,Table!$H$35,Lookups!$AA$41))</f>
        <v>75.28043971091094</v>
      </c>
    </row>
    <row r="46" spans="1:31" x14ac:dyDescent="0.2">
      <c r="A46" s="69" t="str">
        <f t="shared" si="3"/>
        <v>41849Day-Of Local</v>
      </c>
      <c r="B46" s="69">
        <v>41849</v>
      </c>
      <c r="C46" s="45" t="s">
        <v>212</v>
      </c>
      <c r="D46" s="45">
        <v>16</v>
      </c>
      <c r="E46" s="45">
        <v>19</v>
      </c>
      <c r="F46" t="str">
        <f t="shared" si="4"/>
        <v>Hours Ending 16 to 19</v>
      </c>
      <c r="I46">
        <f t="shared" si="5"/>
        <v>24</v>
      </c>
      <c r="J46" s="54">
        <f>MAX(0,Table!I31-75)</f>
        <v>4.98333740234375</v>
      </c>
      <c r="K46" t="str">
        <f t="shared" si="0"/>
        <v/>
      </c>
      <c r="L46" t="str">
        <f>IF($K46=1,Table!F31,"")</f>
        <v/>
      </c>
      <c r="M46" t="str">
        <f>IF($K46=1,Table!G31,"")</f>
        <v/>
      </c>
      <c r="N46" t="str">
        <f>IF($K46=1,Table!H31,"")</f>
        <v/>
      </c>
      <c r="O46" t="str">
        <f t="shared" si="1"/>
        <v/>
      </c>
      <c r="P46" t="str">
        <f>IF($K46=1,Table!J31,"")</f>
        <v/>
      </c>
      <c r="Q46" t="str">
        <f>IF($K46=1,Table!K31,"")</f>
        <v/>
      </c>
      <c r="R46" t="str">
        <f>IF($K46=1,Table!L31,"")</f>
        <v/>
      </c>
      <c r="S46" t="str">
        <f>IF($K46=1,Table!M31,"")</f>
        <v/>
      </c>
      <c r="T46" t="str">
        <f>IF($K46=1,Table!N31,"")</f>
        <v/>
      </c>
      <c r="U46" t="str">
        <f t="shared" si="2"/>
        <v/>
      </c>
    </row>
    <row r="47" spans="1:31" x14ac:dyDescent="0.2">
      <c r="A47" s="69" t="str">
        <f t="shared" si="3"/>
        <v>41852Day-Of Local</v>
      </c>
      <c r="B47" s="69">
        <v>41852</v>
      </c>
      <c r="C47" s="45" t="s">
        <v>212</v>
      </c>
      <c r="D47" s="45">
        <v>16</v>
      </c>
      <c r="E47" s="45">
        <v>19</v>
      </c>
      <c r="F47" t="str">
        <f t="shared" si="4"/>
        <v>Hours Ending 16 to 19</v>
      </c>
      <c r="I47" s="28"/>
      <c r="J47" s="28"/>
      <c r="K47" s="29"/>
      <c r="L47">
        <f>AVERAGE(L23:L46)</f>
        <v>272.88680267333984</v>
      </c>
      <c r="M47">
        <f>AVERAGE(M23:M46)</f>
        <v>198.79184532165527</v>
      </c>
      <c r="N47">
        <f>AVERAGE(N23:N46)</f>
        <v>74.09495735168457</v>
      </c>
      <c r="O47" s="6">
        <f>SUM(O23:O46)</f>
        <v>64.381309509277344</v>
      </c>
      <c r="P47" s="54">
        <f>NORMINV(0.1,$N47,$U47)</f>
        <v>71.936196720054255</v>
      </c>
      <c r="Q47" s="54">
        <f>NORMINV(0.3,$N47,$U47)</f>
        <v>73.211609999555364</v>
      </c>
      <c r="R47" s="54">
        <f>NORMINV(0.5,$N47,$U47)</f>
        <v>74.09495735168457</v>
      </c>
      <c r="S47" s="54">
        <f>NORMINV(0.7,$N47,$U47)</f>
        <v>74.978304703813777</v>
      </c>
      <c r="T47" s="54">
        <f>NORMINV(0.9,$N47,$U47)</f>
        <v>76.253717983314885</v>
      </c>
      <c r="U47" s="54">
        <f>SQRT((1/SUM(K23:K46))^2*SUM(U23:U46))</f>
        <v>1.6844898712389571</v>
      </c>
    </row>
    <row r="48" spans="1:31" x14ac:dyDescent="0.2">
      <c r="A48" s="69" t="str">
        <f t="shared" si="3"/>
        <v>41884Day-Of Local</v>
      </c>
      <c r="B48" s="69">
        <v>41884</v>
      </c>
      <c r="C48" s="45" t="s">
        <v>212</v>
      </c>
      <c r="D48" s="45">
        <v>16</v>
      </c>
      <c r="E48" s="45">
        <v>19</v>
      </c>
      <c r="F48" t="str">
        <f t="shared" si="4"/>
        <v>Hours Ending 16 to 19</v>
      </c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69" t="str">
        <f t="shared" si="3"/>
        <v>41897Day-Of Local</v>
      </c>
      <c r="B49" s="69">
        <v>41897</v>
      </c>
      <c r="C49" s="45" t="s">
        <v>212</v>
      </c>
      <c r="D49" s="45">
        <v>16</v>
      </c>
      <c r="E49" s="45">
        <v>19</v>
      </c>
      <c r="F49" t="str">
        <f t="shared" si="4"/>
        <v>Hours Ending 16 to 19</v>
      </c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69" t="str">
        <f t="shared" si="3"/>
        <v>41914Day-Of Local</v>
      </c>
      <c r="B50" s="69">
        <v>41914</v>
      </c>
      <c r="C50" s="45" t="s">
        <v>212</v>
      </c>
      <c r="D50" s="45">
        <v>16</v>
      </c>
      <c r="E50" s="45">
        <v>19</v>
      </c>
      <c r="F50" t="str">
        <f t="shared" si="4"/>
        <v>Hours Ending 16 to 19</v>
      </c>
      <c r="I50" s="6"/>
      <c r="J50" s="6"/>
      <c r="K50" s="6"/>
      <c r="L50" s="6"/>
      <c r="M50" s="6"/>
      <c r="N50" s="6"/>
      <c r="O50" s="6"/>
      <c r="P50" s="6"/>
    </row>
    <row r="51" spans="1:16" x14ac:dyDescent="0.2">
      <c r="A51" s="69" t="str">
        <f t="shared" si="3"/>
        <v>41915Day-Of Local</v>
      </c>
      <c r="B51" s="69">
        <v>41915</v>
      </c>
      <c r="C51" s="45" t="s">
        <v>212</v>
      </c>
      <c r="D51" s="45">
        <v>15</v>
      </c>
      <c r="E51" s="45">
        <v>19</v>
      </c>
      <c r="F51" t="str">
        <f t="shared" si="4"/>
        <v>Hours Ending 15 to 19</v>
      </c>
      <c r="I51" s="6"/>
      <c r="J51" s="6"/>
      <c r="K51" s="6"/>
      <c r="L51" s="6"/>
      <c r="M51" s="6"/>
      <c r="N51" s="6"/>
      <c r="O51" s="6"/>
      <c r="P51" s="6"/>
    </row>
    <row r="52" spans="1:16" x14ac:dyDescent="0.2">
      <c r="A52" s="69" t="str">
        <f t="shared" si="3"/>
        <v>41918Day-Of Local</v>
      </c>
      <c r="B52" s="69">
        <v>41918</v>
      </c>
      <c r="C52" s="45" t="s">
        <v>212</v>
      </c>
      <c r="D52" s="45">
        <v>15</v>
      </c>
      <c r="E52" s="45">
        <v>19</v>
      </c>
      <c r="F52" t="str">
        <f t="shared" si="4"/>
        <v>Hours Ending 15 to 19</v>
      </c>
      <c r="I52" s="6"/>
      <c r="J52" s="6"/>
      <c r="K52" s="6"/>
      <c r="L52" s="6"/>
      <c r="M52" s="6"/>
      <c r="N52" s="6"/>
      <c r="O52" s="6"/>
      <c r="P52" s="6"/>
    </row>
    <row r="53" spans="1:16" x14ac:dyDescent="0.2">
      <c r="A53" s="69" t="str">
        <f t="shared" si="3"/>
        <v>41773Day-Of System</v>
      </c>
      <c r="B53" s="69">
        <v>41773</v>
      </c>
      <c r="C53" s="45" t="s">
        <v>213</v>
      </c>
      <c r="D53" s="45"/>
      <c r="E53" s="45"/>
      <c r="F53" t="str">
        <f t="shared" si="4"/>
        <v/>
      </c>
      <c r="I53" s="6"/>
      <c r="J53" s="6"/>
      <c r="K53" s="6"/>
      <c r="L53" s="6"/>
      <c r="M53" s="6"/>
      <c r="N53" s="6"/>
      <c r="O53" s="6"/>
      <c r="P53" s="6"/>
    </row>
    <row r="54" spans="1:16" x14ac:dyDescent="0.2">
      <c r="A54" s="69" t="str">
        <f t="shared" si="3"/>
        <v>41774Day-Of System</v>
      </c>
      <c r="B54" s="69">
        <v>41774</v>
      </c>
      <c r="C54" s="45" t="s">
        <v>213</v>
      </c>
      <c r="D54" s="45">
        <v>16</v>
      </c>
      <c r="E54" s="45">
        <v>19</v>
      </c>
      <c r="F54" t="str">
        <f t="shared" si="4"/>
        <v>Hours Ending 16 to 19</v>
      </c>
      <c r="I54" s="6"/>
      <c r="J54" s="6"/>
      <c r="K54" s="6"/>
      <c r="L54" s="6"/>
      <c r="M54" s="6"/>
      <c r="N54" s="6"/>
      <c r="O54" s="6"/>
      <c r="P54" s="6"/>
    </row>
    <row r="55" spans="1:16" x14ac:dyDescent="0.2">
      <c r="A55" s="69" t="str">
        <f t="shared" si="3"/>
        <v>41799Day-Of System</v>
      </c>
      <c r="B55" s="69">
        <v>41799</v>
      </c>
      <c r="C55" s="45" t="s">
        <v>213</v>
      </c>
      <c r="D55" s="45">
        <v>16</v>
      </c>
      <c r="E55" s="45">
        <v>19</v>
      </c>
      <c r="F55" t="str">
        <f t="shared" si="4"/>
        <v>Hours Ending 16 to 19</v>
      </c>
      <c r="I55" s="6"/>
      <c r="J55" s="6"/>
      <c r="K55" s="6"/>
      <c r="L55" s="6"/>
      <c r="M55" s="6"/>
      <c r="N55" s="6"/>
      <c r="O55" s="6"/>
      <c r="P55" s="6"/>
    </row>
    <row r="56" spans="1:16" x14ac:dyDescent="0.2">
      <c r="A56" s="69" t="str">
        <f t="shared" si="3"/>
        <v>41820Day-Of System</v>
      </c>
      <c r="B56" s="69">
        <v>41820</v>
      </c>
      <c r="C56" s="45" t="s">
        <v>213</v>
      </c>
      <c r="D56" s="45">
        <v>16</v>
      </c>
      <c r="E56" s="45">
        <v>19</v>
      </c>
      <c r="F56" t="str">
        <f t="shared" si="4"/>
        <v>Hours Ending 16 to 19</v>
      </c>
      <c r="I56" s="6"/>
      <c r="J56" s="6"/>
      <c r="K56" s="6"/>
      <c r="L56" s="6"/>
      <c r="M56" s="6"/>
      <c r="N56" s="6"/>
      <c r="O56" s="6"/>
      <c r="P56" s="6"/>
    </row>
    <row r="57" spans="1:16" x14ac:dyDescent="0.2">
      <c r="A57" s="69" t="str">
        <f t="shared" si="3"/>
        <v>41827Day-Of System</v>
      </c>
      <c r="B57" s="69">
        <v>41827</v>
      </c>
      <c r="C57" s="45" t="s">
        <v>213</v>
      </c>
      <c r="D57" s="45"/>
      <c r="E57" s="45"/>
      <c r="F57" t="str">
        <f t="shared" si="4"/>
        <v/>
      </c>
      <c r="I57" s="6"/>
      <c r="J57" s="6"/>
      <c r="K57" s="6"/>
      <c r="L57" s="6"/>
      <c r="M57" s="6"/>
      <c r="N57" s="6"/>
      <c r="O57" s="6"/>
      <c r="P57" s="6"/>
    </row>
    <row r="58" spans="1:16" x14ac:dyDescent="0.2">
      <c r="A58" s="69" t="str">
        <f t="shared" si="3"/>
        <v>41834Day-Of System</v>
      </c>
      <c r="B58" s="69">
        <v>41834</v>
      </c>
      <c r="C58" s="45" t="s">
        <v>213</v>
      </c>
      <c r="D58" s="45"/>
      <c r="E58" s="45"/>
      <c r="F58" t="str">
        <f t="shared" si="4"/>
        <v/>
      </c>
      <c r="I58" s="6"/>
      <c r="J58" s="6"/>
      <c r="K58" s="6"/>
      <c r="L58" s="6"/>
      <c r="M58" s="6"/>
      <c r="N58" s="6"/>
      <c r="O58" s="6"/>
      <c r="P58" s="6"/>
    </row>
    <row r="59" spans="1:16" x14ac:dyDescent="0.2">
      <c r="A59" s="69" t="str">
        <f t="shared" si="3"/>
        <v>41845Day-Of System</v>
      </c>
      <c r="B59" s="69">
        <v>41845</v>
      </c>
      <c r="C59" s="45" t="s">
        <v>213</v>
      </c>
      <c r="D59" s="45"/>
      <c r="E59" s="45"/>
      <c r="F59" t="str">
        <f t="shared" si="4"/>
        <v/>
      </c>
      <c r="I59" s="6"/>
      <c r="J59" s="6"/>
      <c r="K59" s="6"/>
      <c r="L59" s="6"/>
      <c r="M59" s="6"/>
      <c r="N59" s="6"/>
      <c r="O59" s="6"/>
      <c r="P59" s="6"/>
    </row>
    <row r="60" spans="1:16" x14ac:dyDescent="0.2">
      <c r="A60" s="69" t="str">
        <f t="shared" si="3"/>
        <v>41848Day-Of System</v>
      </c>
      <c r="B60" s="69">
        <v>41848</v>
      </c>
      <c r="C60" s="45" t="s">
        <v>213</v>
      </c>
      <c r="D60" s="45">
        <v>16</v>
      </c>
      <c r="E60" s="45">
        <v>19</v>
      </c>
      <c r="F60" t="str">
        <f t="shared" si="4"/>
        <v>Hours Ending 16 to 19</v>
      </c>
      <c r="I60" s="6"/>
      <c r="J60" s="6"/>
      <c r="K60" s="6"/>
      <c r="L60" s="6"/>
      <c r="M60" s="6"/>
      <c r="N60" s="6"/>
      <c r="O60" s="6"/>
      <c r="P60" s="6"/>
    </row>
    <row r="61" spans="1:16" x14ac:dyDescent="0.2">
      <c r="A61" s="69" t="str">
        <f t="shared" si="3"/>
        <v>41849Day-Of System</v>
      </c>
      <c r="B61" s="69">
        <v>41849</v>
      </c>
      <c r="C61" s="45" t="s">
        <v>213</v>
      </c>
      <c r="D61" s="45">
        <v>16</v>
      </c>
      <c r="E61" s="45">
        <v>19</v>
      </c>
      <c r="F61" t="str">
        <f t="shared" si="4"/>
        <v>Hours Ending 16 to 19</v>
      </c>
      <c r="I61" s="6"/>
      <c r="J61" s="6"/>
      <c r="K61" s="6"/>
      <c r="L61" s="6"/>
      <c r="M61" s="6"/>
      <c r="N61" s="6"/>
      <c r="O61" s="6"/>
      <c r="P61" s="6"/>
    </row>
    <row r="62" spans="1:16" x14ac:dyDescent="0.2">
      <c r="A62" s="69" t="str">
        <f t="shared" si="3"/>
        <v>41852Day-Of System</v>
      </c>
      <c r="B62" s="69">
        <v>41852</v>
      </c>
      <c r="C62" s="45" t="s">
        <v>213</v>
      </c>
      <c r="D62" s="45">
        <v>16</v>
      </c>
      <c r="E62" s="45">
        <v>19</v>
      </c>
      <c r="F62" t="str">
        <f t="shared" si="4"/>
        <v>Hours Ending 16 to 19</v>
      </c>
      <c r="I62" s="6"/>
      <c r="J62" s="6"/>
      <c r="K62" s="6"/>
      <c r="L62" s="6"/>
      <c r="M62" s="6"/>
      <c r="N62" s="6"/>
      <c r="O62" s="6"/>
      <c r="P62" s="6"/>
    </row>
    <row r="63" spans="1:16" x14ac:dyDescent="0.2">
      <c r="A63" s="69" t="str">
        <f t="shared" si="3"/>
        <v>41884Day-Of System</v>
      </c>
      <c r="B63" s="69">
        <v>41884</v>
      </c>
      <c r="C63" s="45" t="s">
        <v>213</v>
      </c>
      <c r="D63" s="45"/>
      <c r="E63" s="45"/>
      <c r="F63" t="str">
        <f t="shared" si="4"/>
        <v/>
      </c>
      <c r="I63" s="6"/>
      <c r="J63" s="6"/>
      <c r="K63" s="6"/>
      <c r="L63" s="6"/>
      <c r="M63" s="6"/>
      <c r="N63" s="6"/>
      <c r="O63" s="6"/>
      <c r="P63" s="6"/>
    </row>
    <row r="64" spans="1:16" x14ac:dyDescent="0.2">
      <c r="A64" s="69" t="str">
        <f t="shared" si="3"/>
        <v>41897Day-Of System</v>
      </c>
      <c r="B64" s="69">
        <v>41897</v>
      </c>
      <c r="C64" s="45" t="s">
        <v>213</v>
      </c>
      <c r="D64" s="45">
        <v>16</v>
      </c>
      <c r="E64" s="45">
        <v>19</v>
      </c>
      <c r="F64" t="str">
        <f t="shared" si="4"/>
        <v>Hours Ending 16 to 19</v>
      </c>
      <c r="I64" s="6"/>
      <c r="J64" s="6"/>
      <c r="K64" s="6"/>
      <c r="L64" s="6"/>
      <c r="M64" s="6"/>
      <c r="N64" s="6"/>
      <c r="O64" s="6"/>
      <c r="P64" s="6"/>
    </row>
    <row r="65" spans="1:16" x14ac:dyDescent="0.2">
      <c r="A65" s="69" t="str">
        <f t="shared" si="3"/>
        <v>41914Day-Of System</v>
      </c>
      <c r="B65" s="69">
        <v>41914</v>
      </c>
      <c r="C65" s="45" t="s">
        <v>213</v>
      </c>
      <c r="D65" s="45"/>
      <c r="E65" s="45"/>
      <c r="F65" t="str">
        <f t="shared" si="4"/>
        <v/>
      </c>
      <c r="I65" s="6"/>
      <c r="J65" s="6"/>
      <c r="K65" s="6"/>
      <c r="L65" s="6"/>
      <c r="M65" s="6"/>
      <c r="N65" s="6"/>
      <c r="O65" s="6"/>
      <c r="P65" s="6"/>
    </row>
    <row r="66" spans="1:16" x14ac:dyDescent="0.2">
      <c r="A66" s="69" t="str">
        <f t="shared" si="3"/>
        <v>41915Day-Of System</v>
      </c>
      <c r="B66" s="69">
        <v>41915</v>
      </c>
      <c r="C66" s="45" t="s">
        <v>213</v>
      </c>
      <c r="D66" s="45"/>
      <c r="E66" s="45"/>
      <c r="F66" t="str">
        <f t="shared" si="4"/>
        <v/>
      </c>
      <c r="I66" s="6"/>
      <c r="J66" s="6"/>
      <c r="K66" s="6"/>
      <c r="L66" s="6"/>
      <c r="M66" s="6"/>
      <c r="N66" s="6"/>
      <c r="O66" s="6"/>
      <c r="P66" s="6"/>
    </row>
    <row r="67" spans="1:16" x14ac:dyDescent="0.2">
      <c r="A67" s="69" t="str">
        <f t="shared" si="3"/>
        <v>41918Day-Of System</v>
      </c>
      <c r="B67" s="69">
        <v>41918</v>
      </c>
      <c r="C67" s="45" t="s">
        <v>213</v>
      </c>
      <c r="D67" s="45">
        <v>15</v>
      </c>
      <c r="E67" s="45">
        <v>19</v>
      </c>
      <c r="F67" t="str">
        <f t="shared" si="4"/>
        <v>Hours Ending 15 to 19</v>
      </c>
      <c r="I67" s="6"/>
      <c r="J67" s="6"/>
      <c r="K67" s="6"/>
      <c r="L67" s="6"/>
      <c r="M67" s="6"/>
      <c r="N67" s="6"/>
      <c r="O67" s="6"/>
      <c r="P67" s="6"/>
    </row>
    <row r="68" spans="1:16" x14ac:dyDescent="0.2">
      <c r="A68" s="69" t="str">
        <f t="shared" si="3"/>
        <v>Typical Event DayDay-Ahead Local</v>
      </c>
      <c r="B68" s="45" t="s">
        <v>2</v>
      </c>
      <c r="C68" s="45" t="s">
        <v>211</v>
      </c>
      <c r="D68" s="45">
        <v>16</v>
      </c>
      <c r="E68" s="45">
        <v>19</v>
      </c>
      <c r="F68" t="str">
        <f t="shared" si="4"/>
        <v>Hours Ending 16 to 19</v>
      </c>
    </row>
    <row r="69" spans="1:16" x14ac:dyDescent="0.2">
      <c r="A69" s="69" t="str">
        <f t="shared" si="3"/>
        <v>Typical Event DayDay-Of Local</v>
      </c>
      <c r="B69" s="45" t="s">
        <v>2</v>
      </c>
      <c r="C69" s="45" t="s">
        <v>212</v>
      </c>
      <c r="D69" s="45">
        <v>16</v>
      </c>
      <c r="E69" s="45">
        <v>19</v>
      </c>
      <c r="F69" t="str">
        <f t="shared" si="4"/>
        <v>Hours Ending 16 to 19</v>
      </c>
    </row>
    <row r="70" spans="1:16" x14ac:dyDescent="0.2">
      <c r="A70" s="69" t="str">
        <f t="shared" si="3"/>
        <v>Typical Event DayDay-Of System</v>
      </c>
      <c r="B70" s="45" t="s">
        <v>2</v>
      </c>
      <c r="C70" s="45" t="s">
        <v>213</v>
      </c>
      <c r="D70" s="45">
        <v>16</v>
      </c>
      <c r="E70" s="45">
        <v>19</v>
      </c>
      <c r="F70" t="str">
        <f t="shared" si="4"/>
        <v>Hours Ending 16 to 19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577"/>
  <sheetViews>
    <sheetView workbookViewId="0">
      <pane xSplit="7" ySplit="1" topLeftCell="H2" activePane="bottomRight" state="frozen"/>
      <selection activeCell="D10" sqref="D10"/>
      <selection pane="topRight" activeCell="D10" sqref="D10"/>
      <selection pane="bottomLeft" activeCell="D10" sqref="D10"/>
      <selection pane="bottomRight" activeCell="H2" sqref="H2"/>
    </sheetView>
  </sheetViews>
  <sheetFormatPr defaultRowHeight="12.75" x14ac:dyDescent="0.2"/>
  <cols>
    <col min="1" max="1" width="15.5703125" bestFit="1" customWidth="1"/>
    <col min="2" max="2" width="15.28515625" bestFit="1" customWidth="1"/>
    <col min="3" max="3" width="16.42578125" bestFit="1" customWidth="1"/>
    <col min="4" max="4" width="16" bestFit="1" customWidth="1"/>
    <col min="5" max="5" width="7" customWidth="1"/>
    <col min="6" max="6" width="9.5703125" customWidth="1"/>
    <col min="7" max="30" width="10" bestFit="1" customWidth="1"/>
    <col min="31" max="39" width="12.85546875" customWidth="1"/>
    <col min="40" max="54" width="14" customWidth="1"/>
    <col min="55" max="63" width="12.85546875" customWidth="1"/>
    <col min="64" max="78" width="14" customWidth="1"/>
    <col min="79" max="87" width="12.85546875" customWidth="1"/>
    <col min="88" max="102" width="14" customWidth="1"/>
    <col min="103" max="111" width="12.85546875" customWidth="1"/>
    <col min="112" max="126" width="14" customWidth="1"/>
    <col min="127" max="135" width="12.85546875" customWidth="1"/>
    <col min="136" max="150" width="14" customWidth="1"/>
    <col min="151" max="159" width="9" customWidth="1"/>
    <col min="160" max="174" width="9.7109375" customWidth="1"/>
    <col min="175" max="175" width="6" customWidth="1"/>
    <col min="176" max="176" width="9.7109375" customWidth="1"/>
    <col min="177" max="177" width="13.7109375" customWidth="1"/>
    <col min="178" max="180" width="10.140625" bestFit="1" customWidth="1"/>
  </cols>
  <sheetData>
    <row r="1" spans="1:177" x14ac:dyDescent="0.2">
      <c r="A1" s="63" t="s">
        <v>209</v>
      </c>
      <c r="B1" t="s">
        <v>210</v>
      </c>
      <c r="C1" t="s">
        <v>214</v>
      </c>
      <c r="D1" t="s">
        <v>215</v>
      </c>
      <c r="E1" t="s">
        <v>216</v>
      </c>
      <c r="F1" t="s">
        <v>217</v>
      </c>
      <c r="G1" t="s">
        <v>166</v>
      </c>
      <c r="H1" t="s">
        <v>167</v>
      </c>
      <c r="I1" t="s">
        <v>168</v>
      </c>
      <c r="J1" t="s">
        <v>169</v>
      </c>
      <c r="K1" t="s">
        <v>170</v>
      </c>
      <c r="L1" t="s">
        <v>171</v>
      </c>
      <c r="M1" t="s">
        <v>172</v>
      </c>
      <c r="N1" t="s">
        <v>173</v>
      </c>
      <c r="O1" t="s">
        <v>174</v>
      </c>
      <c r="P1" t="s">
        <v>175</v>
      </c>
      <c r="Q1" t="s">
        <v>176</v>
      </c>
      <c r="R1" t="s">
        <v>177</v>
      </c>
      <c r="S1" t="s">
        <v>178</v>
      </c>
      <c r="T1" t="s">
        <v>179</v>
      </c>
      <c r="U1" t="s">
        <v>180</v>
      </c>
      <c r="V1" t="s">
        <v>181</v>
      </c>
      <c r="W1" t="s">
        <v>182</v>
      </c>
      <c r="X1" t="s">
        <v>183</v>
      </c>
      <c r="Y1" t="s">
        <v>184</v>
      </c>
      <c r="Z1" t="s">
        <v>185</v>
      </c>
      <c r="AA1" t="s">
        <v>186</v>
      </c>
      <c r="AB1" t="s">
        <v>187</v>
      </c>
      <c r="AC1" t="s">
        <v>188</v>
      </c>
      <c r="AD1" t="s">
        <v>189</v>
      </c>
      <c r="AE1" t="s">
        <v>21</v>
      </c>
      <c r="AF1" t="s">
        <v>22</v>
      </c>
      <c r="AG1" t="s">
        <v>23</v>
      </c>
      <c r="AH1" t="s">
        <v>24</v>
      </c>
      <c r="AI1" t="s">
        <v>25</v>
      </c>
      <c r="AJ1" t="s">
        <v>26</v>
      </c>
      <c r="AK1" t="s">
        <v>27</v>
      </c>
      <c r="AL1" t="s">
        <v>28</v>
      </c>
      <c r="AM1" t="s">
        <v>29</v>
      </c>
      <c r="AN1" t="s">
        <v>30</v>
      </c>
      <c r="AO1" t="s">
        <v>31</v>
      </c>
      <c r="AP1" t="s">
        <v>32</v>
      </c>
      <c r="AQ1" t="s">
        <v>33</v>
      </c>
      <c r="AR1" t="s">
        <v>34</v>
      </c>
      <c r="AS1" t="s">
        <v>35</v>
      </c>
      <c r="AT1" t="s">
        <v>36</v>
      </c>
      <c r="AU1" t="s">
        <v>37</v>
      </c>
      <c r="AV1" t="s">
        <v>38</v>
      </c>
      <c r="AW1" t="s">
        <v>39</v>
      </c>
      <c r="AX1" t="s">
        <v>40</v>
      </c>
      <c r="AY1" t="s">
        <v>41</v>
      </c>
      <c r="AZ1" t="s">
        <v>42</v>
      </c>
      <c r="BA1" t="s">
        <v>43</v>
      </c>
      <c r="BB1" t="s">
        <v>44</v>
      </c>
      <c r="BC1" t="s">
        <v>45</v>
      </c>
      <c r="BD1" t="s">
        <v>46</v>
      </c>
      <c r="BE1" t="s">
        <v>47</v>
      </c>
      <c r="BF1" t="s">
        <v>48</v>
      </c>
      <c r="BG1" t="s">
        <v>49</v>
      </c>
      <c r="BH1" t="s">
        <v>50</v>
      </c>
      <c r="BI1" t="s">
        <v>51</v>
      </c>
      <c r="BJ1" t="s">
        <v>52</v>
      </c>
      <c r="BK1" t="s">
        <v>53</v>
      </c>
      <c r="BL1" t="s">
        <v>54</v>
      </c>
      <c r="BM1" t="s">
        <v>55</v>
      </c>
      <c r="BN1" t="s">
        <v>56</v>
      </c>
      <c r="BO1" t="s">
        <v>57</v>
      </c>
      <c r="BP1" t="s">
        <v>58</v>
      </c>
      <c r="BQ1" t="s">
        <v>59</v>
      </c>
      <c r="BR1" t="s">
        <v>60</v>
      </c>
      <c r="BS1" t="s">
        <v>61</v>
      </c>
      <c r="BT1" t="s">
        <v>62</v>
      </c>
      <c r="BU1" t="s">
        <v>63</v>
      </c>
      <c r="BV1" t="s">
        <v>64</v>
      </c>
      <c r="BW1" t="s">
        <v>65</v>
      </c>
      <c r="BX1" t="s">
        <v>66</v>
      </c>
      <c r="BY1" t="s">
        <v>67</v>
      </c>
      <c r="BZ1" t="s">
        <v>68</v>
      </c>
      <c r="CA1" t="s">
        <v>69</v>
      </c>
      <c r="CB1" t="s">
        <v>70</v>
      </c>
      <c r="CC1" t="s">
        <v>71</v>
      </c>
      <c r="CD1" t="s">
        <v>72</v>
      </c>
      <c r="CE1" t="s">
        <v>73</v>
      </c>
      <c r="CF1" t="s">
        <v>74</v>
      </c>
      <c r="CG1" t="s">
        <v>75</v>
      </c>
      <c r="CH1" t="s">
        <v>76</v>
      </c>
      <c r="CI1" t="s">
        <v>77</v>
      </c>
      <c r="CJ1" t="s">
        <v>78</v>
      </c>
      <c r="CK1" t="s">
        <v>79</v>
      </c>
      <c r="CL1" t="s">
        <v>80</v>
      </c>
      <c r="CM1" t="s">
        <v>81</v>
      </c>
      <c r="CN1" t="s">
        <v>82</v>
      </c>
      <c r="CO1" t="s">
        <v>83</v>
      </c>
      <c r="CP1" t="s">
        <v>84</v>
      </c>
      <c r="CQ1" t="s">
        <v>85</v>
      </c>
      <c r="CR1" t="s">
        <v>86</v>
      </c>
      <c r="CS1" t="s">
        <v>87</v>
      </c>
      <c r="CT1" t="s">
        <v>88</v>
      </c>
      <c r="CU1" t="s">
        <v>89</v>
      </c>
      <c r="CV1" t="s">
        <v>90</v>
      </c>
      <c r="CW1" t="s">
        <v>91</v>
      </c>
      <c r="CX1" t="s">
        <v>92</v>
      </c>
      <c r="CY1" t="s">
        <v>93</v>
      </c>
      <c r="CZ1" t="s">
        <v>94</v>
      </c>
      <c r="DA1" t="s">
        <v>95</v>
      </c>
      <c r="DB1" t="s">
        <v>96</v>
      </c>
      <c r="DC1" t="s">
        <v>97</v>
      </c>
      <c r="DD1" t="s">
        <v>98</v>
      </c>
      <c r="DE1" t="s">
        <v>99</v>
      </c>
      <c r="DF1" t="s">
        <v>100</v>
      </c>
      <c r="DG1" t="s">
        <v>101</v>
      </c>
      <c r="DH1" t="s">
        <v>102</v>
      </c>
      <c r="DI1" t="s">
        <v>103</v>
      </c>
      <c r="DJ1" t="s">
        <v>104</v>
      </c>
      <c r="DK1" t="s">
        <v>105</v>
      </c>
      <c r="DL1" t="s">
        <v>106</v>
      </c>
      <c r="DM1" t="s">
        <v>107</v>
      </c>
      <c r="DN1" t="s">
        <v>108</v>
      </c>
      <c r="DO1" t="s">
        <v>109</v>
      </c>
      <c r="DP1" t="s">
        <v>110</v>
      </c>
      <c r="DQ1" t="s">
        <v>111</v>
      </c>
      <c r="DR1" t="s">
        <v>112</v>
      </c>
      <c r="DS1" t="s">
        <v>113</v>
      </c>
      <c r="DT1" t="s">
        <v>114</v>
      </c>
      <c r="DU1" t="s">
        <v>115</v>
      </c>
      <c r="DV1" t="s">
        <v>116</v>
      </c>
      <c r="DW1" t="s">
        <v>117</v>
      </c>
      <c r="DX1" t="s">
        <v>118</v>
      </c>
      <c r="DY1" t="s">
        <v>119</v>
      </c>
      <c r="DZ1" t="s">
        <v>120</v>
      </c>
      <c r="EA1" t="s">
        <v>121</v>
      </c>
      <c r="EB1" t="s">
        <v>122</v>
      </c>
      <c r="EC1" t="s">
        <v>123</v>
      </c>
      <c r="ED1" t="s">
        <v>124</v>
      </c>
      <c r="EE1" t="s">
        <v>125</v>
      </c>
      <c r="EF1" t="s">
        <v>126</v>
      </c>
      <c r="EG1" t="s">
        <v>127</v>
      </c>
      <c r="EH1" t="s">
        <v>128</v>
      </c>
      <c r="EI1" t="s">
        <v>129</v>
      </c>
      <c r="EJ1" t="s">
        <v>130</v>
      </c>
      <c r="EK1" t="s">
        <v>131</v>
      </c>
      <c r="EL1" t="s">
        <v>132</v>
      </c>
      <c r="EM1" t="s">
        <v>133</v>
      </c>
      <c r="EN1" t="s">
        <v>134</v>
      </c>
      <c r="EO1" t="s">
        <v>135</v>
      </c>
      <c r="EP1" t="s">
        <v>136</v>
      </c>
      <c r="EQ1" t="s">
        <v>137</v>
      </c>
      <c r="ER1" t="s">
        <v>138</v>
      </c>
      <c r="ES1" t="s">
        <v>139</v>
      </c>
      <c r="ET1" t="s">
        <v>140</v>
      </c>
      <c r="EU1" t="s">
        <v>141</v>
      </c>
      <c r="EV1" t="s">
        <v>142</v>
      </c>
      <c r="EW1" t="s">
        <v>143</v>
      </c>
      <c r="EX1" t="s">
        <v>144</v>
      </c>
      <c r="EY1" t="s">
        <v>145</v>
      </c>
      <c r="EZ1" t="s">
        <v>146</v>
      </c>
      <c r="FA1" t="s">
        <v>147</v>
      </c>
      <c r="FB1" t="s">
        <v>148</v>
      </c>
      <c r="FC1" t="s">
        <v>149</v>
      </c>
      <c r="FD1" t="s">
        <v>150</v>
      </c>
      <c r="FE1" t="s">
        <v>151</v>
      </c>
      <c r="FF1" t="s">
        <v>152</v>
      </c>
      <c r="FG1" t="s">
        <v>153</v>
      </c>
      <c r="FH1" t="s">
        <v>154</v>
      </c>
      <c r="FI1" t="s">
        <v>155</v>
      </c>
      <c r="FJ1" t="s">
        <v>156</v>
      </c>
      <c r="FK1" t="s">
        <v>157</v>
      </c>
      <c r="FL1" t="s">
        <v>158</v>
      </c>
      <c r="FM1" t="s">
        <v>159</v>
      </c>
      <c r="FN1" t="s">
        <v>160</v>
      </c>
      <c r="FO1" t="s">
        <v>161</v>
      </c>
      <c r="FP1" t="s">
        <v>162</v>
      </c>
      <c r="FQ1" t="s">
        <v>163</v>
      </c>
      <c r="FR1" t="s">
        <v>164</v>
      </c>
      <c r="FS1" t="s">
        <v>229</v>
      </c>
      <c r="FT1" t="s">
        <v>227</v>
      </c>
      <c r="FU1" t="s">
        <v>228</v>
      </c>
    </row>
    <row r="2" spans="1:177" x14ac:dyDescent="0.2">
      <c r="A2" t="s">
        <v>1</v>
      </c>
      <c r="B2" t="s">
        <v>211</v>
      </c>
      <c r="C2" t="s">
        <v>201</v>
      </c>
      <c r="D2" t="s">
        <v>246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44</v>
      </c>
      <c r="FT2">
        <v>4.5379903167486191E-2</v>
      </c>
      <c r="FU2">
        <v>0</v>
      </c>
    </row>
    <row r="3" spans="1:177" x14ac:dyDescent="0.2">
      <c r="A3" t="s">
        <v>1</v>
      </c>
      <c r="B3" t="s">
        <v>211</v>
      </c>
      <c r="C3" t="s">
        <v>201</v>
      </c>
      <c r="D3" t="s">
        <v>247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175</v>
      </c>
      <c r="FT3">
        <v>1.5237058512866497E-2</v>
      </c>
      <c r="FU3">
        <v>0</v>
      </c>
    </row>
    <row r="4" spans="1:177" x14ac:dyDescent="0.2">
      <c r="A4" t="s">
        <v>1</v>
      </c>
      <c r="B4" t="s">
        <v>211</v>
      </c>
      <c r="C4" t="s">
        <v>201</v>
      </c>
      <c r="D4" t="s">
        <v>248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U4">
        <v>0</v>
      </c>
    </row>
    <row r="5" spans="1:177" x14ac:dyDescent="0.2">
      <c r="A5" t="s">
        <v>1</v>
      </c>
      <c r="B5" t="s">
        <v>211</v>
      </c>
      <c r="C5" t="s">
        <v>201</v>
      </c>
      <c r="D5" t="s">
        <v>249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176</v>
      </c>
      <c r="FT5">
        <v>1.6542740166187286E-2</v>
      </c>
      <c r="FU5">
        <v>0</v>
      </c>
    </row>
    <row r="6" spans="1:177" x14ac:dyDescent="0.2">
      <c r="A6" t="s">
        <v>1</v>
      </c>
      <c r="B6" t="s">
        <v>211</v>
      </c>
      <c r="C6" t="s">
        <v>201</v>
      </c>
      <c r="D6" t="s">
        <v>250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180</v>
      </c>
      <c r="FT6">
        <v>1.6525154933333397E-2</v>
      </c>
      <c r="FU6">
        <v>0</v>
      </c>
    </row>
    <row r="7" spans="1:177" x14ac:dyDescent="0.2">
      <c r="A7" t="s">
        <v>1</v>
      </c>
      <c r="B7" t="s">
        <v>211</v>
      </c>
      <c r="C7" t="s">
        <v>201</v>
      </c>
      <c r="D7" t="s">
        <v>251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62</v>
      </c>
      <c r="FT7">
        <v>4.9007412046194077E-2</v>
      </c>
      <c r="FU7">
        <v>0</v>
      </c>
    </row>
    <row r="8" spans="1:177" x14ac:dyDescent="0.2">
      <c r="A8" t="s">
        <v>1</v>
      </c>
      <c r="B8" t="s">
        <v>211</v>
      </c>
      <c r="C8" t="s">
        <v>201</v>
      </c>
      <c r="D8" t="s">
        <v>252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20</v>
      </c>
      <c r="FT8">
        <v>0.11912602186203003</v>
      </c>
      <c r="FU8">
        <v>0</v>
      </c>
    </row>
    <row r="9" spans="1:177" x14ac:dyDescent="0.2">
      <c r="A9" t="s">
        <v>1</v>
      </c>
      <c r="B9" t="s">
        <v>211</v>
      </c>
      <c r="C9" t="s">
        <v>201</v>
      </c>
      <c r="D9" t="s">
        <v>253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178</v>
      </c>
      <c r="FT9">
        <v>1.6165725886821747E-2</v>
      </c>
      <c r="FU9">
        <v>0</v>
      </c>
    </row>
    <row r="10" spans="1:177" x14ac:dyDescent="0.2">
      <c r="A10" t="s">
        <v>1</v>
      </c>
      <c r="B10" t="s">
        <v>211</v>
      </c>
      <c r="C10" t="s">
        <v>201</v>
      </c>
      <c r="D10" t="s">
        <v>254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178</v>
      </c>
      <c r="FT10">
        <v>1.5862986445426941E-2</v>
      </c>
      <c r="FU10">
        <v>0</v>
      </c>
    </row>
    <row r="11" spans="1:177" x14ac:dyDescent="0.2">
      <c r="A11" t="s">
        <v>1</v>
      </c>
      <c r="B11" t="s">
        <v>211</v>
      </c>
      <c r="C11" t="s">
        <v>201</v>
      </c>
      <c r="D11" t="s">
        <v>255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163</v>
      </c>
      <c r="FT11">
        <v>1.842983067035675E-2</v>
      </c>
      <c r="FU11">
        <v>0</v>
      </c>
    </row>
    <row r="12" spans="1:177" x14ac:dyDescent="0.2">
      <c r="A12" t="s">
        <v>1</v>
      </c>
      <c r="B12" t="s">
        <v>211</v>
      </c>
      <c r="C12" t="s">
        <v>201</v>
      </c>
      <c r="D12" t="s">
        <v>256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17</v>
      </c>
      <c r="FT12">
        <v>0.1479613333940506</v>
      </c>
      <c r="FU12">
        <v>0</v>
      </c>
    </row>
    <row r="13" spans="1:177" x14ac:dyDescent="0.2">
      <c r="A13" t="s">
        <v>1</v>
      </c>
      <c r="B13" t="s">
        <v>211</v>
      </c>
      <c r="C13" t="s">
        <v>201</v>
      </c>
      <c r="D13" t="s">
        <v>257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U13">
        <v>0</v>
      </c>
    </row>
    <row r="14" spans="1:177" x14ac:dyDescent="0.2">
      <c r="A14" t="s">
        <v>1</v>
      </c>
      <c r="B14" t="s">
        <v>211</v>
      </c>
      <c r="C14" t="s">
        <v>201</v>
      </c>
      <c r="D14" t="s">
        <v>258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11</v>
      </c>
      <c r="FT14">
        <v>0.155339315533638</v>
      </c>
      <c r="FU14">
        <v>0</v>
      </c>
    </row>
    <row r="15" spans="1:177" x14ac:dyDescent="0.2">
      <c r="A15" t="s">
        <v>1</v>
      </c>
      <c r="B15" t="s">
        <v>211</v>
      </c>
      <c r="C15" t="s">
        <v>201</v>
      </c>
      <c r="D15" t="s">
        <v>259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11</v>
      </c>
      <c r="FT15">
        <v>0.17183175683021545</v>
      </c>
      <c r="FU15">
        <v>0</v>
      </c>
    </row>
    <row r="16" spans="1:177" x14ac:dyDescent="0.2">
      <c r="A16" t="s">
        <v>1</v>
      </c>
      <c r="B16" t="s">
        <v>211</v>
      </c>
      <c r="C16" t="s">
        <v>201</v>
      </c>
      <c r="D16" t="s">
        <v>260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41</v>
      </c>
      <c r="FT16">
        <v>7.0022627711296082E-2</v>
      </c>
      <c r="FU16">
        <v>0</v>
      </c>
    </row>
    <row r="17" spans="1:177" x14ac:dyDescent="0.2">
      <c r="A17" t="s">
        <v>1</v>
      </c>
      <c r="B17" t="s">
        <v>211</v>
      </c>
      <c r="C17" t="s">
        <v>201</v>
      </c>
      <c r="D17" t="s">
        <v>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117.66666666666667</v>
      </c>
      <c r="FT17">
        <v>1.5701392665505409E-2</v>
      </c>
      <c r="FU17">
        <v>0</v>
      </c>
    </row>
    <row r="18" spans="1:177" x14ac:dyDescent="0.2">
      <c r="A18" t="s">
        <v>1</v>
      </c>
      <c r="B18" t="s">
        <v>211</v>
      </c>
      <c r="C18" t="s">
        <v>203</v>
      </c>
      <c r="D18" t="s">
        <v>246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89</v>
      </c>
      <c r="FT18">
        <v>0.11252819001674652</v>
      </c>
      <c r="FU18">
        <v>0</v>
      </c>
    </row>
    <row r="19" spans="1:177" x14ac:dyDescent="0.2">
      <c r="A19" t="s">
        <v>1</v>
      </c>
      <c r="B19" t="s">
        <v>211</v>
      </c>
      <c r="C19" t="s">
        <v>203</v>
      </c>
      <c r="D19" t="s">
        <v>247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314</v>
      </c>
      <c r="FT19">
        <v>4.6470783650875092E-2</v>
      </c>
      <c r="FU19">
        <v>0</v>
      </c>
    </row>
    <row r="20" spans="1:177" x14ac:dyDescent="0.2">
      <c r="A20" t="s">
        <v>1</v>
      </c>
      <c r="B20" t="s">
        <v>211</v>
      </c>
      <c r="C20" t="s">
        <v>203</v>
      </c>
      <c r="D20" t="s">
        <v>248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U20">
        <v>0</v>
      </c>
    </row>
    <row r="21" spans="1:177" x14ac:dyDescent="0.2">
      <c r="A21" t="s">
        <v>1</v>
      </c>
      <c r="B21" t="s">
        <v>211</v>
      </c>
      <c r="C21" t="s">
        <v>203</v>
      </c>
      <c r="D21" t="s">
        <v>249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310</v>
      </c>
      <c r="FT21">
        <v>5.2840214222669601E-2</v>
      </c>
      <c r="FU21">
        <v>0</v>
      </c>
    </row>
    <row r="22" spans="1:177" x14ac:dyDescent="0.2">
      <c r="A22" t="s">
        <v>1</v>
      </c>
      <c r="B22" t="s">
        <v>211</v>
      </c>
      <c r="C22" t="s">
        <v>203</v>
      </c>
      <c r="D22" t="s">
        <v>250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320</v>
      </c>
      <c r="FT22">
        <v>5.5326476693153381E-2</v>
      </c>
      <c r="FU22">
        <v>0</v>
      </c>
    </row>
    <row r="23" spans="1:177" x14ac:dyDescent="0.2">
      <c r="A23" t="s">
        <v>1</v>
      </c>
      <c r="B23" t="s">
        <v>211</v>
      </c>
      <c r="C23" t="s">
        <v>203</v>
      </c>
      <c r="D23" t="s">
        <v>251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142</v>
      </c>
      <c r="FT23">
        <v>8.6027964949607849E-2</v>
      </c>
      <c r="FU23">
        <v>0</v>
      </c>
    </row>
    <row r="24" spans="1:177" x14ac:dyDescent="0.2">
      <c r="A24" t="s">
        <v>1</v>
      </c>
      <c r="B24" t="s">
        <v>211</v>
      </c>
      <c r="C24" t="s">
        <v>203</v>
      </c>
      <c r="D24" t="s">
        <v>252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79</v>
      </c>
      <c r="FT24">
        <v>0.10837443917989731</v>
      </c>
      <c r="FU24">
        <v>0</v>
      </c>
    </row>
    <row r="25" spans="1:177" x14ac:dyDescent="0.2">
      <c r="A25" t="s">
        <v>1</v>
      </c>
      <c r="B25" t="s">
        <v>211</v>
      </c>
      <c r="C25" t="s">
        <v>203</v>
      </c>
      <c r="D25" t="s">
        <v>253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319</v>
      </c>
      <c r="FT25">
        <v>4.0361467748880386E-2</v>
      </c>
      <c r="FU25">
        <v>0</v>
      </c>
    </row>
    <row r="26" spans="1:177" x14ac:dyDescent="0.2">
      <c r="A26" t="s">
        <v>1</v>
      </c>
      <c r="B26" t="s">
        <v>211</v>
      </c>
      <c r="C26" t="s">
        <v>203</v>
      </c>
      <c r="D26" t="s">
        <v>254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319</v>
      </c>
      <c r="FT26">
        <v>3.5556361079216003E-2</v>
      </c>
      <c r="FU26">
        <v>0</v>
      </c>
    </row>
    <row r="27" spans="1:177" x14ac:dyDescent="0.2">
      <c r="A27" t="s">
        <v>1</v>
      </c>
      <c r="B27" t="s">
        <v>211</v>
      </c>
      <c r="C27" t="s">
        <v>203</v>
      </c>
      <c r="D27" t="s">
        <v>255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301</v>
      </c>
      <c r="FT27">
        <v>4.7805093228816986E-2</v>
      </c>
      <c r="FU27">
        <v>0</v>
      </c>
    </row>
    <row r="28" spans="1:177" x14ac:dyDescent="0.2">
      <c r="A28" t="s">
        <v>1</v>
      </c>
      <c r="B28" t="s">
        <v>211</v>
      </c>
      <c r="C28" t="s">
        <v>203</v>
      </c>
      <c r="D28" t="s">
        <v>256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50</v>
      </c>
      <c r="FT28">
        <v>0.20753374695777893</v>
      </c>
      <c r="FU28">
        <v>0</v>
      </c>
    </row>
    <row r="29" spans="1:177" x14ac:dyDescent="0.2">
      <c r="A29" t="s">
        <v>1</v>
      </c>
      <c r="B29" t="s">
        <v>211</v>
      </c>
      <c r="C29" t="s">
        <v>203</v>
      </c>
      <c r="D29" t="s">
        <v>257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U29">
        <v>0</v>
      </c>
    </row>
    <row r="30" spans="1:177" x14ac:dyDescent="0.2">
      <c r="A30" t="s">
        <v>1</v>
      </c>
      <c r="B30" t="s">
        <v>211</v>
      </c>
      <c r="C30" t="s">
        <v>203</v>
      </c>
      <c r="D30" t="s">
        <v>258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9</v>
      </c>
      <c r="FT30">
        <v>0.40417176485061646</v>
      </c>
      <c r="FU30">
        <v>0</v>
      </c>
    </row>
    <row r="31" spans="1:177" x14ac:dyDescent="0.2">
      <c r="A31" t="s">
        <v>1</v>
      </c>
      <c r="B31" t="s">
        <v>211</v>
      </c>
      <c r="C31" t="s">
        <v>203</v>
      </c>
      <c r="D31" t="s">
        <v>259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9</v>
      </c>
      <c r="FT31">
        <v>0.3871193528175354</v>
      </c>
      <c r="FU31">
        <v>0</v>
      </c>
    </row>
    <row r="32" spans="1:177" x14ac:dyDescent="0.2">
      <c r="A32" t="s">
        <v>1</v>
      </c>
      <c r="B32" t="s">
        <v>211</v>
      </c>
      <c r="C32" t="s">
        <v>203</v>
      </c>
      <c r="D32" t="s">
        <v>260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117</v>
      </c>
      <c r="FT32">
        <v>8.8666543364524841E-2</v>
      </c>
      <c r="FU32">
        <v>0</v>
      </c>
    </row>
    <row r="33" spans="1:177" x14ac:dyDescent="0.2">
      <c r="A33" t="s">
        <v>1</v>
      </c>
      <c r="B33" t="s">
        <v>211</v>
      </c>
      <c r="C33" t="s">
        <v>203</v>
      </c>
      <c r="D33" t="s">
        <v>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211</v>
      </c>
      <c r="FT33">
        <v>4.3416127562522888E-2</v>
      </c>
      <c r="FU33">
        <v>0</v>
      </c>
    </row>
    <row r="34" spans="1:177" x14ac:dyDescent="0.2">
      <c r="A34" t="s">
        <v>1</v>
      </c>
      <c r="B34" t="s">
        <v>211</v>
      </c>
      <c r="C34" t="s">
        <v>1</v>
      </c>
      <c r="D34" t="s">
        <v>246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135</v>
      </c>
      <c r="FT34">
        <v>0.10504726320505142</v>
      </c>
      <c r="FU34">
        <v>0</v>
      </c>
    </row>
    <row r="35" spans="1:177" x14ac:dyDescent="0.2">
      <c r="A35" t="s">
        <v>1</v>
      </c>
      <c r="B35" t="s">
        <v>211</v>
      </c>
      <c r="C35" t="s">
        <v>1</v>
      </c>
      <c r="D35" t="s">
        <v>247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498</v>
      </c>
      <c r="FT35">
        <v>4.3244555592536926E-2</v>
      </c>
      <c r="FU35">
        <v>0</v>
      </c>
    </row>
    <row r="36" spans="1:177" x14ac:dyDescent="0.2">
      <c r="A36" t="s">
        <v>1</v>
      </c>
      <c r="B36" t="s">
        <v>211</v>
      </c>
      <c r="C36" t="s">
        <v>1</v>
      </c>
      <c r="D36" t="s">
        <v>248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U36">
        <v>0</v>
      </c>
    </row>
    <row r="37" spans="1:177" x14ac:dyDescent="0.2">
      <c r="A37" t="s">
        <v>1</v>
      </c>
      <c r="B37" t="s">
        <v>211</v>
      </c>
      <c r="C37" t="s">
        <v>1</v>
      </c>
      <c r="D37" t="s">
        <v>249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494</v>
      </c>
      <c r="FT37">
        <v>4.9238055944442749E-2</v>
      </c>
      <c r="FU37">
        <v>0</v>
      </c>
    </row>
    <row r="38" spans="1:177" x14ac:dyDescent="0.2">
      <c r="A38" t="s">
        <v>1</v>
      </c>
      <c r="B38" t="s">
        <v>211</v>
      </c>
      <c r="C38" t="s">
        <v>1</v>
      </c>
      <c r="D38" t="s">
        <v>250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507</v>
      </c>
      <c r="FT38">
        <v>5.1539860665798187E-2</v>
      </c>
      <c r="FU38">
        <v>0</v>
      </c>
    </row>
    <row r="39" spans="1:177" x14ac:dyDescent="0.2">
      <c r="A39" t="s">
        <v>1</v>
      </c>
      <c r="B39" t="s">
        <v>211</v>
      </c>
      <c r="C39" t="s">
        <v>1</v>
      </c>
      <c r="D39" t="s">
        <v>251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207</v>
      </c>
      <c r="FT39">
        <v>8.178316056728363E-2</v>
      </c>
      <c r="FU39">
        <v>0</v>
      </c>
    </row>
    <row r="40" spans="1:177" x14ac:dyDescent="0.2">
      <c r="A40" t="s">
        <v>1</v>
      </c>
      <c r="B40" t="s">
        <v>211</v>
      </c>
      <c r="C40" t="s">
        <v>1</v>
      </c>
      <c r="D40" t="s">
        <v>252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99</v>
      </c>
      <c r="FT40">
        <v>0.10527275502681732</v>
      </c>
      <c r="FU40">
        <v>0</v>
      </c>
    </row>
    <row r="41" spans="1:177" x14ac:dyDescent="0.2">
      <c r="A41" t="s">
        <v>1</v>
      </c>
      <c r="B41" t="s">
        <v>211</v>
      </c>
      <c r="C41" t="s">
        <v>1</v>
      </c>
      <c r="D41" t="s">
        <v>253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504</v>
      </c>
      <c r="FT41">
        <v>3.7787798792123795E-2</v>
      </c>
      <c r="FU41">
        <v>0</v>
      </c>
    </row>
    <row r="42" spans="1:177" x14ac:dyDescent="0.2">
      <c r="A42" t="s">
        <v>1</v>
      </c>
      <c r="B42" t="s">
        <v>211</v>
      </c>
      <c r="C42" t="s">
        <v>1</v>
      </c>
      <c r="D42" t="s">
        <v>254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504</v>
      </c>
      <c r="FT42">
        <v>3.3331863582134247E-2</v>
      </c>
      <c r="FU42">
        <v>0</v>
      </c>
    </row>
    <row r="43" spans="1:177" x14ac:dyDescent="0.2">
      <c r="A43" t="s">
        <v>1</v>
      </c>
      <c r="B43" t="s">
        <v>211</v>
      </c>
      <c r="C43" t="s">
        <v>1</v>
      </c>
      <c r="D43" t="s">
        <v>255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470</v>
      </c>
      <c r="FT43">
        <v>4.4904552400112152E-2</v>
      </c>
      <c r="FU43">
        <v>0</v>
      </c>
    </row>
    <row r="44" spans="1:177" x14ac:dyDescent="0.2">
      <c r="A44" t="s">
        <v>1</v>
      </c>
      <c r="B44" t="s">
        <v>211</v>
      </c>
      <c r="C44" t="s">
        <v>1</v>
      </c>
      <c r="D44" t="s">
        <v>256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67</v>
      </c>
      <c r="FT44">
        <v>0.20252473652362823</v>
      </c>
      <c r="FU44">
        <v>0</v>
      </c>
    </row>
    <row r="45" spans="1:177" x14ac:dyDescent="0.2">
      <c r="A45" t="s">
        <v>1</v>
      </c>
      <c r="B45" t="s">
        <v>211</v>
      </c>
      <c r="C45" t="s">
        <v>1</v>
      </c>
      <c r="D45" t="s">
        <v>257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U45">
        <v>0</v>
      </c>
    </row>
    <row r="46" spans="1:177" x14ac:dyDescent="0.2">
      <c r="A46" t="s">
        <v>1</v>
      </c>
      <c r="B46" t="s">
        <v>211</v>
      </c>
      <c r="C46" t="s">
        <v>1</v>
      </c>
      <c r="D46" t="s">
        <v>258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20</v>
      </c>
      <c r="FT46">
        <v>0.34247207641601563</v>
      </c>
      <c r="FU46">
        <v>0</v>
      </c>
    </row>
    <row r="47" spans="1:177" x14ac:dyDescent="0.2">
      <c r="A47" t="s">
        <v>1</v>
      </c>
      <c r="B47" t="s">
        <v>211</v>
      </c>
      <c r="C47" t="s">
        <v>1</v>
      </c>
      <c r="D47" t="s">
        <v>259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20</v>
      </c>
      <c r="FT47">
        <v>0.32005476951599121</v>
      </c>
      <c r="FU47">
        <v>0</v>
      </c>
    </row>
    <row r="48" spans="1:177" x14ac:dyDescent="0.2">
      <c r="A48" t="s">
        <v>1</v>
      </c>
      <c r="B48" t="s">
        <v>211</v>
      </c>
      <c r="C48" t="s">
        <v>1</v>
      </c>
      <c r="D48" t="s">
        <v>260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159</v>
      </c>
      <c r="FT48">
        <v>8.5505761206150055E-2</v>
      </c>
      <c r="FU48">
        <v>0</v>
      </c>
    </row>
    <row r="49" spans="1:177" x14ac:dyDescent="0.2">
      <c r="A49" t="s">
        <v>1</v>
      </c>
      <c r="B49" t="s">
        <v>211</v>
      </c>
      <c r="C49" t="s">
        <v>1</v>
      </c>
      <c r="D49" t="s">
        <v>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334</v>
      </c>
      <c r="FT49">
        <v>4.0516175329685211E-2</v>
      </c>
      <c r="FU49">
        <v>0</v>
      </c>
    </row>
    <row r="50" spans="1:177" x14ac:dyDescent="0.2">
      <c r="A50" t="s">
        <v>1</v>
      </c>
      <c r="B50" t="s">
        <v>211</v>
      </c>
      <c r="C50" t="s">
        <v>202</v>
      </c>
      <c r="D50" t="s">
        <v>246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2</v>
      </c>
      <c r="FU50">
        <v>0</v>
      </c>
    </row>
    <row r="51" spans="1:177" x14ac:dyDescent="0.2">
      <c r="A51" t="s">
        <v>1</v>
      </c>
      <c r="B51" t="s">
        <v>211</v>
      </c>
      <c r="C51" t="s">
        <v>202</v>
      </c>
      <c r="D51" t="s">
        <v>247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9</v>
      </c>
      <c r="FT51">
        <v>0.29597339034080505</v>
      </c>
      <c r="FU51">
        <v>0</v>
      </c>
    </row>
    <row r="52" spans="1:177" x14ac:dyDescent="0.2">
      <c r="A52" t="s">
        <v>1</v>
      </c>
      <c r="B52" t="s">
        <v>211</v>
      </c>
      <c r="C52" t="s">
        <v>202</v>
      </c>
      <c r="D52" t="s">
        <v>248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U52">
        <v>0</v>
      </c>
    </row>
    <row r="53" spans="1:177" x14ac:dyDescent="0.2">
      <c r="A53" t="s">
        <v>1</v>
      </c>
      <c r="B53" t="s">
        <v>211</v>
      </c>
      <c r="C53" t="s">
        <v>202</v>
      </c>
      <c r="D53" t="s">
        <v>249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8</v>
      </c>
      <c r="FT53">
        <v>0.28029552102088928</v>
      </c>
      <c r="FU53">
        <v>0</v>
      </c>
    </row>
    <row r="54" spans="1:177" x14ac:dyDescent="0.2">
      <c r="A54" t="s">
        <v>1</v>
      </c>
      <c r="B54" t="s">
        <v>211</v>
      </c>
      <c r="C54" t="s">
        <v>202</v>
      </c>
      <c r="D54" t="s">
        <v>250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7</v>
      </c>
      <c r="FT54">
        <v>0.46680340170860291</v>
      </c>
      <c r="FU54">
        <v>0</v>
      </c>
    </row>
    <row r="55" spans="1:177" x14ac:dyDescent="0.2">
      <c r="A55" t="s">
        <v>1</v>
      </c>
      <c r="B55" t="s">
        <v>211</v>
      </c>
      <c r="C55" t="s">
        <v>202</v>
      </c>
      <c r="D55" t="s">
        <v>251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3</v>
      </c>
      <c r="FT55">
        <v>0.97679793834686279</v>
      </c>
      <c r="FU55">
        <v>0</v>
      </c>
    </row>
    <row r="56" spans="1:177" x14ac:dyDescent="0.2">
      <c r="A56" t="s">
        <v>1</v>
      </c>
      <c r="B56" t="s">
        <v>211</v>
      </c>
      <c r="C56" t="s">
        <v>202</v>
      </c>
      <c r="D56" t="s">
        <v>252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U56">
        <v>0</v>
      </c>
    </row>
    <row r="57" spans="1:177" x14ac:dyDescent="0.2">
      <c r="A57" t="s">
        <v>1</v>
      </c>
      <c r="B57" t="s">
        <v>211</v>
      </c>
      <c r="C57" t="s">
        <v>202</v>
      </c>
      <c r="D57" t="s">
        <v>253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7</v>
      </c>
      <c r="FT57">
        <v>0.46919012069702148</v>
      </c>
      <c r="FU57">
        <v>0</v>
      </c>
    </row>
    <row r="58" spans="1:177" x14ac:dyDescent="0.2">
      <c r="A58" t="s">
        <v>1</v>
      </c>
      <c r="B58" t="s">
        <v>211</v>
      </c>
      <c r="C58" t="s">
        <v>202</v>
      </c>
      <c r="D58" t="s">
        <v>254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7</v>
      </c>
      <c r="FT58">
        <v>0.42558708786964417</v>
      </c>
      <c r="FU58">
        <v>0</v>
      </c>
    </row>
    <row r="59" spans="1:177" x14ac:dyDescent="0.2">
      <c r="A59" t="s">
        <v>1</v>
      </c>
      <c r="B59" t="s">
        <v>211</v>
      </c>
      <c r="C59" t="s">
        <v>202</v>
      </c>
      <c r="D59" t="s">
        <v>255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6</v>
      </c>
      <c r="FT59">
        <v>0.63371121883392334</v>
      </c>
      <c r="FU59">
        <v>0</v>
      </c>
    </row>
    <row r="60" spans="1:177" x14ac:dyDescent="0.2">
      <c r="A60" t="s">
        <v>1</v>
      </c>
      <c r="B60" t="s">
        <v>211</v>
      </c>
      <c r="C60" t="s">
        <v>202</v>
      </c>
      <c r="D60" t="s">
        <v>256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U60">
        <v>0</v>
      </c>
    </row>
    <row r="61" spans="1:177" x14ac:dyDescent="0.2">
      <c r="A61" t="s">
        <v>1</v>
      </c>
      <c r="B61" t="s">
        <v>211</v>
      </c>
      <c r="C61" t="s">
        <v>202</v>
      </c>
      <c r="D61" t="s">
        <v>257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U61">
        <v>0</v>
      </c>
    </row>
    <row r="62" spans="1:177" x14ac:dyDescent="0.2">
      <c r="A62" t="s">
        <v>1</v>
      </c>
      <c r="B62" t="s">
        <v>211</v>
      </c>
      <c r="C62" t="s">
        <v>202</v>
      </c>
      <c r="D62" t="s">
        <v>258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U62">
        <v>0</v>
      </c>
    </row>
    <row r="63" spans="1:177" x14ac:dyDescent="0.2">
      <c r="A63" t="s">
        <v>1</v>
      </c>
      <c r="B63" t="s">
        <v>211</v>
      </c>
      <c r="C63" t="s">
        <v>202</v>
      </c>
      <c r="D63" t="s">
        <v>259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U63">
        <v>0</v>
      </c>
    </row>
    <row r="64" spans="1:177" x14ac:dyDescent="0.2">
      <c r="A64" t="s">
        <v>1</v>
      </c>
      <c r="B64" t="s">
        <v>211</v>
      </c>
      <c r="C64" t="s">
        <v>202</v>
      </c>
      <c r="D64" t="s">
        <v>260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1</v>
      </c>
      <c r="FT64">
        <v>1</v>
      </c>
      <c r="FU64">
        <v>0</v>
      </c>
    </row>
    <row r="65" spans="1:177" x14ac:dyDescent="0.2">
      <c r="A65" t="s">
        <v>1</v>
      </c>
      <c r="B65" t="s">
        <v>211</v>
      </c>
      <c r="C65" t="s">
        <v>202</v>
      </c>
      <c r="D65" t="s">
        <v>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5.333333333333333</v>
      </c>
      <c r="FT65">
        <v>0.38258177042007446</v>
      </c>
      <c r="FU65">
        <v>0</v>
      </c>
    </row>
    <row r="66" spans="1:177" x14ac:dyDescent="0.2">
      <c r="A66" t="s">
        <v>190</v>
      </c>
      <c r="B66" t="s">
        <v>211</v>
      </c>
      <c r="C66" t="s">
        <v>1</v>
      </c>
      <c r="D66" t="s">
        <v>246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115</v>
      </c>
      <c r="FT66">
        <v>9.1570951044559479E-2</v>
      </c>
      <c r="FU66">
        <v>0</v>
      </c>
    </row>
    <row r="67" spans="1:177" x14ac:dyDescent="0.2">
      <c r="A67" t="s">
        <v>190</v>
      </c>
      <c r="B67" t="s">
        <v>211</v>
      </c>
      <c r="C67" t="s">
        <v>1</v>
      </c>
      <c r="D67" t="s">
        <v>247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175</v>
      </c>
      <c r="FT67">
        <v>7.3794752359390259E-2</v>
      </c>
      <c r="FU67">
        <v>0</v>
      </c>
    </row>
    <row r="68" spans="1:177" x14ac:dyDescent="0.2">
      <c r="A68" t="s">
        <v>190</v>
      </c>
      <c r="B68" t="s">
        <v>211</v>
      </c>
      <c r="C68" t="s">
        <v>1</v>
      </c>
      <c r="D68" t="s">
        <v>248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U68">
        <v>0</v>
      </c>
    </row>
    <row r="69" spans="1:177" x14ac:dyDescent="0.2">
      <c r="A69" t="s">
        <v>190</v>
      </c>
      <c r="B69" t="s">
        <v>211</v>
      </c>
      <c r="C69" t="s">
        <v>1</v>
      </c>
      <c r="D69" t="s">
        <v>249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172</v>
      </c>
      <c r="FT69">
        <v>7.4749492108821869E-2</v>
      </c>
      <c r="FU69">
        <v>0</v>
      </c>
    </row>
    <row r="70" spans="1:177" x14ac:dyDescent="0.2">
      <c r="A70" t="s">
        <v>190</v>
      </c>
      <c r="B70" t="s">
        <v>211</v>
      </c>
      <c r="C70" t="s">
        <v>1</v>
      </c>
      <c r="D70" t="s">
        <v>250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180</v>
      </c>
      <c r="FT70">
        <v>8.0948114395141602E-2</v>
      </c>
      <c r="FU70">
        <v>0</v>
      </c>
    </row>
    <row r="71" spans="1:177" x14ac:dyDescent="0.2">
      <c r="A71" t="s">
        <v>190</v>
      </c>
      <c r="B71" t="s">
        <v>211</v>
      </c>
      <c r="C71" t="s">
        <v>1</v>
      </c>
      <c r="D71" t="s">
        <v>251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U71">
        <v>0</v>
      </c>
    </row>
    <row r="72" spans="1:177" x14ac:dyDescent="0.2">
      <c r="A72" t="s">
        <v>190</v>
      </c>
      <c r="B72" t="s">
        <v>211</v>
      </c>
      <c r="C72" t="s">
        <v>1</v>
      </c>
      <c r="D72" t="s">
        <v>252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34</v>
      </c>
      <c r="FT72">
        <v>0.13735012710094452</v>
      </c>
      <c r="FU72">
        <v>0</v>
      </c>
    </row>
    <row r="73" spans="1:177" x14ac:dyDescent="0.2">
      <c r="A73" t="s">
        <v>190</v>
      </c>
      <c r="B73" t="s">
        <v>211</v>
      </c>
      <c r="C73" t="s">
        <v>1</v>
      </c>
      <c r="D73" t="s">
        <v>253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178</v>
      </c>
      <c r="FT73">
        <v>8.1340506672859192E-2</v>
      </c>
      <c r="FU73">
        <v>0</v>
      </c>
    </row>
    <row r="74" spans="1:177" x14ac:dyDescent="0.2">
      <c r="A74" t="s">
        <v>190</v>
      </c>
      <c r="B74" t="s">
        <v>211</v>
      </c>
      <c r="C74" t="s">
        <v>1</v>
      </c>
      <c r="D74" t="s">
        <v>254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178</v>
      </c>
      <c r="FT74">
        <v>8.0299846827983856E-2</v>
      </c>
      <c r="FU74">
        <v>0</v>
      </c>
    </row>
    <row r="75" spans="1:177" x14ac:dyDescent="0.2">
      <c r="A75" t="s">
        <v>190</v>
      </c>
      <c r="B75" t="s">
        <v>211</v>
      </c>
      <c r="C75" t="s">
        <v>1</v>
      </c>
      <c r="D75" t="s">
        <v>255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181</v>
      </c>
      <c r="FT75">
        <v>7.5769603252410889E-2</v>
      </c>
      <c r="FU75">
        <v>0</v>
      </c>
    </row>
    <row r="76" spans="1:177" x14ac:dyDescent="0.2">
      <c r="A76" t="s">
        <v>190</v>
      </c>
      <c r="B76" t="s">
        <v>211</v>
      </c>
      <c r="C76" t="s">
        <v>1</v>
      </c>
      <c r="D76" t="s">
        <v>256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U76">
        <v>0</v>
      </c>
    </row>
    <row r="77" spans="1:177" x14ac:dyDescent="0.2">
      <c r="A77" t="s">
        <v>190</v>
      </c>
      <c r="B77" t="s">
        <v>211</v>
      </c>
      <c r="C77" t="s">
        <v>1</v>
      </c>
      <c r="D77" t="s">
        <v>257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U77">
        <v>0</v>
      </c>
    </row>
    <row r="78" spans="1:177" x14ac:dyDescent="0.2">
      <c r="A78" t="s">
        <v>190</v>
      </c>
      <c r="B78" t="s">
        <v>211</v>
      </c>
      <c r="C78" t="s">
        <v>1</v>
      </c>
      <c r="D78" t="s">
        <v>258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S78">
        <v>0</v>
      </c>
      <c r="FU78">
        <v>0</v>
      </c>
    </row>
    <row r="79" spans="1:177" x14ac:dyDescent="0.2">
      <c r="A79" t="s">
        <v>190</v>
      </c>
      <c r="B79" t="s">
        <v>211</v>
      </c>
      <c r="C79" t="s">
        <v>1</v>
      </c>
      <c r="D79" t="s">
        <v>259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U79">
        <v>0</v>
      </c>
    </row>
    <row r="80" spans="1:177" x14ac:dyDescent="0.2">
      <c r="A80" t="s">
        <v>190</v>
      </c>
      <c r="B80" t="s">
        <v>211</v>
      </c>
      <c r="C80" t="s">
        <v>1</v>
      </c>
      <c r="D80" t="s">
        <v>260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U80">
        <v>0</v>
      </c>
    </row>
    <row r="81" spans="1:177" x14ac:dyDescent="0.2">
      <c r="A81" t="s">
        <v>190</v>
      </c>
      <c r="B81" t="s">
        <v>211</v>
      </c>
      <c r="C81" t="s">
        <v>1</v>
      </c>
      <c r="D81" t="s">
        <v>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117.66666666666667</v>
      </c>
      <c r="FT81">
        <v>7.7567629516124725E-2</v>
      </c>
      <c r="FU81">
        <v>0</v>
      </c>
    </row>
    <row r="82" spans="1:177" x14ac:dyDescent="0.2">
      <c r="A82" t="s">
        <v>191</v>
      </c>
      <c r="B82" t="s">
        <v>211</v>
      </c>
      <c r="C82" t="s">
        <v>1</v>
      </c>
      <c r="D82" t="s">
        <v>246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U82">
        <v>0</v>
      </c>
    </row>
    <row r="83" spans="1:177" x14ac:dyDescent="0.2">
      <c r="A83" t="s">
        <v>191</v>
      </c>
      <c r="B83" t="s">
        <v>211</v>
      </c>
      <c r="C83" t="s">
        <v>1</v>
      </c>
      <c r="D83" t="s">
        <v>247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51</v>
      </c>
      <c r="FT83">
        <v>0.16996221244335175</v>
      </c>
      <c r="FU83">
        <v>0</v>
      </c>
    </row>
    <row r="84" spans="1:177" x14ac:dyDescent="0.2">
      <c r="A84" t="s">
        <v>191</v>
      </c>
      <c r="B84" t="s">
        <v>211</v>
      </c>
      <c r="C84" t="s">
        <v>1</v>
      </c>
      <c r="D84" t="s">
        <v>248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U84">
        <v>0</v>
      </c>
    </row>
    <row r="85" spans="1:177" x14ac:dyDescent="0.2">
      <c r="A85" t="s">
        <v>191</v>
      </c>
      <c r="B85" t="s">
        <v>211</v>
      </c>
      <c r="C85" t="s">
        <v>1</v>
      </c>
      <c r="D85" t="s">
        <v>249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50</v>
      </c>
      <c r="FT85">
        <v>0.12877979874610901</v>
      </c>
      <c r="FU85">
        <v>0</v>
      </c>
    </row>
    <row r="86" spans="1:177" x14ac:dyDescent="0.2">
      <c r="A86" t="s">
        <v>191</v>
      </c>
      <c r="B86" t="s">
        <v>211</v>
      </c>
      <c r="C86" t="s">
        <v>1</v>
      </c>
      <c r="D86" t="s">
        <v>250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50</v>
      </c>
      <c r="FT86">
        <v>0.17129671573638916</v>
      </c>
      <c r="FU86">
        <v>0</v>
      </c>
    </row>
    <row r="87" spans="1:177" x14ac:dyDescent="0.2">
      <c r="A87" t="s">
        <v>191</v>
      </c>
      <c r="B87" t="s">
        <v>211</v>
      </c>
      <c r="C87" t="s">
        <v>1</v>
      </c>
      <c r="D87" t="s">
        <v>251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50</v>
      </c>
      <c r="FT87">
        <v>0.16872930526733398</v>
      </c>
      <c r="FU87">
        <v>0</v>
      </c>
    </row>
    <row r="88" spans="1:177" x14ac:dyDescent="0.2">
      <c r="A88" t="s">
        <v>191</v>
      </c>
      <c r="B88" t="s">
        <v>211</v>
      </c>
      <c r="C88" t="s">
        <v>1</v>
      </c>
      <c r="D88" t="s">
        <v>252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50</v>
      </c>
      <c r="FT88">
        <v>0.18520103394985199</v>
      </c>
      <c r="FU88">
        <v>0</v>
      </c>
    </row>
    <row r="89" spans="1:177" x14ac:dyDescent="0.2">
      <c r="A89" t="s">
        <v>191</v>
      </c>
      <c r="B89" t="s">
        <v>211</v>
      </c>
      <c r="C89" t="s">
        <v>1</v>
      </c>
      <c r="D89" t="s">
        <v>253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50</v>
      </c>
      <c r="FT89">
        <v>0.17296977341175079</v>
      </c>
      <c r="FU89">
        <v>0</v>
      </c>
    </row>
    <row r="90" spans="1:177" x14ac:dyDescent="0.2">
      <c r="A90" t="s">
        <v>191</v>
      </c>
      <c r="B90" t="s">
        <v>211</v>
      </c>
      <c r="C90" t="s">
        <v>1</v>
      </c>
      <c r="D90" t="s">
        <v>254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50</v>
      </c>
      <c r="FT90">
        <v>0.2182728499174118</v>
      </c>
      <c r="FU90">
        <v>0</v>
      </c>
    </row>
    <row r="91" spans="1:177" x14ac:dyDescent="0.2">
      <c r="A91" t="s">
        <v>191</v>
      </c>
      <c r="B91" t="s">
        <v>211</v>
      </c>
      <c r="C91" t="s">
        <v>1</v>
      </c>
      <c r="D91" t="s">
        <v>255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49</v>
      </c>
      <c r="FT91">
        <v>0.26646247506141663</v>
      </c>
      <c r="FU91">
        <v>0</v>
      </c>
    </row>
    <row r="92" spans="1:177" x14ac:dyDescent="0.2">
      <c r="A92" t="s">
        <v>191</v>
      </c>
      <c r="B92" t="s">
        <v>211</v>
      </c>
      <c r="C92" t="s">
        <v>1</v>
      </c>
      <c r="D92" t="s">
        <v>256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51</v>
      </c>
      <c r="FT92">
        <v>0.39883199334144592</v>
      </c>
      <c r="FU92">
        <v>0</v>
      </c>
    </row>
    <row r="93" spans="1:177" x14ac:dyDescent="0.2">
      <c r="A93" t="s">
        <v>191</v>
      </c>
      <c r="B93" t="s">
        <v>211</v>
      </c>
      <c r="C93" t="s">
        <v>1</v>
      </c>
      <c r="D93" t="s">
        <v>257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U93">
        <v>0</v>
      </c>
    </row>
    <row r="94" spans="1:177" x14ac:dyDescent="0.2">
      <c r="A94" t="s">
        <v>191</v>
      </c>
      <c r="B94" t="s">
        <v>211</v>
      </c>
      <c r="C94" t="s">
        <v>1</v>
      </c>
      <c r="D94" t="s">
        <v>258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U94">
        <v>0</v>
      </c>
    </row>
    <row r="95" spans="1:177" x14ac:dyDescent="0.2">
      <c r="A95" t="s">
        <v>191</v>
      </c>
      <c r="B95" t="s">
        <v>211</v>
      </c>
      <c r="C95" t="s">
        <v>1</v>
      </c>
      <c r="D95" t="s">
        <v>259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U95">
        <v>0</v>
      </c>
    </row>
    <row r="96" spans="1:177" x14ac:dyDescent="0.2">
      <c r="A96" t="s">
        <v>191</v>
      </c>
      <c r="B96" t="s">
        <v>211</v>
      </c>
      <c r="C96" t="s">
        <v>1</v>
      </c>
      <c r="D96" t="s">
        <v>260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52</v>
      </c>
      <c r="FT96">
        <v>0.2915337085723877</v>
      </c>
      <c r="FU96">
        <v>0</v>
      </c>
    </row>
    <row r="97" spans="1:177" x14ac:dyDescent="0.2">
      <c r="A97" t="s">
        <v>191</v>
      </c>
      <c r="B97" t="s">
        <v>211</v>
      </c>
      <c r="C97" t="s">
        <v>1</v>
      </c>
      <c r="D97" t="s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33.666666666666664</v>
      </c>
      <c r="FT97">
        <v>0.17146599292755127</v>
      </c>
      <c r="FU97">
        <v>0</v>
      </c>
    </row>
    <row r="98" spans="1:177" x14ac:dyDescent="0.2">
      <c r="A98" t="s">
        <v>192</v>
      </c>
      <c r="B98" t="s">
        <v>211</v>
      </c>
      <c r="C98" t="s">
        <v>1</v>
      </c>
      <c r="D98" t="s">
        <v>246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U98">
        <v>0</v>
      </c>
    </row>
    <row r="99" spans="1:177" x14ac:dyDescent="0.2">
      <c r="A99" t="s">
        <v>192</v>
      </c>
      <c r="B99" t="s">
        <v>211</v>
      </c>
      <c r="C99" t="s">
        <v>1</v>
      </c>
      <c r="D99" t="s">
        <v>247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12</v>
      </c>
      <c r="FT99">
        <v>0.25716519355773926</v>
      </c>
      <c r="FU99">
        <v>0</v>
      </c>
    </row>
    <row r="100" spans="1:177" x14ac:dyDescent="0.2">
      <c r="A100" t="s">
        <v>192</v>
      </c>
      <c r="B100" t="s">
        <v>211</v>
      </c>
      <c r="C100" t="s">
        <v>1</v>
      </c>
      <c r="D100" t="s">
        <v>248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U100">
        <v>0</v>
      </c>
    </row>
    <row r="101" spans="1:177" x14ac:dyDescent="0.2">
      <c r="A101" t="s">
        <v>192</v>
      </c>
      <c r="B101" t="s">
        <v>211</v>
      </c>
      <c r="C101" t="s">
        <v>1</v>
      </c>
      <c r="D101" t="s">
        <v>249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12</v>
      </c>
      <c r="FT101">
        <v>0.27378079295158386</v>
      </c>
      <c r="FU101">
        <v>0</v>
      </c>
    </row>
    <row r="102" spans="1:177" x14ac:dyDescent="0.2">
      <c r="A102" t="s">
        <v>192</v>
      </c>
      <c r="B102" t="s">
        <v>211</v>
      </c>
      <c r="C102" t="s">
        <v>1</v>
      </c>
      <c r="D102" t="s">
        <v>250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0</v>
      </c>
      <c r="FS102">
        <v>12</v>
      </c>
      <c r="FT102">
        <v>0.25803530216217041</v>
      </c>
      <c r="FU102">
        <v>0</v>
      </c>
    </row>
    <row r="103" spans="1:177" x14ac:dyDescent="0.2">
      <c r="A103" t="s">
        <v>192</v>
      </c>
      <c r="B103" t="s">
        <v>211</v>
      </c>
      <c r="C103" t="s">
        <v>1</v>
      </c>
      <c r="D103" t="s">
        <v>251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12</v>
      </c>
      <c r="FT103">
        <v>0.25959798693656921</v>
      </c>
      <c r="FU103">
        <v>0</v>
      </c>
    </row>
    <row r="104" spans="1:177" x14ac:dyDescent="0.2">
      <c r="A104" t="s">
        <v>192</v>
      </c>
      <c r="B104" t="s">
        <v>211</v>
      </c>
      <c r="C104" t="s">
        <v>1</v>
      </c>
      <c r="D104" t="s">
        <v>252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U104">
        <v>0</v>
      </c>
    </row>
    <row r="105" spans="1:177" x14ac:dyDescent="0.2">
      <c r="A105" t="s">
        <v>192</v>
      </c>
      <c r="B105" t="s">
        <v>211</v>
      </c>
      <c r="C105" t="s">
        <v>1</v>
      </c>
      <c r="D105" t="s">
        <v>253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S105">
        <v>12</v>
      </c>
      <c r="FT105">
        <v>0.26716801524162292</v>
      </c>
      <c r="FU105">
        <v>0</v>
      </c>
    </row>
    <row r="106" spans="1:177" x14ac:dyDescent="0.2">
      <c r="A106" t="s">
        <v>192</v>
      </c>
      <c r="B106" t="s">
        <v>211</v>
      </c>
      <c r="C106" t="s">
        <v>1</v>
      </c>
      <c r="D106" t="s">
        <v>254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0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12</v>
      </c>
      <c r="FT106">
        <v>0.26005768775939941</v>
      </c>
      <c r="FU106">
        <v>0</v>
      </c>
    </row>
    <row r="107" spans="1:177" x14ac:dyDescent="0.2">
      <c r="A107" t="s">
        <v>192</v>
      </c>
      <c r="B107" t="s">
        <v>211</v>
      </c>
      <c r="C107" t="s">
        <v>1</v>
      </c>
      <c r="D107" t="s">
        <v>255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3</v>
      </c>
      <c r="FT107">
        <v>0.64863932132720947</v>
      </c>
      <c r="FU107">
        <v>0</v>
      </c>
    </row>
    <row r="108" spans="1:177" x14ac:dyDescent="0.2">
      <c r="A108" t="s">
        <v>192</v>
      </c>
      <c r="B108" t="s">
        <v>211</v>
      </c>
      <c r="C108" t="s">
        <v>1</v>
      </c>
      <c r="D108" t="s">
        <v>256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O108">
        <v>0</v>
      </c>
      <c r="EP108">
        <v>0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0</v>
      </c>
      <c r="FE108">
        <v>0</v>
      </c>
      <c r="FF108">
        <v>0</v>
      </c>
      <c r="FG108">
        <v>0</v>
      </c>
      <c r="FH108">
        <v>0</v>
      </c>
      <c r="FI108">
        <v>0</v>
      </c>
      <c r="FJ108">
        <v>0</v>
      </c>
      <c r="FK108">
        <v>0</v>
      </c>
      <c r="FL108">
        <v>0</v>
      </c>
      <c r="FM108">
        <v>0</v>
      </c>
      <c r="FN108">
        <v>0</v>
      </c>
      <c r="FO108">
        <v>0</v>
      </c>
      <c r="FP108">
        <v>0</v>
      </c>
      <c r="FQ108">
        <v>0</v>
      </c>
      <c r="FR108">
        <v>0</v>
      </c>
      <c r="FS108">
        <v>0</v>
      </c>
      <c r="FU108">
        <v>0</v>
      </c>
    </row>
    <row r="109" spans="1:177" x14ac:dyDescent="0.2">
      <c r="A109" t="s">
        <v>192</v>
      </c>
      <c r="B109" t="s">
        <v>211</v>
      </c>
      <c r="C109" t="s">
        <v>1</v>
      </c>
      <c r="D109" t="s">
        <v>257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0</v>
      </c>
      <c r="FF109">
        <v>0</v>
      </c>
      <c r="FG109">
        <v>0</v>
      </c>
      <c r="FH109">
        <v>0</v>
      </c>
      <c r="FI109">
        <v>0</v>
      </c>
      <c r="FJ109">
        <v>0</v>
      </c>
      <c r="FK109">
        <v>0</v>
      </c>
      <c r="FL109">
        <v>0</v>
      </c>
      <c r="FM109">
        <v>0</v>
      </c>
      <c r="FN109">
        <v>0</v>
      </c>
      <c r="FO109">
        <v>0</v>
      </c>
      <c r="FP109">
        <v>0</v>
      </c>
      <c r="FQ109">
        <v>0</v>
      </c>
      <c r="FR109">
        <v>0</v>
      </c>
      <c r="FS109">
        <v>0</v>
      </c>
      <c r="FU109">
        <v>0</v>
      </c>
    </row>
    <row r="110" spans="1:177" x14ac:dyDescent="0.2">
      <c r="A110" t="s">
        <v>192</v>
      </c>
      <c r="B110" t="s">
        <v>211</v>
      </c>
      <c r="C110" t="s">
        <v>1</v>
      </c>
      <c r="D110" t="s">
        <v>258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U110">
        <v>0</v>
      </c>
    </row>
    <row r="111" spans="1:177" x14ac:dyDescent="0.2">
      <c r="A111" t="s">
        <v>192</v>
      </c>
      <c r="B111" t="s">
        <v>211</v>
      </c>
      <c r="C111" t="s">
        <v>1</v>
      </c>
      <c r="D111" t="s">
        <v>259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U111">
        <v>0</v>
      </c>
    </row>
    <row r="112" spans="1:177" x14ac:dyDescent="0.2">
      <c r="A112" t="s">
        <v>192</v>
      </c>
      <c r="B112" t="s">
        <v>211</v>
      </c>
      <c r="C112" t="s">
        <v>1</v>
      </c>
      <c r="D112" t="s">
        <v>260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0</v>
      </c>
      <c r="DZ112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>
        <v>0</v>
      </c>
      <c r="EO112">
        <v>0</v>
      </c>
      <c r="EP112">
        <v>0</v>
      </c>
      <c r="EQ112">
        <v>0</v>
      </c>
      <c r="ER112">
        <v>0</v>
      </c>
      <c r="ES112">
        <v>0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0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0</v>
      </c>
      <c r="FR112">
        <v>0</v>
      </c>
      <c r="FS112">
        <v>0</v>
      </c>
      <c r="FU112">
        <v>0</v>
      </c>
    </row>
    <row r="113" spans="1:177" x14ac:dyDescent="0.2">
      <c r="A113" t="s">
        <v>192</v>
      </c>
      <c r="B113" t="s">
        <v>211</v>
      </c>
      <c r="C113" t="s">
        <v>1</v>
      </c>
      <c r="D113" t="s">
        <v>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0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0</v>
      </c>
      <c r="FP113">
        <v>0</v>
      </c>
      <c r="FQ113">
        <v>0</v>
      </c>
      <c r="FR113">
        <v>0</v>
      </c>
      <c r="FS113">
        <v>8</v>
      </c>
      <c r="FT113">
        <v>0.26216661930084229</v>
      </c>
      <c r="FU113">
        <v>0</v>
      </c>
    </row>
    <row r="114" spans="1:177" x14ac:dyDescent="0.2">
      <c r="A114" t="s">
        <v>193</v>
      </c>
      <c r="B114" t="s">
        <v>211</v>
      </c>
      <c r="C114" t="s">
        <v>1</v>
      </c>
      <c r="D114" t="s">
        <v>246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U114">
        <v>0</v>
      </c>
    </row>
    <row r="115" spans="1:177" x14ac:dyDescent="0.2">
      <c r="A115" t="s">
        <v>193</v>
      </c>
      <c r="B115" t="s">
        <v>211</v>
      </c>
      <c r="C115" t="s">
        <v>1</v>
      </c>
      <c r="D115" t="s">
        <v>247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24</v>
      </c>
      <c r="FT115">
        <v>0.21056587994098663</v>
      </c>
      <c r="FU115">
        <v>0</v>
      </c>
    </row>
    <row r="116" spans="1:177" x14ac:dyDescent="0.2">
      <c r="A116" t="s">
        <v>193</v>
      </c>
      <c r="B116" t="s">
        <v>211</v>
      </c>
      <c r="C116" t="s">
        <v>1</v>
      </c>
      <c r="D116" t="s">
        <v>248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U116">
        <v>0</v>
      </c>
    </row>
    <row r="117" spans="1:177" x14ac:dyDescent="0.2">
      <c r="A117" t="s">
        <v>193</v>
      </c>
      <c r="B117" t="s">
        <v>211</v>
      </c>
      <c r="C117" t="s">
        <v>1</v>
      </c>
      <c r="D117" t="s">
        <v>249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21</v>
      </c>
      <c r="FT117">
        <v>0.19180680811405182</v>
      </c>
      <c r="FU117">
        <v>0</v>
      </c>
    </row>
    <row r="118" spans="1:177" x14ac:dyDescent="0.2">
      <c r="A118" t="s">
        <v>193</v>
      </c>
      <c r="B118" t="s">
        <v>211</v>
      </c>
      <c r="C118" t="s">
        <v>1</v>
      </c>
      <c r="D118" t="s">
        <v>250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21</v>
      </c>
      <c r="FT118">
        <v>0.20162196457386017</v>
      </c>
      <c r="FU118">
        <v>0</v>
      </c>
    </row>
    <row r="119" spans="1:177" x14ac:dyDescent="0.2">
      <c r="A119" t="s">
        <v>193</v>
      </c>
      <c r="B119" t="s">
        <v>211</v>
      </c>
      <c r="C119" t="s">
        <v>1</v>
      </c>
      <c r="D119" t="s">
        <v>251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21</v>
      </c>
      <c r="FT119">
        <v>0.23053459823131561</v>
      </c>
      <c r="FU119">
        <v>0</v>
      </c>
    </row>
    <row r="120" spans="1:177" x14ac:dyDescent="0.2">
      <c r="A120" t="s">
        <v>193</v>
      </c>
      <c r="B120" t="s">
        <v>211</v>
      </c>
      <c r="C120" t="s">
        <v>1</v>
      </c>
      <c r="D120" t="s">
        <v>252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0</v>
      </c>
      <c r="FU120">
        <v>0</v>
      </c>
    </row>
    <row r="121" spans="1:177" x14ac:dyDescent="0.2">
      <c r="A121" t="s">
        <v>193</v>
      </c>
      <c r="B121" t="s">
        <v>211</v>
      </c>
      <c r="C121" t="s">
        <v>1</v>
      </c>
      <c r="D121" t="s">
        <v>253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21</v>
      </c>
      <c r="FT121">
        <v>0.23236127197742462</v>
      </c>
      <c r="FU121">
        <v>0</v>
      </c>
    </row>
    <row r="122" spans="1:177" x14ac:dyDescent="0.2">
      <c r="A122" t="s">
        <v>193</v>
      </c>
      <c r="B122" t="s">
        <v>211</v>
      </c>
      <c r="C122" t="s">
        <v>1</v>
      </c>
      <c r="D122" t="s">
        <v>254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21</v>
      </c>
      <c r="FT122">
        <v>0.22035554051399231</v>
      </c>
      <c r="FU122">
        <v>0</v>
      </c>
    </row>
    <row r="123" spans="1:177" x14ac:dyDescent="0.2">
      <c r="A123" t="s">
        <v>193</v>
      </c>
      <c r="B123" t="s">
        <v>211</v>
      </c>
      <c r="C123" t="s">
        <v>1</v>
      </c>
      <c r="D123" t="s">
        <v>255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21</v>
      </c>
      <c r="FT123">
        <v>0.21186390519142151</v>
      </c>
      <c r="FU123">
        <v>0</v>
      </c>
    </row>
    <row r="124" spans="1:177" x14ac:dyDescent="0.2">
      <c r="A124" t="s">
        <v>193</v>
      </c>
      <c r="B124" t="s">
        <v>211</v>
      </c>
      <c r="C124" t="s">
        <v>1</v>
      </c>
      <c r="D124" t="s">
        <v>256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S124">
        <v>0</v>
      </c>
      <c r="FU124">
        <v>0</v>
      </c>
    </row>
    <row r="125" spans="1:177" x14ac:dyDescent="0.2">
      <c r="A125" t="s">
        <v>193</v>
      </c>
      <c r="B125" t="s">
        <v>211</v>
      </c>
      <c r="C125" t="s">
        <v>1</v>
      </c>
      <c r="D125" t="s">
        <v>257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0</v>
      </c>
      <c r="FU125">
        <v>0</v>
      </c>
    </row>
    <row r="126" spans="1:177" x14ac:dyDescent="0.2">
      <c r="A126" t="s">
        <v>193</v>
      </c>
      <c r="B126" t="s">
        <v>211</v>
      </c>
      <c r="C126" t="s">
        <v>1</v>
      </c>
      <c r="D126" t="s">
        <v>258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U126">
        <v>0</v>
      </c>
    </row>
    <row r="127" spans="1:177" x14ac:dyDescent="0.2">
      <c r="A127" t="s">
        <v>193</v>
      </c>
      <c r="B127" t="s">
        <v>211</v>
      </c>
      <c r="C127" t="s">
        <v>1</v>
      </c>
      <c r="D127" t="s">
        <v>259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0</v>
      </c>
      <c r="FE127">
        <v>0</v>
      </c>
      <c r="FF127">
        <v>0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0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U127">
        <v>0</v>
      </c>
    </row>
    <row r="128" spans="1:177" x14ac:dyDescent="0.2">
      <c r="A128" t="s">
        <v>193</v>
      </c>
      <c r="B128" t="s">
        <v>211</v>
      </c>
      <c r="C128" t="s">
        <v>1</v>
      </c>
      <c r="D128" t="s">
        <v>260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0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21</v>
      </c>
      <c r="FT128">
        <v>0.21087130904197693</v>
      </c>
      <c r="FU128">
        <v>0</v>
      </c>
    </row>
    <row r="129" spans="1:177" x14ac:dyDescent="0.2">
      <c r="A129" t="s">
        <v>193</v>
      </c>
      <c r="B129" t="s">
        <v>211</v>
      </c>
      <c r="C129" t="s">
        <v>1</v>
      </c>
      <c r="D129" t="s">
        <v>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15</v>
      </c>
      <c r="FT129">
        <v>0.22146357595920563</v>
      </c>
      <c r="FU129">
        <v>0</v>
      </c>
    </row>
    <row r="130" spans="1:177" x14ac:dyDescent="0.2">
      <c r="A130" t="s">
        <v>194</v>
      </c>
      <c r="B130" t="s">
        <v>211</v>
      </c>
      <c r="C130" t="s">
        <v>1</v>
      </c>
      <c r="D130" t="s">
        <v>246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0</v>
      </c>
      <c r="FS130">
        <v>0</v>
      </c>
      <c r="FU130">
        <v>0</v>
      </c>
    </row>
    <row r="131" spans="1:177" x14ac:dyDescent="0.2">
      <c r="A131" t="s">
        <v>194</v>
      </c>
      <c r="B131" t="s">
        <v>211</v>
      </c>
      <c r="C131" t="s">
        <v>1</v>
      </c>
      <c r="D131" t="s">
        <v>247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0</v>
      </c>
      <c r="FJ131">
        <v>0</v>
      </c>
      <c r="FK131">
        <v>0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0</v>
      </c>
      <c r="FS131">
        <v>36</v>
      </c>
      <c r="FT131">
        <v>0.17006950080394745</v>
      </c>
      <c r="FU131">
        <v>0</v>
      </c>
    </row>
    <row r="132" spans="1:177" x14ac:dyDescent="0.2">
      <c r="A132" t="s">
        <v>194</v>
      </c>
      <c r="B132" t="s">
        <v>211</v>
      </c>
      <c r="C132" t="s">
        <v>1</v>
      </c>
      <c r="D132" t="s">
        <v>248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0</v>
      </c>
      <c r="FR132">
        <v>0</v>
      </c>
      <c r="FS132">
        <v>0</v>
      </c>
      <c r="FU132">
        <v>0</v>
      </c>
    </row>
    <row r="133" spans="1:177" x14ac:dyDescent="0.2">
      <c r="A133" t="s">
        <v>194</v>
      </c>
      <c r="B133" t="s">
        <v>211</v>
      </c>
      <c r="C133" t="s">
        <v>1</v>
      </c>
      <c r="D133" t="s">
        <v>249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36</v>
      </c>
      <c r="FT133">
        <v>0.19865678250789642</v>
      </c>
      <c r="FU133">
        <v>0</v>
      </c>
    </row>
    <row r="134" spans="1:177" x14ac:dyDescent="0.2">
      <c r="A134" t="s">
        <v>194</v>
      </c>
      <c r="B134" t="s">
        <v>211</v>
      </c>
      <c r="C134" t="s">
        <v>1</v>
      </c>
      <c r="D134" t="s">
        <v>250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0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0</v>
      </c>
      <c r="FR134">
        <v>0</v>
      </c>
      <c r="FS134">
        <v>37</v>
      </c>
      <c r="FT134">
        <v>0.18124766647815704</v>
      </c>
      <c r="FU134">
        <v>0</v>
      </c>
    </row>
    <row r="135" spans="1:177" x14ac:dyDescent="0.2">
      <c r="A135" t="s">
        <v>194</v>
      </c>
      <c r="B135" t="s">
        <v>211</v>
      </c>
      <c r="C135" t="s">
        <v>1</v>
      </c>
      <c r="D135" t="s">
        <v>251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0</v>
      </c>
      <c r="FN135">
        <v>0</v>
      </c>
      <c r="FO135">
        <v>0</v>
      </c>
      <c r="FP135">
        <v>0</v>
      </c>
      <c r="FQ135">
        <v>0</v>
      </c>
      <c r="FR135">
        <v>0</v>
      </c>
      <c r="FS135">
        <v>0</v>
      </c>
      <c r="FU135">
        <v>0</v>
      </c>
    </row>
    <row r="136" spans="1:177" x14ac:dyDescent="0.2">
      <c r="A136" t="s">
        <v>194</v>
      </c>
      <c r="B136" t="s">
        <v>211</v>
      </c>
      <c r="C136" t="s">
        <v>1</v>
      </c>
      <c r="D136" t="s">
        <v>252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>
        <v>0</v>
      </c>
      <c r="EO136">
        <v>0</v>
      </c>
      <c r="EP136">
        <v>0</v>
      </c>
      <c r="EQ136">
        <v>0</v>
      </c>
      <c r="ER136">
        <v>0</v>
      </c>
      <c r="ES136">
        <v>0</v>
      </c>
      <c r="ET136">
        <v>0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0</v>
      </c>
      <c r="FP136">
        <v>0</v>
      </c>
      <c r="FQ136">
        <v>0</v>
      </c>
      <c r="FR136">
        <v>0</v>
      </c>
      <c r="FS136">
        <v>0</v>
      </c>
      <c r="FU136">
        <v>0</v>
      </c>
    </row>
    <row r="137" spans="1:177" x14ac:dyDescent="0.2">
      <c r="A137" t="s">
        <v>194</v>
      </c>
      <c r="B137" t="s">
        <v>211</v>
      </c>
      <c r="C137" t="s">
        <v>1</v>
      </c>
      <c r="D137" t="s">
        <v>253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0</v>
      </c>
      <c r="FS137">
        <v>37</v>
      </c>
      <c r="FT137">
        <v>0.17919611930847168</v>
      </c>
      <c r="FU137">
        <v>0</v>
      </c>
    </row>
    <row r="138" spans="1:177" x14ac:dyDescent="0.2">
      <c r="A138" t="s">
        <v>194</v>
      </c>
      <c r="B138" t="s">
        <v>211</v>
      </c>
      <c r="C138" t="s">
        <v>1</v>
      </c>
      <c r="D138" t="s">
        <v>254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0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0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0</v>
      </c>
      <c r="FM138">
        <v>0</v>
      </c>
      <c r="FN138">
        <v>0</v>
      </c>
      <c r="FO138">
        <v>0</v>
      </c>
      <c r="FP138">
        <v>0</v>
      </c>
      <c r="FQ138">
        <v>0</v>
      </c>
      <c r="FR138">
        <v>0</v>
      </c>
      <c r="FS138">
        <v>37</v>
      </c>
      <c r="FT138">
        <v>0.1846555769443512</v>
      </c>
      <c r="FU138">
        <v>0</v>
      </c>
    </row>
    <row r="139" spans="1:177" x14ac:dyDescent="0.2">
      <c r="A139" t="s">
        <v>194</v>
      </c>
      <c r="B139" t="s">
        <v>211</v>
      </c>
      <c r="C139" t="s">
        <v>1</v>
      </c>
      <c r="D139" t="s">
        <v>255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34</v>
      </c>
      <c r="FT139">
        <v>0.21210241317749023</v>
      </c>
      <c r="FU139">
        <v>0</v>
      </c>
    </row>
    <row r="140" spans="1:177" x14ac:dyDescent="0.2">
      <c r="A140" t="s">
        <v>194</v>
      </c>
      <c r="B140" t="s">
        <v>211</v>
      </c>
      <c r="C140" t="s">
        <v>1</v>
      </c>
      <c r="D140" t="s">
        <v>256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U140">
        <v>0</v>
      </c>
    </row>
    <row r="141" spans="1:177" x14ac:dyDescent="0.2">
      <c r="A141" t="s">
        <v>194</v>
      </c>
      <c r="B141" t="s">
        <v>211</v>
      </c>
      <c r="C141" t="s">
        <v>1</v>
      </c>
      <c r="D141" t="s">
        <v>257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0</v>
      </c>
      <c r="FU141">
        <v>0</v>
      </c>
    </row>
    <row r="142" spans="1:177" x14ac:dyDescent="0.2">
      <c r="A142" t="s">
        <v>194</v>
      </c>
      <c r="B142" t="s">
        <v>211</v>
      </c>
      <c r="C142" t="s">
        <v>1</v>
      </c>
      <c r="D142" t="s">
        <v>258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>
        <v>0</v>
      </c>
      <c r="EO142">
        <v>0</v>
      </c>
      <c r="EP142">
        <v>0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>
        <v>0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0</v>
      </c>
      <c r="FE142">
        <v>0</v>
      </c>
      <c r="FF142">
        <v>0</v>
      </c>
      <c r="FG142">
        <v>0</v>
      </c>
      <c r="FH142">
        <v>0</v>
      </c>
      <c r="FI142">
        <v>0</v>
      </c>
      <c r="FJ142">
        <v>0</v>
      </c>
      <c r="FK142">
        <v>0</v>
      </c>
      <c r="FL142">
        <v>0</v>
      </c>
      <c r="FM142">
        <v>0</v>
      </c>
      <c r="FN142">
        <v>0</v>
      </c>
      <c r="FO142">
        <v>0</v>
      </c>
      <c r="FP142">
        <v>0</v>
      </c>
      <c r="FQ142">
        <v>0</v>
      </c>
      <c r="FR142">
        <v>0</v>
      </c>
      <c r="FS142">
        <v>0</v>
      </c>
      <c r="FU142">
        <v>0</v>
      </c>
    </row>
    <row r="143" spans="1:177" x14ac:dyDescent="0.2">
      <c r="A143" t="s">
        <v>194</v>
      </c>
      <c r="B143" t="s">
        <v>211</v>
      </c>
      <c r="C143" t="s">
        <v>1</v>
      </c>
      <c r="D143" t="s">
        <v>259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>
        <v>0</v>
      </c>
      <c r="EO143">
        <v>0</v>
      </c>
      <c r="EP143">
        <v>0</v>
      </c>
      <c r="EQ143">
        <v>0</v>
      </c>
      <c r="ER143">
        <v>0</v>
      </c>
      <c r="ES143">
        <v>0</v>
      </c>
      <c r="ET143">
        <v>0</v>
      </c>
      <c r="EU143">
        <v>0</v>
      </c>
      <c r="EV143">
        <v>0</v>
      </c>
      <c r="EW143">
        <v>0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0</v>
      </c>
      <c r="FE143">
        <v>0</v>
      </c>
      <c r="FF143">
        <v>0</v>
      </c>
      <c r="FG143">
        <v>0</v>
      </c>
      <c r="FH143">
        <v>0</v>
      </c>
      <c r="FI143">
        <v>0</v>
      </c>
      <c r="FJ143">
        <v>0</v>
      </c>
      <c r="FK143">
        <v>0</v>
      </c>
      <c r="FL143">
        <v>0</v>
      </c>
      <c r="FM143">
        <v>0</v>
      </c>
      <c r="FN143">
        <v>0</v>
      </c>
      <c r="FO143">
        <v>0</v>
      </c>
      <c r="FP143">
        <v>0</v>
      </c>
      <c r="FQ143">
        <v>0</v>
      </c>
      <c r="FR143">
        <v>0</v>
      </c>
      <c r="FS143">
        <v>0</v>
      </c>
      <c r="FU143">
        <v>0</v>
      </c>
    </row>
    <row r="144" spans="1:177" x14ac:dyDescent="0.2">
      <c r="A144" t="s">
        <v>194</v>
      </c>
      <c r="B144" t="s">
        <v>211</v>
      </c>
      <c r="C144" t="s">
        <v>1</v>
      </c>
      <c r="D144" t="s">
        <v>260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0</v>
      </c>
      <c r="FS144">
        <v>0</v>
      </c>
      <c r="FU144">
        <v>0</v>
      </c>
    </row>
    <row r="145" spans="1:177" x14ac:dyDescent="0.2">
      <c r="A145" t="s">
        <v>194</v>
      </c>
      <c r="B145" t="s">
        <v>211</v>
      </c>
      <c r="C145" t="s">
        <v>1</v>
      </c>
      <c r="D145" t="s">
        <v>2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0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0</v>
      </c>
      <c r="FQ145">
        <v>0</v>
      </c>
      <c r="FR145">
        <v>0</v>
      </c>
      <c r="FS145">
        <v>24.333333333333332</v>
      </c>
      <c r="FT145">
        <v>0.17463281750679016</v>
      </c>
      <c r="FU145">
        <v>0</v>
      </c>
    </row>
    <row r="146" spans="1:177" x14ac:dyDescent="0.2">
      <c r="A146" t="s">
        <v>195</v>
      </c>
      <c r="B146" t="s">
        <v>211</v>
      </c>
      <c r="C146" t="s">
        <v>1</v>
      </c>
      <c r="D146" t="s">
        <v>246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>
        <v>0</v>
      </c>
      <c r="EO146">
        <v>0</v>
      </c>
      <c r="EP146">
        <v>0</v>
      </c>
      <c r="EQ146">
        <v>0</v>
      </c>
      <c r="ER146">
        <v>0</v>
      </c>
      <c r="ES146">
        <v>0</v>
      </c>
      <c r="ET146">
        <v>0</v>
      </c>
      <c r="EU146">
        <v>0</v>
      </c>
      <c r="EV146">
        <v>0</v>
      </c>
      <c r="EW146">
        <v>0</v>
      </c>
      <c r="EX146">
        <v>0</v>
      </c>
      <c r="EY146">
        <v>0</v>
      </c>
      <c r="EZ146">
        <v>0</v>
      </c>
      <c r="FA146">
        <v>0</v>
      </c>
      <c r="FB146">
        <v>0</v>
      </c>
      <c r="FC146">
        <v>0</v>
      </c>
      <c r="FD146">
        <v>0</v>
      </c>
      <c r="FE146">
        <v>0</v>
      </c>
      <c r="FF146">
        <v>0</v>
      </c>
      <c r="FG146">
        <v>0</v>
      </c>
      <c r="FH146">
        <v>0</v>
      </c>
      <c r="FI146">
        <v>0</v>
      </c>
      <c r="FJ146">
        <v>0</v>
      </c>
      <c r="FK146">
        <v>0</v>
      </c>
      <c r="FL146">
        <v>0</v>
      </c>
      <c r="FM146">
        <v>0</v>
      </c>
      <c r="FN146">
        <v>0</v>
      </c>
      <c r="FO146">
        <v>0</v>
      </c>
      <c r="FP146">
        <v>0</v>
      </c>
      <c r="FQ146">
        <v>0</v>
      </c>
      <c r="FR146">
        <v>0</v>
      </c>
      <c r="FS146">
        <v>20</v>
      </c>
      <c r="FT146">
        <v>0.50600349903106689</v>
      </c>
      <c r="FU146">
        <v>0</v>
      </c>
    </row>
    <row r="147" spans="1:177" x14ac:dyDescent="0.2">
      <c r="A147" t="s">
        <v>195</v>
      </c>
      <c r="B147" t="s">
        <v>211</v>
      </c>
      <c r="C147" t="s">
        <v>1</v>
      </c>
      <c r="D147" t="s">
        <v>247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>
        <v>0</v>
      </c>
      <c r="EO147">
        <v>0</v>
      </c>
      <c r="EP147">
        <v>0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>
        <v>0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0</v>
      </c>
      <c r="FE147">
        <v>0</v>
      </c>
      <c r="FF147">
        <v>0</v>
      </c>
      <c r="FG147">
        <v>0</v>
      </c>
      <c r="FH147">
        <v>0</v>
      </c>
      <c r="FI147">
        <v>0</v>
      </c>
      <c r="FJ147">
        <v>0</v>
      </c>
      <c r="FK147">
        <v>0</v>
      </c>
      <c r="FL147">
        <v>0</v>
      </c>
      <c r="FM147">
        <v>0</v>
      </c>
      <c r="FN147">
        <v>0</v>
      </c>
      <c r="FO147">
        <v>0</v>
      </c>
      <c r="FP147">
        <v>0</v>
      </c>
      <c r="FQ147">
        <v>0</v>
      </c>
      <c r="FR147">
        <v>0</v>
      </c>
      <c r="FS147">
        <v>129</v>
      </c>
      <c r="FT147">
        <v>0.1222287192940712</v>
      </c>
      <c r="FU147">
        <v>0</v>
      </c>
    </row>
    <row r="148" spans="1:177" x14ac:dyDescent="0.2">
      <c r="A148" t="s">
        <v>195</v>
      </c>
      <c r="B148" t="s">
        <v>211</v>
      </c>
      <c r="C148" t="s">
        <v>1</v>
      </c>
      <c r="D148" t="s">
        <v>248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O148">
        <v>0</v>
      </c>
      <c r="EP148">
        <v>0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  <c r="FI148">
        <v>0</v>
      </c>
      <c r="FJ148">
        <v>0</v>
      </c>
      <c r="FK148">
        <v>0</v>
      </c>
      <c r="FL148">
        <v>0</v>
      </c>
      <c r="FM148">
        <v>0</v>
      </c>
      <c r="FN148">
        <v>0</v>
      </c>
      <c r="FO148">
        <v>0</v>
      </c>
      <c r="FP148">
        <v>0</v>
      </c>
      <c r="FQ148">
        <v>0</v>
      </c>
      <c r="FR148">
        <v>0</v>
      </c>
      <c r="FS148">
        <v>0</v>
      </c>
      <c r="FU148">
        <v>0</v>
      </c>
    </row>
    <row r="149" spans="1:177" x14ac:dyDescent="0.2">
      <c r="A149" t="s">
        <v>195</v>
      </c>
      <c r="B149" t="s">
        <v>211</v>
      </c>
      <c r="C149" t="s">
        <v>1</v>
      </c>
      <c r="D149" t="s">
        <v>249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>
        <v>0</v>
      </c>
      <c r="EO149">
        <v>0</v>
      </c>
      <c r="EP149">
        <v>0</v>
      </c>
      <c r="EQ149">
        <v>0</v>
      </c>
      <c r="ER149">
        <v>0</v>
      </c>
      <c r="ES149">
        <v>0</v>
      </c>
      <c r="ET149">
        <v>0</v>
      </c>
      <c r="EU149">
        <v>0</v>
      </c>
      <c r="EV149">
        <v>0</v>
      </c>
      <c r="EW149">
        <v>0</v>
      </c>
      <c r="EX149">
        <v>0</v>
      </c>
      <c r="EY149">
        <v>0</v>
      </c>
      <c r="EZ149">
        <v>0</v>
      </c>
      <c r="FA149">
        <v>0</v>
      </c>
      <c r="FB149">
        <v>0</v>
      </c>
      <c r="FC149">
        <v>0</v>
      </c>
      <c r="FD149">
        <v>0</v>
      </c>
      <c r="FE149">
        <v>0</v>
      </c>
      <c r="FF149">
        <v>0</v>
      </c>
      <c r="FG149">
        <v>0</v>
      </c>
      <c r="FH149">
        <v>0</v>
      </c>
      <c r="FI149">
        <v>0</v>
      </c>
      <c r="FJ149">
        <v>0</v>
      </c>
      <c r="FK149">
        <v>0</v>
      </c>
      <c r="FL149">
        <v>0</v>
      </c>
      <c r="FM149">
        <v>0</v>
      </c>
      <c r="FN149">
        <v>0</v>
      </c>
      <c r="FO149">
        <v>0</v>
      </c>
      <c r="FP149">
        <v>0</v>
      </c>
      <c r="FQ149">
        <v>0</v>
      </c>
      <c r="FR149">
        <v>0</v>
      </c>
      <c r="FS149">
        <v>133</v>
      </c>
      <c r="FT149">
        <v>0.1338372528553009</v>
      </c>
      <c r="FU149">
        <v>0</v>
      </c>
    </row>
    <row r="150" spans="1:177" x14ac:dyDescent="0.2">
      <c r="A150" t="s">
        <v>195</v>
      </c>
      <c r="B150" t="s">
        <v>211</v>
      </c>
      <c r="C150" t="s">
        <v>1</v>
      </c>
      <c r="D150" t="s">
        <v>250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  <c r="FI150">
        <v>0</v>
      </c>
      <c r="FJ150">
        <v>0</v>
      </c>
      <c r="FK150">
        <v>0</v>
      </c>
      <c r="FL150">
        <v>0</v>
      </c>
      <c r="FM150">
        <v>0</v>
      </c>
      <c r="FN150">
        <v>0</v>
      </c>
      <c r="FO150">
        <v>0</v>
      </c>
      <c r="FP150">
        <v>0</v>
      </c>
      <c r="FQ150">
        <v>0</v>
      </c>
      <c r="FR150">
        <v>0</v>
      </c>
      <c r="FS150">
        <v>137</v>
      </c>
      <c r="FT150">
        <v>0.14128085970878601</v>
      </c>
      <c r="FU150">
        <v>0</v>
      </c>
    </row>
    <row r="151" spans="1:177" x14ac:dyDescent="0.2">
      <c r="A151" t="s">
        <v>195</v>
      </c>
      <c r="B151" t="s">
        <v>211</v>
      </c>
      <c r="C151" t="s">
        <v>1</v>
      </c>
      <c r="D151" t="s">
        <v>251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>
        <v>0</v>
      </c>
      <c r="EO151">
        <v>0</v>
      </c>
      <c r="EP151">
        <v>0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0</v>
      </c>
      <c r="FE151">
        <v>0</v>
      </c>
      <c r="FF151">
        <v>0</v>
      </c>
      <c r="FG151">
        <v>0</v>
      </c>
      <c r="FH151">
        <v>0</v>
      </c>
      <c r="FI151">
        <v>0</v>
      </c>
      <c r="FJ151">
        <v>0</v>
      </c>
      <c r="FK151">
        <v>0</v>
      </c>
      <c r="FL151">
        <v>0</v>
      </c>
      <c r="FM151">
        <v>0</v>
      </c>
      <c r="FN151">
        <v>0</v>
      </c>
      <c r="FO151">
        <v>0</v>
      </c>
      <c r="FP151">
        <v>0</v>
      </c>
      <c r="FQ151">
        <v>0</v>
      </c>
      <c r="FR151">
        <v>0</v>
      </c>
      <c r="FS151">
        <v>77</v>
      </c>
      <c r="FT151">
        <v>0.18863321840763092</v>
      </c>
      <c r="FU151">
        <v>0</v>
      </c>
    </row>
    <row r="152" spans="1:177" x14ac:dyDescent="0.2">
      <c r="A152" t="s">
        <v>195</v>
      </c>
      <c r="B152" t="s">
        <v>211</v>
      </c>
      <c r="C152" t="s">
        <v>1</v>
      </c>
      <c r="D152" t="s">
        <v>252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0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15</v>
      </c>
      <c r="FT152">
        <v>0.29909545183181763</v>
      </c>
      <c r="FU152">
        <v>0</v>
      </c>
    </row>
    <row r="153" spans="1:177" x14ac:dyDescent="0.2">
      <c r="A153" t="s">
        <v>195</v>
      </c>
      <c r="B153" t="s">
        <v>211</v>
      </c>
      <c r="C153" t="s">
        <v>1</v>
      </c>
      <c r="D153" t="s">
        <v>253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0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>
        <v>0</v>
      </c>
      <c r="EO153">
        <v>0</v>
      </c>
      <c r="EP153">
        <v>0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EZ153">
        <v>0</v>
      </c>
      <c r="FA153">
        <v>0</v>
      </c>
      <c r="FB153">
        <v>0</v>
      </c>
      <c r="FC153">
        <v>0</v>
      </c>
      <c r="FD153">
        <v>0</v>
      </c>
      <c r="FE153">
        <v>0</v>
      </c>
      <c r="FF153">
        <v>0</v>
      </c>
      <c r="FG153">
        <v>0</v>
      </c>
      <c r="FH153">
        <v>0</v>
      </c>
      <c r="FI153">
        <v>0</v>
      </c>
      <c r="FJ153">
        <v>0</v>
      </c>
      <c r="FK153">
        <v>0</v>
      </c>
      <c r="FL153">
        <v>0</v>
      </c>
      <c r="FM153">
        <v>0</v>
      </c>
      <c r="FN153">
        <v>0</v>
      </c>
      <c r="FO153">
        <v>0</v>
      </c>
      <c r="FP153">
        <v>0</v>
      </c>
      <c r="FQ153">
        <v>0</v>
      </c>
      <c r="FR153">
        <v>0</v>
      </c>
      <c r="FS153">
        <v>136</v>
      </c>
      <c r="FT153">
        <v>9.7212210297584534E-2</v>
      </c>
      <c r="FU153">
        <v>0</v>
      </c>
    </row>
    <row r="154" spans="1:177" x14ac:dyDescent="0.2">
      <c r="A154" t="s">
        <v>195</v>
      </c>
      <c r="B154" t="s">
        <v>211</v>
      </c>
      <c r="C154" t="s">
        <v>1</v>
      </c>
      <c r="D154" t="s">
        <v>254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  <c r="DY154">
        <v>0</v>
      </c>
      <c r="DZ154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>
        <v>0</v>
      </c>
      <c r="EO154">
        <v>0</v>
      </c>
      <c r="EP154">
        <v>0</v>
      </c>
      <c r="EQ154">
        <v>0</v>
      </c>
      <c r="ER154">
        <v>0</v>
      </c>
      <c r="ES154">
        <v>0</v>
      </c>
      <c r="ET154">
        <v>0</v>
      </c>
      <c r="EU154">
        <v>0</v>
      </c>
      <c r="EV154">
        <v>0</v>
      </c>
      <c r="EW154">
        <v>0</v>
      </c>
      <c r="EX154">
        <v>0</v>
      </c>
      <c r="EY154">
        <v>0</v>
      </c>
      <c r="EZ154">
        <v>0</v>
      </c>
      <c r="FA154">
        <v>0</v>
      </c>
      <c r="FB154">
        <v>0</v>
      </c>
      <c r="FC154">
        <v>0</v>
      </c>
      <c r="FD154">
        <v>0</v>
      </c>
      <c r="FE154">
        <v>0</v>
      </c>
      <c r="FF154">
        <v>0</v>
      </c>
      <c r="FG154">
        <v>0</v>
      </c>
      <c r="FH154">
        <v>0</v>
      </c>
      <c r="FI154">
        <v>0</v>
      </c>
      <c r="FJ154">
        <v>0</v>
      </c>
      <c r="FK154">
        <v>0</v>
      </c>
      <c r="FL154">
        <v>0</v>
      </c>
      <c r="FM154">
        <v>0</v>
      </c>
      <c r="FN154">
        <v>0</v>
      </c>
      <c r="FO154">
        <v>0</v>
      </c>
      <c r="FP154">
        <v>0</v>
      </c>
      <c r="FQ154">
        <v>0</v>
      </c>
      <c r="FR154">
        <v>0</v>
      </c>
      <c r="FS154">
        <v>136</v>
      </c>
      <c r="FT154">
        <v>8.5413411259651184E-2</v>
      </c>
      <c r="FU154">
        <v>0</v>
      </c>
    </row>
    <row r="155" spans="1:177" x14ac:dyDescent="0.2">
      <c r="A155" t="s">
        <v>195</v>
      </c>
      <c r="B155" t="s">
        <v>211</v>
      </c>
      <c r="C155" t="s">
        <v>1</v>
      </c>
      <c r="D155" t="s">
        <v>255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>
        <v>0</v>
      </c>
      <c r="EO155">
        <v>0</v>
      </c>
      <c r="EP155">
        <v>0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>
        <v>0</v>
      </c>
      <c r="EX155">
        <v>0</v>
      </c>
      <c r="EY155">
        <v>0</v>
      </c>
      <c r="EZ155">
        <v>0</v>
      </c>
      <c r="FA155">
        <v>0</v>
      </c>
      <c r="FB155">
        <v>0</v>
      </c>
      <c r="FC155">
        <v>0</v>
      </c>
      <c r="FD155">
        <v>0</v>
      </c>
      <c r="FE155">
        <v>0</v>
      </c>
      <c r="FF155">
        <v>0</v>
      </c>
      <c r="FG155">
        <v>0</v>
      </c>
      <c r="FH155">
        <v>0</v>
      </c>
      <c r="FI155">
        <v>0</v>
      </c>
      <c r="FJ155">
        <v>0</v>
      </c>
      <c r="FK155">
        <v>0</v>
      </c>
      <c r="FL155">
        <v>0</v>
      </c>
      <c r="FM155">
        <v>0</v>
      </c>
      <c r="FN155">
        <v>0</v>
      </c>
      <c r="FO155">
        <v>0</v>
      </c>
      <c r="FP155">
        <v>0</v>
      </c>
      <c r="FQ155">
        <v>0</v>
      </c>
      <c r="FR155">
        <v>0</v>
      </c>
      <c r="FS155">
        <v>117</v>
      </c>
      <c r="FT155">
        <v>0.11874552071094513</v>
      </c>
      <c r="FU155">
        <v>0</v>
      </c>
    </row>
    <row r="156" spans="1:177" x14ac:dyDescent="0.2">
      <c r="A156" t="s">
        <v>195</v>
      </c>
      <c r="B156" t="s">
        <v>211</v>
      </c>
      <c r="C156" t="s">
        <v>1</v>
      </c>
      <c r="D156" t="s">
        <v>256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16</v>
      </c>
      <c r="FT156">
        <v>0.38064414262771606</v>
      </c>
      <c r="FU156">
        <v>0</v>
      </c>
    </row>
    <row r="157" spans="1:177" x14ac:dyDescent="0.2">
      <c r="A157" t="s">
        <v>195</v>
      </c>
      <c r="B157" t="s">
        <v>211</v>
      </c>
      <c r="C157" t="s">
        <v>1</v>
      </c>
      <c r="D157" t="s">
        <v>257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>
        <v>0</v>
      </c>
      <c r="EO157">
        <v>0</v>
      </c>
      <c r="EP157">
        <v>0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EY157">
        <v>0</v>
      </c>
      <c r="EZ157">
        <v>0</v>
      </c>
      <c r="FA157">
        <v>0</v>
      </c>
      <c r="FB157">
        <v>0</v>
      </c>
      <c r="FC157">
        <v>0</v>
      </c>
      <c r="FD157">
        <v>0</v>
      </c>
      <c r="FE157">
        <v>0</v>
      </c>
      <c r="FF157">
        <v>0</v>
      </c>
      <c r="FG157">
        <v>0</v>
      </c>
      <c r="FH157">
        <v>0</v>
      </c>
      <c r="FI157">
        <v>0</v>
      </c>
      <c r="FJ157">
        <v>0</v>
      </c>
      <c r="FK157">
        <v>0</v>
      </c>
      <c r="FL157">
        <v>0</v>
      </c>
      <c r="FM157">
        <v>0</v>
      </c>
      <c r="FN157">
        <v>0</v>
      </c>
      <c r="FO157">
        <v>0</v>
      </c>
      <c r="FP157">
        <v>0</v>
      </c>
      <c r="FQ157">
        <v>0</v>
      </c>
      <c r="FR157">
        <v>0</v>
      </c>
      <c r="FS157">
        <v>0</v>
      </c>
      <c r="FU157">
        <v>0</v>
      </c>
    </row>
    <row r="158" spans="1:177" x14ac:dyDescent="0.2">
      <c r="A158" t="s">
        <v>195</v>
      </c>
      <c r="B158" t="s">
        <v>211</v>
      </c>
      <c r="C158" t="s">
        <v>1</v>
      </c>
      <c r="D158" t="s">
        <v>258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0</v>
      </c>
      <c r="EP158">
        <v>0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0</v>
      </c>
      <c r="FR158">
        <v>0</v>
      </c>
      <c r="FS158">
        <v>20</v>
      </c>
      <c r="FT158">
        <v>0.34247207641601563</v>
      </c>
      <c r="FU158">
        <v>0</v>
      </c>
    </row>
    <row r="159" spans="1:177" x14ac:dyDescent="0.2">
      <c r="A159" t="s">
        <v>195</v>
      </c>
      <c r="B159" t="s">
        <v>211</v>
      </c>
      <c r="C159" t="s">
        <v>1</v>
      </c>
      <c r="D159" t="s">
        <v>259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0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20</v>
      </c>
      <c r="FT159">
        <v>0.32005476951599121</v>
      </c>
      <c r="FU159">
        <v>0</v>
      </c>
    </row>
    <row r="160" spans="1:177" x14ac:dyDescent="0.2">
      <c r="A160" t="s">
        <v>195</v>
      </c>
      <c r="B160" t="s">
        <v>211</v>
      </c>
      <c r="C160" t="s">
        <v>1</v>
      </c>
      <c r="D160" t="s">
        <v>260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0</v>
      </c>
      <c r="EO160">
        <v>0</v>
      </c>
      <c r="EP160">
        <v>0</v>
      </c>
      <c r="EQ160">
        <v>0</v>
      </c>
      <c r="ER160">
        <v>0</v>
      </c>
      <c r="ES160">
        <v>0</v>
      </c>
      <c r="ET160">
        <v>0</v>
      </c>
      <c r="EU160">
        <v>0</v>
      </c>
      <c r="EV160">
        <v>0</v>
      </c>
      <c r="EW160">
        <v>0</v>
      </c>
      <c r="EX160">
        <v>0</v>
      </c>
      <c r="EY160">
        <v>0</v>
      </c>
      <c r="EZ160">
        <v>0</v>
      </c>
      <c r="FA160">
        <v>0</v>
      </c>
      <c r="FB160">
        <v>0</v>
      </c>
      <c r="FC160">
        <v>0</v>
      </c>
      <c r="FD160">
        <v>0</v>
      </c>
      <c r="FE160">
        <v>0</v>
      </c>
      <c r="FF160">
        <v>0</v>
      </c>
      <c r="FG160">
        <v>0</v>
      </c>
      <c r="FH160">
        <v>0</v>
      </c>
      <c r="FI160">
        <v>0</v>
      </c>
      <c r="FJ160">
        <v>0</v>
      </c>
      <c r="FK160">
        <v>0</v>
      </c>
      <c r="FL160">
        <v>0</v>
      </c>
      <c r="FM160">
        <v>0</v>
      </c>
      <c r="FN160">
        <v>0</v>
      </c>
      <c r="FO160">
        <v>0</v>
      </c>
      <c r="FP160">
        <v>0</v>
      </c>
      <c r="FQ160">
        <v>0</v>
      </c>
      <c r="FR160">
        <v>0</v>
      </c>
      <c r="FS160">
        <v>52</v>
      </c>
      <c r="FT160">
        <v>0.16411304473876953</v>
      </c>
      <c r="FU160">
        <v>0</v>
      </c>
    </row>
    <row r="161" spans="1:177" x14ac:dyDescent="0.2">
      <c r="A161" t="s">
        <v>195</v>
      </c>
      <c r="B161" t="s">
        <v>211</v>
      </c>
      <c r="C161" t="s">
        <v>1</v>
      </c>
      <c r="D161" t="s">
        <v>2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O161">
        <v>0</v>
      </c>
      <c r="EP161">
        <v>0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EZ161">
        <v>0</v>
      </c>
      <c r="FA161">
        <v>0</v>
      </c>
      <c r="FB161">
        <v>0</v>
      </c>
      <c r="FC161">
        <v>0</v>
      </c>
      <c r="FD161">
        <v>0</v>
      </c>
      <c r="FE161">
        <v>0</v>
      </c>
      <c r="FF161">
        <v>0</v>
      </c>
      <c r="FG161">
        <v>0</v>
      </c>
      <c r="FH161">
        <v>0</v>
      </c>
      <c r="FI161">
        <v>0</v>
      </c>
      <c r="FJ161">
        <v>0</v>
      </c>
      <c r="FK161">
        <v>0</v>
      </c>
      <c r="FL161">
        <v>0</v>
      </c>
      <c r="FM161">
        <v>0</v>
      </c>
      <c r="FN161">
        <v>0</v>
      </c>
      <c r="FO161">
        <v>0</v>
      </c>
      <c r="FP161">
        <v>0</v>
      </c>
      <c r="FQ161">
        <v>0</v>
      </c>
      <c r="FR161">
        <v>0</v>
      </c>
      <c r="FS161">
        <v>88.333333333333329</v>
      </c>
      <c r="FT161">
        <v>0.10972046852111816</v>
      </c>
      <c r="FU161">
        <v>0</v>
      </c>
    </row>
    <row r="162" spans="1:177" x14ac:dyDescent="0.2">
      <c r="A162" t="s">
        <v>196</v>
      </c>
      <c r="B162" t="s">
        <v>211</v>
      </c>
      <c r="C162" t="s">
        <v>1</v>
      </c>
      <c r="D162" t="s">
        <v>246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>
        <v>0</v>
      </c>
      <c r="EO162">
        <v>0</v>
      </c>
      <c r="EP162">
        <v>0</v>
      </c>
      <c r="EQ162">
        <v>0</v>
      </c>
      <c r="ER162">
        <v>0</v>
      </c>
      <c r="ES162">
        <v>0</v>
      </c>
      <c r="ET162">
        <v>0</v>
      </c>
      <c r="EU162">
        <v>0</v>
      </c>
      <c r="EV162">
        <v>0</v>
      </c>
      <c r="EW162">
        <v>0</v>
      </c>
      <c r="EX162">
        <v>0</v>
      </c>
      <c r="EY162">
        <v>0</v>
      </c>
      <c r="EZ162">
        <v>0</v>
      </c>
      <c r="FA162">
        <v>0</v>
      </c>
      <c r="FB162">
        <v>0</v>
      </c>
      <c r="FC162">
        <v>0</v>
      </c>
      <c r="FD162">
        <v>0</v>
      </c>
      <c r="FE162">
        <v>0</v>
      </c>
      <c r="FF162">
        <v>0</v>
      </c>
      <c r="FG162">
        <v>0</v>
      </c>
      <c r="FH162">
        <v>0</v>
      </c>
      <c r="FI162">
        <v>0</v>
      </c>
      <c r="FJ162">
        <v>0</v>
      </c>
      <c r="FK162">
        <v>0</v>
      </c>
      <c r="FL162">
        <v>0</v>
      </c>
      <c r="FM162">
        <v>0</v>
      </c>
      <c r="FN162">
        <v>0</v>
      </c>
      <c r="FO162">
        <v>0</v>
      </c>
      <c r="FP162">
        <v>0</v>
      </c>
      <c r="FQ162">
        <v>0</v>
      </c>
      <c r="FR162">
        <v>0</v>
      </c>
      <c r="FS162">
        <v>0</v>
      </c>
      <c r="FU162">
        <v>0</v>
      </c>
    </row>
    <row r="163" spans="1:177" x14ac:dyDescent="0.2">
      <c r="A163" t="s">
        <v>196</v>
      </c>
      <c r="B163" t="s">
        <v>211</v>
      </c>
      <c r="C163" t="s">
        <v>1</v>
      </c>
      <c r="D163" t="s">
        <v>247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>
        <v>0</v>
      </c>
      <c r="EO163">
        <v>0</v>
      </c>
      <c r="EP163">
        <v>0</v>
      </c>
      <c r="EQ163">
        <v>0</v>
      </c>
      <c r="ER163">
        <v>0</v>
      </c>
      <c r="ES163">
        <v>0</v>
      </c>
      <c r="ET163">
        <v>0</v>
      </c>
      <c r="EU163">
        <v>0</v>
      </c>
      <c r="EV163">
        <v>0</v>
      </c>
      <c r="EW163">
        <v>0</v>
      </c>
      <c r="EX163">
        <v>0</v>
      </c>
      <c r="EY163">
        <v>0</v>
      </c>
      <c r="EZ163">
        <v>0</v>
      </c>
      <c r="FA163">
        <v>0</v>
      </c>
      <c r="FB163">
        <v>0</v>
      </c>
      <c r="FC163">
        <v>0</v>
      </c>
      <c r="FD163">
        <v>0</v>
      </c>
      <c r="FE163">
        <v>0</v>
      </c>
      <c r="FF163">
        <v>0</v>
      </c>
      <c r="FG163">
        <v>0</v>
      </c>
      <c r="FH163">
        <v>0</v>
      </c>
      <c r="FI163">
        <v>0</v>
      </c>
      <c r="FJ163">
        <v>0</v>
      </c>
      <c r="FK163">
        <v>0</v>
      </c>
      <c r="FL163">
        <v>0</v>
      </c>
      <c r="FM163">
        <v>0</v>
      </c>
      <c r="FN163">
        <v>0</v>
      </c>
      <c r="FO163">
        <v>0</v>
      </c>
      <c r="FP163">
        <v>0</v>
      </c>
      <c r="FQ163">
        <v>0</v>
      </c>
      <c r="FR163">
        <v>0</v>
      </c>
      <c r="FS163">
        <v>30</v>
      </c>
      <c r="FT163">
        <v>0.13869929313659668</v>
      </c>
      <c r="FU163">
        <v>0</v>
      </c>
    </row>
    <row r="164" spans="1:177" x14ac:dyDescent="0.2">
      <c r="A164" t="s">
        <v>196</v>
      </c>
      <c r="B164" t="s">
        <v>211</v>
      </c>
      <c r="C164" t="s">
        <v>1</v>
      </c>
      <c r="D164" t="s">
        <v>248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>
        <v>0</v>
      </c>
      <c r="EO164">
        <v>0</v>
      </c>
      <c r="EP164">
        <v>0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>
        <v>0</v>
      </c>
      <c r="EX164">
        <v>0</v>
      </c>
      <c r="EY164">
        <v>0</v>
      </c>
      <c r="EZ164">
        <v>0</v>
      </c>
      <c r="FA164">
        <v>0</v>
      </c>
      <c r="FB164">
        <v>0</v>
      </c>
      <c r="FC164">
        <v>0</v>
      </c>
      <c r="FD164">
        <v>0</v>
      </c>
      <c r="FE164">
        <v>0</v>
      </c>
      <c r="FF164">
        <v>0</v>
      </c>
      <c r="FG164">
        <v>0</v>
      </c>
      <c r="FH164">
        <v>0</v>
      </c>
      <c r="FI164">
        <v>0</v>
      </c>
      <c r="FJ164">
        <v>0</v>
      </c>
      <c r="FK164">
        <v>0</v>
      </c>
      <c r="FL164">
        <v>0</v>
      </c>
      <c r="FM164">
        <v>0</v>
      </c>
      <c r="FN164">
        <v>0</v>
      </c>
      <c r="FO164">
        <v>0</v>
      </c>
      <c r="FP164">
        <v>0</v>
      </c>
      <c r="FQ164">
        <v>0</v>
      </c>
      <c r="FR164">
        <v>0</v>
      </c>
      <c r="FS164">
        <v>0</v>
      </c>
      <c r="FU164">
        <v>0</v>
      </c>
    </row>
    <row r="165" spans="1:177" x14ac:dyDescent="0.2">
      <c r="A165" t="s">
        <v>196</v>
      </c>
      <c r="B165" t="s">
        <v>211</v>
      </c>
      <c r="C165" t="s">
        <v>1</v>
      </c>
      <c r="D165" t="s">
        <v>249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>
        <v>0</v>
      </c>
      <c r="EO165">
        <v>0</v>
      </c>
      <c r="EP165">
        <v>0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EZ165">
        <v>0</v>
      </c>
      <c r="FA165">
        <v>0</v>
      </c>
      <c r="FB165">
        <v>0</v>
      </c>
      <c r="FC165">
        <v>0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>
        <v>0</v>
      </c>
      <c r="FK165">
        <v>0</v>
      </c>
      <c r="FL165">
        <v>0</v>
      </c>
      <c r="FM165">
        <v>0</v>
      </c>
      <c r="FN165">
        <v>0</v>
      </c>
      <c r="FO165">
        <v>0</v>
      </c>
      <c r="FP165">
        <v>0</v>
      </c>
      <c r="FQ165">
        <v>0</v>
      </c>
      <c r="FR165">
        <v>0</v>
      </c>
      <c r="FS165">
        <v>29</v>
      </c>
      <c r="FT165">
        <v>0.14685115218162537</v>
      </c>
      <c r="FU165">
        <v>0</v>
      </c>
    </row>
    <row r="166" spans="1:177" x14ac:dyDescent="0.2">
      <c r="A166" t="s">
        <v>196</v>
      </c>
      <c r="B166" t="s">
        <v>211</v>
      </c>
      <c r="C166" t="s">
        <v>1</v>
      </c>
      <c r="D166" t="s">
        <v>250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0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30</v>
      </c>
      <c r="FT166">
        <v>0.14995518326759338</v>
      </c>
      <c r="FU166">
        <v>0</v>
      </c>
    </row>
    <row r="167" spans="1:177" x14ac:dyDescent="0.2">
      <c r="A167" t="s">
        <v>196</v>
      </c>
      <c r="B167" t="s">
        <v>211</v>
      </c>
      <c r="C167" t="s">
        <v>1</v>
      </c>
      <c r="D167" t="s">
        <v>251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  <c r="DY167">
        <v>0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>
        <v>0</v>
      </c>
      <c r="EO167">
        <v>0</v>
      </c>
      <c r="EP167">
        <v>0</v>
      </c>
      <c r="EQ167">
        <v>0</v>
      </c>
      <c r="ER167">
        <v>0</v>
      </c>
      <c r="ES167">
        <v>0</v>
      </c>
      <c r="ET167">
        <v>0</v>
      </c>
      <c r="EU167">
        <v>0</v>
      </c>
      <c r="EV167">
        <v>0</v>
      </c>
      <c r="EW167">
        <v>0</v>
      </c>
      <c r="EX167">
        <v>0</v>
      </c>
      <c r="EY167">
        <v>0</v>
      </c>
      <c r="EZ167">
        <v>0</v>
      </c>
      <c r="FA167">
        <v>0</v>
      </c>
      <c r="FB167">
        <v>0</v>
      </c>
      <c r="FC167">
        <v>0</v>
      </c>
      <c r="FD167">
        <v>0</v>
      </c>
      <c r="FE167">
        <v>0</v>
      </c>
      <c r="FF167">
        <v>0</v>
      </c>
      <c r="FG167">
        <v>0</v>
      </c>
      <c r="FH167">
        <v>0</v>
      </c>
      <c r="FI167">
        <v>0</v>
      </c>
      <c r="FJ167">
        <v>0</v>
      </c>
      <c r="FK167">
        <v>0</v>
      </c>
      <c r="FL167">
        <v>0</v>
      </c>
      <c r="FM167">
        <v>0</v>
      </c>
      <c r="FN167">
        <v>0</v>
      </c>
      <c r="FO167">
        <v>0</v>
      </c>
      <c r="FP167">
        <v>0</v>
      </c>
      <c r="FQ167">
        <v>0</v>
      </c>
      <c r="FR167">
        <v>0</v>
      </c>
      <c r="FS167">
        <v>7</v>
      </c>
      <c r="FT167">
        <v>0.20264555513858795</v>
      </c>
      <c r="FU167">
        <v>0</v>
      </c>
    </row>
    <row r="168" spans="1:177" x14ac:dyDescent="0.2">
      <c r="A168" t="s">
        <v>196</v>
      </c>
      <c r="B168" t="s">
        <v>211</v>
      </c>
      <c r="C168" t="s">
        <v>1</v>
      </c>
      <c r="D168" t="s">
        <v>252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>
        <v>0</v>
      </c>
      <c r="EO168">
        <v>0</v>
      </c>
      <c r="EP168">
        <v>0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0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0</v>
      </c>
      <c r="FU168">
        <v>0</v>
      </c>
    </row>
    <row r="169" spans="1:177" x14ac:dyDescent="0.2">
      <c r="A169" t="s">
        <v>196</v>
      </c>
      <c r="B169" t="s">
        <v>211</v>
      </c>
      <c r="C169" t="s">
        <v>1</v>
      </c>
      <c r="D169" t="s">
        <v>253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>
        <v>0</v>
      </c>
      <c r="EO169">
        <v>0</v>
      </c>
      <c r="EP169">
        <v>0</v>
      </c>
      <c r="EQ169">
        <v>0</v>
      </c>
      <c r="ER169">
        <v>0</v>
      </c>
      <c r="ES169">
        <v>0</v>
      </c>
      <c r="ET169">
        <v>0</v>
      </c>
      <c r="EU169">
        <v>0</v>
      </c>
      <c r="EV169">
        <v>0</v>
      </c>
      <c r="EW169">
        <v>0</v>
      </c>
      <c r="EX169">
        <v>0</v>
      </c>
      <c r="EY169">
        <v>0</v>
      </c>
      <c r="EZ169">
        <v>0</v>
      </c>
      <c r="FA169">
        <v>0</v>
      </c>
      <c r="FB169">
        <v>0</v>
      </c>
      <c r="FC169">
        <v>0</v>
      </c>
      <c r="FD169">
        <v>0</v>
      </c>
      <c r="FE169">
        <v>0</v>
      </c>
      <c r="FF169">
        <v>0</v>
      </c>
      <c r="FG169">
        <v>0</v>
      </c>
      <c r="FH169">
        <v>0</v>
      </c>
      <c r="FI169">
        <v>0</v>
      </c>
      <c r="FJ169">
        <v>0</v>
      </c>
      <c r="FK169">
        <v>0</v>
      </c>
      <c r="FL169">
        <v>0</v>
      </c>
      <c r="FM169">
        <v>0</v>
      </c>
      <c r="FN169">
        <v>0</v>
      </c>
      <c r="FO169">
        <v>0</v>
      </c>
      <c r="FP169">
        <v>0</v>
      </c>
      <c r="FQ169">
        <v>0</v>
      </c>
      <c r="FR169">
        <v>0</v>
      </c>
      <c r="FS169">
        <v>30</v>
      </c>
      <c r="FT169">
        <v>0.15221227705478668</v>
      </c>
      <c r="FU169">
        <v>0</v>
      </c>
    </row>
    <row r="170" spans="1:177" x14ac:dyDescent="0.2">
      <c r="A170" t="s">
        <v>196</v>
      </c>
      <c r="B170" t="s">
        <v>211</v>
      </c>
      <c r="C170" t="s">
        <v>1</v>
      </c>
      <c r="D170" t="s">
        <v>254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>
        <v>0</v>
      </c>
      <c r="EO170">
        <v>0</v>
      </c>
      <c r="EP170">
        <v>0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EZ170">
        <v>0</v>
      </c>
      <c r="FA170">
        <v>0</v>
      </c>
      <c r="FB170">
        <v>0</v>
      </c>
      <c r="FC170">
        <v>0</v>
      </c>
      <c r="FD170">
        <v>0</v>
      </c>
      <c r="FE170">
        <v>0</v>
      </c>
      <c r="FF170">
        <v>0</v>
      </c>
      <c r="FG170">
        <v>0</v>
      </c>
      <c r="FH170">
        <v>0</v>
      </c>
      <c r="FI170">
        <v>0</v>
      </c>
      <c r="FJ170">
        <v>0</v>
      </c>
      <c r="FK170">
        <v>0</v>
      </c>
      <c r="FL170">
        <v>0</v>
      </c>
      <c r="FM170">
        <v>0</v>
      </c>
      <c r="FN170">
        <v>0</v>
      </c>
      <c r="FO170">
        <v>0</v>
      </c>
      <c r="FP170">
        <v>0</v>
      </c>
      <c r="FQ170">
        <v>0</v>
      </c>
      <c r="FR170">
        <v>0</v>
      </c>
      <c r="FS170">
        <v>30</v>
      </c>
      <c r="FT170">
        <v>0.15397660434246063</v>
      </c>
      <c r="FU170">
        <v>0</v>
      </c>
    </row>
    <row r="171" spans="1:177" x14ac:dyDescent="0.2">
      <c r="A171" t="s">
        <v>196</v>
      </c>
      <c r="B171" t="s">
        <v>211</v>
      </c>
      <c r="C171" t="s">
        <v>1</v>
      </c>
      <c r="D171" t="s">
        <v>255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>
        <v>0</v>
      </c>
      <c r="EO171">
        <v>0</v>
      </c>
      <c r="EP171">
        <v>0</v>
      </c>
      <c r="EQ171">
        <v>0</v>
      </c>
      <c r="ER171">
        <v>0</v>
      </c>
      <c r="ES171">
        <v>0</v>
      </c>
      <c r="ET171">
        <v>0</v>
      </c>
      <c r="EU171">
        <v>0</v>
      </c>
      <c r="EV171">
        <v>0</v>
      </c>
      <c r="EW171">
        <v>0</v>
      </c>
      <c r="EX171">
        <v>0</v>
      </c>
      <c r="EY171">
        <v>0</v>
      </c>
      <c r="EZ171">
        <v>0</v>
      </c>
      <c r="FA171">
        <v>0</v>
      </c>
      <c r="FB171">
        <v>0</v>
      </c>
      <c r="FC171">
        <v>0</v>
      </c>
      <c r="FD171">
        <v>0</v>
      </c>
      <c r="FE171">
        <v>0</v>
      </c>
      <c r="FF171">
        <v>0</v>
      </c>
      <c r="FG171">
        <v>0</v>
      </c>
      <c r="FH171">
        <v>0</v>
      </c>
      <c r="FI171">
        <v>0</v>
      </c>
      <c r="FJ171">
        <v>0</v>
      </c>
      <c r="FK171">
        <v>0</v>
      </c>
      <c r="FL171">
        <v>0</v>
      </c>
      <c r="FM171">
        <v>0</v>
      </c>
      <c r="FN171">
        <v>0</v>
      </c>
      <c r="FO171">
        <v>0</v>
      </c>
      <c r="FP171">
        <v>0</v>
      </c>
      <c r="FQ171">
        <v>0</v>
      </c>
      <c r="FR171">
        <v>0</v>
      </c>
      <c r="FS171">
        <v>30</v>
      </c>
      <c r="FT171">
        <v>0.12199582159519196</v>
      </c>
      <c r="FU171">
        <v>0</v>
      </c>
    </row>
    <row r="172" spans="1:177" x14ac:dyDescent="0.2">
      <c r="A172" t="s">
        <v>196</v>
      </c>
      <c r="B172" t="s">
        <v>211</v>
      </c>
      <c r="C172" t="s">
        <v>1</v>
      </c>
      <c r="D172" t="s">
        <v>256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0</v>
      </c>
      <c r="FU172">
        <v>0</v>
      </c>
    </row>
    <row r="173" spans="1:177" x14ac:dyDescent="0.2">
      <c r="A173" t="s">
        <v>196</v>
      </c>
      <c r="B173" t="s">
        <v>211</v>
      </c>
      <c r="C173" t="s">
        <v>1</v>
      </c>
      <c r="D173" t="s">
        <v>257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>
        <v>0</v>
      </c>
      <c r="EO173">
        <v>0</v>
      </c>
      <c r="EP173">
        <v>0</v>
      </c>
      <c r="EQ173">
        <v>0</v>
      </c>
      <c r="ER173">
        <v>0</v>
      </c>
      <c r="ES173">
        <v>0</v>
      </c>
      <c r="ET173">
        <v>0</v>
      </c>
      <c r="EU173">
        <v>0</v>
      </c>
      <c r="EV173">
        <v>0</v>
      </c>
      <c r="EW173">
        <v>0</v>
      </c>
      <c r="EX173">
        <v>0</v>
      </c>
      <c r="EY173">
        <v>0</v>
      </c>
      <c r="EZ173">
        <v>0</v>
      </c>
      <c r="FA173">
        <v>0</v>
      </c>
      <c r="FB173">
        <v>0</v>
      </c>
      <c r="FC173">
        <v>0</v>
      </c>
      <c r="FD173">
        <v>0</v>
      </c>
      <c r="FE173">
        <v>0</v>
      </c>
      <c r="FF173">
        <v>0</v>
      </c>
      <c r="FG173">
        <v>0</v>
      </c>
      <c r="FH173">
        <v>0</v>
      </c>
      <c r="FI173">
        <v>0</v>
      </c>
      <c r="FJ173">
        <v>0</v>
      </c>
      <c r="FK173">
        <v>0</v>
      </c>
      <c r="FL173">
        <v>0</v>
      </c>
      <c r="FM173">
        <v>0</v>
      </c>
      <c r="FN173">
        <v>0</v>
      </c>
      <c r="FO173">
        <v>0</v>
      </c>
      <c r="FP173">
        <v>0</v>
      </c>
      <c r="FQ173">
        <v>0</v>
      </c>
      <c r="FR173">
        <v>0</v>
      </c>
      <c r="FS173">
        <v>0</v>
      </c>
      <c r="FU173">
        <v>0</v>
      </c>
    </row>
    <row r="174" spans="1:177" x14ac:dyDescent="0.2">
      <c r="A174" t="s">
        <v>196</v>
      </c>
      <c r="B174" t="s">
        <v>211</v>
      </c>
      <c r="C174" t="s">
        <v>1</v>
      </c>
      <c r="D174" t="s">
        <v>258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0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0</v>
      </c>
      <c r="FU174">
        <v>0</v>
      </c>
    </row>
    <row r="175" spans="1:177" x14ac:dyDescent="0.2">
      <c r="A175" t="s">
        <v>196</v>
      </c>
      <c r="B175" t="s">
        <v>211</v>
      </c>
      <c r="C175" t="s">
        <v>1</v>
      </c>
      <c r="D175" t="s">
        <v>259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0</v>
      </c>
      <c r="FU175">
        <v>0</v>
      </c>
    </row>
    <row r="176" spans="1:177" x14ac:dyDescent="0.2">
      <c r="A176" t="s">
        <v>196</v>
      </c>
      <c r="B176" t="s">
        <v>211</v>
      </c>
      <c r="C176" t="s">
        <v>1</v>
      </c>
      <c r="D176" t="s">
        <v>260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>
        <v>0</v>
      </c>
      <c r="EO176">
        <v>0</v>
      </c>
      <c r="EP176">
        <v>0</v>
      </c>
      <c r="EQ176">
        <v>0</v>
      </c>
      <c r="ER176">
        <v>0</v>
      </c>
      <c r="ES176">
        <v>0</v>
      </c>
      <c r="ET176">
        <v>0</v>
      </c>
      <c r="EU176">
        <v>0</v>
      </c>
      <c r="EV176">
        <v>0</v>
      </c>
      <c r="EW176">
        <v>0</v>
      </c>
      <c r="EX176">
        <v>0</v>
      </c>
      <c r="EY176">
        <v>0</v>
      </c>
      <c r="EZ176">
        <v>0</v>
      </c>
      <c r="FA176">
        <v>0</v>
      </c>
      <c r="FB176">
        <v>0</v>
      </c>
      <c r="FC176">
        <v>0</v>
      </c>
      <c r="FD176">
        <v>0</v>
      </c>
      <c r="FE176">
        <v>0</v>
      </c>
      <c r="FF176">
        <v>0</v>
      </c>
      <c r="FG176">
        <v>0</v>
      </c>
      <c r="FH176">
        <v>0</v>
      </c>
      <c r="FI176">
        <v>0</v>
      </c>
      <c r="FJ176">
        <v>0</v>
      </c>
      <c r="FK176">
        <v>0</v>
      </c>
      <c r="FL176">
        <v>0</v>
      </c>
      <c r="FM176">
        <v>0</v>
      </c>
      <c r="FN176">
        <v>0</v>
      </c>
      <c r="FO176">
        <v>0</v>
      </c>
      <c r="FP176">
        <v>0</v>
      </c>
      <c r="FQ176">
        <v>0</v>
      </c>
      <c r="FR176">
        <v>0</v>
      </c>
      <c r="FS176">
        <v>0</v>
      </c>
      <c r="FU176">
        <v>0</v>
      </c>
    </row>
    <row r="177" spans="1:177" x14ac:dyDescent="0.2">
      <c r="A177" t="s">
        <v>196</v>
      </c>
      <c r="B177" t="s">
        <v>211</v>
      </c>
      <c r="C177" t="s">
        <v>1</v>
      </c>
      <c r="D177" t="s">
        <v>2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>
        <v>0</v>
      </c>
      <c r="EA177">
        <v>0</v>
      </c>
      <c r="EB177">
        <v>0</v>
      </c>
      <c r="EC177">
        <v>0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>
        <v>0</v>
      </c>
      <c r="EO177">
        <v>0</v>
      </c>
      <c r="EP177">
        <v>0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>
        <v>0</v>
      </c>
      <c r="EX177">
        <v>0</v>
      </c>
      <c r="EY177">
        <v>0</v>
      </c>
      <c r="EZ177">
        <v>0</v>
      </c>
      <c r="FA177">
        <v>0</v>
      </c>
      <c r="FB177">
        <v>0</v>
      </c>
      <c r="FC177">
        <v>0</v>
      </c>
      <c r="FD177">
        <v>0</v>
      </c>
      <c r="FE177">
        <v>0</v>
      </c>
      <c r="FF177">
        <v>0</v>
      </c>
      <c r="FG177">
        <v>0</v>
      </c>
      <c r="FH177">
        <v>0</v>
      </c>
      <c r="FI177">
        <v>0</v>
      </c>
      <c r="FJ177">
        <v>0</v>
      </c>
      <c r="FK177">
        <v>0</v>
      </c>
      <c r="FL177">
        <v>0</v>
      </c>
      <c r="FM177">
        <v>0</v>
      </c>
      <c r="FN177">
        <v>0</v>
      </c>
      <c r="FO177">
        <v>0</v>
      </c>
      <c r="FP177">
        <v>0</v>
      </c>
      <c r="FQ177">
        <v>0</v>
      </c>
      <c r="FR177">
        <v>0</v>
      </c>
      <c r="FS177">
        <v>20</v>
      </c>
      <c r="FT177">
        <v>0.14545577764511108</v>
      </c>
      <c r="FU177">
        <v>0</v>
      </c>
    </row>
    <row r="178" spans="1:177" x14ac:dyDescent="0.2">
      <c r="A178" t="s">
        <v>197</v>
      </c>
      <c r="B178" t="s">
        <v>211</v>
      </c>
      <c r="C178" t="s">
        <v>1</v>
      </c>
      <c r="D178" t="s">
        <v>246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0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0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S178">
        <v>0</v>
      </c>
      <c r="FU178">
        <v>0</v>
      </c>
    </row>
    <row r="179" spans="1:177" x14ac:dyDescent="0.2">
      <c r="A179" t="s">
        <v>197</v>
      </c>
      <c r="B179" t="s">
        <v>211</v>
      </c>
      <c r="C179" t="s">
        <v>1</v>
      </c>
      <c r="D179" t="s">
        <v>247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0</v>
      </c>
      <c r="EP179">
        <v>0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>
        <v>0</v>
      </c>
      <c r="EX179">
        <v>0</v>
      </c>
      <c r="EY179">
        <v>0</v>
      </c>
      <c r="EZ179">
        <v>0</v>
      </c>
      <c r="FA179">
        <v>0</v>
      </c>
      <c r="FB179">
        <v>0</v>
      </c>
      <c r="FC179">
        <v>0</v>
      </c>
      <c r="FD179">
        <v>0</v>
      </c>
      <c r="FE179">
        <v>0</v>
      </c>
      <c r="FF179">
        <v>0</v>
      </c>
      <c r="FG179">
        <v>0</v>
      </c>
      <c r="FH179">
        <v>0</v>
      </c>
      <c r="FI179">
        <v>0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0</v>
      </c>
      <c r="FP179">
        <v>0</v>
      </c>
      <c r="FQ179">
        <v>0</v>
      </c>
      <c r="FR179">
        <v>0</v>
      </c>
      <c r="FS179">
        <v>41</v>
      </c>
      <c r="FT179">
        <v>0.27381843328475952</v>
      </c>
      <c r="FU179">
        <v>0</v>
      </c>
    </row>
    <row r="180" spans="1:177" x14ac:dyDescent="0.2">
      <c r="A180" t="s">
        <v>197</v>
      </c>
      <c r="B180" t="s">
        <v>211</v>
      </c>
      <c r="C180" t="s">
        <v>1</v>
      </c>
      <c r="D180" t="s">
        <v>248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0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S180">
        <v>0</v>
      </c>
      <c r="FU180">
        <v>0</v>
      </c>
    </row>
    <row r="181" spans="1:177" x14ac:dyDescent="0.2">
      <c r="A181" t="s">
        <v>197</v>
      </c>
      <c r="B181" t="s">
        <v>211</v>
      </c>
      <c r="C181" t="s">
        <v>1</v>
      </c>
      <c r="D181" t="s">
        <v>249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>
        <v>0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0</v>
      </c>
      <c r="FS181">
        <v>41</v>
      </c>
      <c r="FT181">
        <v>0.28752431273460388</v>
      </c>
      <c r="FU181">
        <v>0</v>
      </c>
    </row>
    <row r="182" spans="1:177" x14ac:dyDescent="0.2">
      <c r="A182" t="s">
        <v>197</v>
      </c>
      <c r="B182" t="s">
        <v>211</v>
      </c>
      <c r="C182" t="s">
        <v>1</v>
      </c>
      <c r="D182" t="s">
        <v>250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S182">
        <v>40</v>
      </c>
      <c r="FT182">
        <v>0.29317426681518555</v>
      </c>
      <c r="FU182">
        <v>0</v>
      </c>
    </row>
    <row r="183" spans="1:177" x14ac:dyDescent="0.2">
      <c r="A183" t="s">
        <v>197</v>
      </c>
      <c r="B183" t="s">
        <v>211</v>
      </c>
      <c r="C183" t="s">
        <v>1</v>
      </c>
      <c r="D183" t="s">
        <v>251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>
        <v>0</v>
      </c>
      <c r="EO183">
        <v>0</v>
      </c>
      <c r="EP183">
        <v>0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>
        <v>0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S183">
        <v>40</v>
      </c>
      <c r="FT183">
        <v>0.29209756851196289</v>
      </c>
      <c r="FU183">
        <v>0</v>
      </c>
    </row>
    <row r="184" spans="1:177" x14ac:dyDescent="0.2">
      <c r="A184" t="s">
        <v>197</v>
      </c>
      <c r="B184" t="s">
        <v>211</v>
      </c>
      <c r="C184" t="s">
        <v>1</v>
      </c>
      <c r="D184" t="s">
        <v>252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0</v>
      </c>
      <c r="FQ184">
        <v>0</v>
      </c>
      <c r="FR184">
        <v>0</v>
      </c>
      <c r="FS184">
        <v>0</v>
      </c>
      <c r="FU184">
        <v>0</v>
      </c>
    </row>
    <row r="185" spans="1:177" x14ac:dyDescent="0.2">
      <c r="A185" t="s">
        <v>197</v>
      </c>
      <c r="B185" t="s">
        <v>211</v>
      </c>
      <c r="C185" t="s">
        <v>1</v>
      </c>
      <c r="D185" t="s">
        <v>253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0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0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0</v>
      </c>
      <c r="FN185">
        <v>0</v>
      </c>
      <c r="FO185">
        <v>0</v>
      </c>
      <c r="FP185">
        <v>0</v>
      </c>
      <c r="FQ185">
        <v>0</v>
      </c>
      <c r="FR185">
        <v>0</v>
      </c>
      <c r="FS185">
        <v>40</v>
      </c>
      <c r="FT185">
        <v>0.28031915426254272</v>
      </c>
      <c r="FU185">
        <v>0</v>
      </c>
    </row>
    <row r="186" spans="1:177" x14ac:dyDescent="0.2">
      <c r="A186" t="s">
        <v>197</v>
      </c>
      <c r="B186" t="s">
        <v>211</v>
      </c>
      <c r="C186" t="s">
        <v>1</v>
      </c>
      <c r="D186" t="s">
        <v>254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>
        <v>0</v>
      </c>
      <c r="EO186">
        <v>0</v>
      </c>
      <c r="EP186">
        <v>0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0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S186">
        <v>40</v>
      </c>
      <c r="FT186">
        <v>0.27050560712814331</v>
      </c>
      <c r="FU186">
        <v>0</v>
      </c>
    </row>
    <row r="187" spans="1:177" x14ac:dyDescent="0.2">
      <c r="A187" t="s">
        <v>197</v>
      </c>
      <c r="B187" t="s">
        <v>211</v>
      </c>
      <c r="C187" t="s">
        <v>1</v>
      </c>
      <c r="D187" t="s">
        <v>255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0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0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0</v>
      </c>
      <c r="FF187">
        <v>0</v>
      </c>
      <c r="FG187">
        <v>0</v>
      </c>
      <c r="FH187">
        <v>0</v>
      </c>
      <c r="FI187">
        <v>0</v>
      </c>
      <c r="FJ187">
        <v>0</v>
      </c>
      <c r="FK187">
        <v>0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0</v>
      </c>
      <c r="FS187">
        <v>35</v>
      </c>
      <c r="FT187">
        <v>0.30548930168151855</v>
      </c>
      <c r="FU187">
        <v>0</v>
      </c>
    </row>
    <row r="188" spans="1:177" x14ac:dyDescent="0.2">
      <c r="A188" t="s">
        <v>197</v>
      </c>
      <c r="B188" t="s">
        <v>211</v>
      </c>
      <c r="C188" t="s">
        <v>1</v>
      </c>
      <c r="D188" t="s">
        <v>256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>
        <v>0</v>
      </c>
      <c r="EO188">
        <v>0</v>
      </c>
      <c r="EP188">
        <v>0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>
        <v>0</v>
      </c>
      <c r="EX188">
        <v>0</v>
      </c>
      <c r="EY188">
        <v>0</v>
      </c>
      <c r="EZ188">
        <v>0</v>
      </c>
      <c r="FA188">
        <v>0</v>
      </c>
      <c r="FB188">
        <v>0</v>
      </c>
      <c r="FC188">
        <v>0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>
        <v>0</v>
      </c>
      <c r="FK188">
        <v>0</v>
      </c>
      <c r="FL188">
        <v>0</v>
      </c>
      <c r="FM188">
        <v>0</v>
      </c>
      <c r="FN188">
        <v>0</v>
      </c>
      <c r="FO188">
        <v>0</v>
      </c>
      <c r="FP188">
        <v>0</v>
      </c>
      <c r="FQ188">
        <v>0</v>
      </c>
      <c r="FR188">
        <v>0</v>
      </c>
      <c r="FS188">
        <v>0</v>
      </c>
      <c r="FU188">
        <v>0</v>
      </c>
    </row>
    <row r="189" spans="1:177" x14ac:dyDescent="0.2">
      <c r="A189" t="s">
        <v>197</v>
      </c>
      <c r="B189" t="s">
        <v>211</v>
      </c>
      <c r="C189" t="s">
        <v>1</v>
      </c>
      <c r="D189" t="s">
        <v>257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>
        <v>0</v>
      </c>
      <c r="EO189">
        <v>0</v>
      </c>
      <c r="EP189">
        <v>0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0</v>
      </c>
      <c r="FB189">
        <v>0</v>
      </c>
      <c r="FC189">
        <v>0</v>
      </c>
      <c r="FD189">
        <v>0</v>
      </c>
      <c r="FE189">
        <v>0</v>
      </c>
      <c r="FF189">
        <v>0</v>
      </c>
      <c r="FG189">
        <v>0</v>
      </c>
      <c r="FH189">
        <v>0</v>
      </c>
      <c r="FI189">
        <v>0</v>
      </c>
      <c r="FJ189">
        <v>0</v>
      </c>
      <c r="FK189">
        <v>0</v>
      </c>
      <c r="FL189">
        <v>0</v>
      </c>
      <c r="FM189">
        <v>0</v>
      </c>
      <c r="FN189">
        <v>0</v>
      </c>
      <c r="FO189">
        <v>0</v>
      </c>
      <c r="FP189">
        <v>0</v>
      </c>
      <c r="FQ189">
        <v>0</v>
      </c>
      <c r="FR189">
        <v>0</v>
      </c>
      <c r="FS189">
        <v>0</v>
      </c>
      <c r="FU189">
        <v>0</v>
      </c>
    </row>
    <row r="190" spans="1:177" x14ac:dyDescent="0.2">
      <c r="A190" t="s">
        <v>197</v>
      </c>
      <c r="B190" t="s">
        <v>211</v>
      </c>
      <c r="C190" t="s">
        <v>1</v>
      </c>
      <c r="D190" t="s">
        <v>258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0</v>
      </c>
      <c r="EP190">
        <v>0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0</v>
      </c>
      <c r="FB190">
        <v>0</v>
      </c>
      <c r="FC190">
        <v>0</v>
      </c>
      <c r="FD190">
        <v>0</v>
      </c>
      <c r="FE190">
        <v>0</v>
      </c>
      <c r="FF190">
        <v>0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0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S190">
        <v>0</v>
      </c>
      <c r="FU190">
        <v>0</v>
      </c>
    </row>
    <row r="191" spans="1:177" x14ac:dyDescent="0.2">
      <c r="A191" t="s">
        <v>197</v>
      </c>
      <c r="B191" t="s">
        <v>211</v>
      </c>
      <c r="C191" t="s">
        <v>1</v>
      </c>
      <c r="D191" t="s">
        <v>259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0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S191">
        <v>0</v>
      </c>
      <c r="FU191">
        <v>0</v>
      </c>
    </row>
    <row r="192" spans="1:177" x14ac:dyDescent="0.2">
      <c r="A192" t="s">
        <v>197</v>
      </c>
      <c r="B192" t="s">
        <v>211</v>
      </c>
      <c r="C192" t="s">
        <v>1</v>
      </c>
      <c r="D192" t="s">
        <v>260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>
        <v>0</v>
      </c>
      <c r="EO192">
        <v>0</v>
      </c>
      <c r="EP192">
        <v>0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0</v>
      </c>
      <c r="FL192">
        <v>0</v>
      </c>
      <c r="FM192">
        <v>0</v>
      </c>
      <c r="FN192">
        <v>0</v>
      </c>
      <c r="FO192">
        <v>0</v>
      </c>
      <c r="FP192">
        <v>0</v>
      </c>
      <c r="FQ192">
        <v>0</v>
      </c>
      <c r="FR192">
        <v>0</v>
      </c>
      <c r="FS192">
        <v>34</v>
      </c>
      <c r="FT192">
        <v>0.28433376550674438</v>
      </c>
      <c r="FU192">
        <v>0</v>
      </c>
    </row>
    <row r="193" spans="1:177" x14ac:dyDescent="0.2">
      <c r="A193" t="s">
        <v>197</v>
      </c>
      <c r="B193" t="s">
        <v>211</v>
      </c>
      <c r="C193" t="s">
        <v>1</v>
      </c>
      <c r="D193" t="s">
        <v>2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0</v>
      </c>
      <c r="DZ193">
        <v>0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>
        <v>0</v>
      </c>
      <c r="EN193">
        <v>0</v>
      </c>
      <c r="EO193">
        <v>0</v>
      </c>
      <c r="EP193">
        <v>0</v>
      </c>
      <c r="EQ193">
        <v>0</v>
      </c>
      <c r="ER193">
        <v>0</v>
      </c>
      <c r="ES193">
        <v>0</v>
      </c>
      <c r="ET193">
        <v>0</v>
      </c>
      <c r="EU193">
        <v>0</v>
      </c>
      <c r="EV193">
        <v>0</v>
      </c>
      <c r="EW193">
        <v>0</v>
      </c>
      <c r="EX193">
        <v>0</v>
      </c>
      <c r="EY193">
        <v>0</v>
      </c>
      <c r="EZ193">
        <v>0</v>
      </c>
      <c r="FA193">
        <v>0</v>
      </c>
      <c r="FB193">
        <v>0</v>
      </c>
      <c r="FC193">
        <v>0</v>
      </c>
      <c r="FD193">
        <v>0</v>
      </c>
      <c r="FE193">
        <v>0</v>
      </c>
      <c r="FF193">
        <v>0</v>
      </c>
      <c r="FG193">
        <v>0</v>
      </c>
      <c r="FH193">
        <v>0</v>
      </c>
      <c r="FI193">
        <v>0</v>
      </c>
      <c r="FJ193">
        <v>0</v>
      </c>
      <c r="FK193">
        <v>0</v>
      </c>
      <c r="FL193">
        <v>0</v>
      </c>
      <c r="FM193">
        <v>0</v>
      </c>
      <c r="FN193">
        <v>0</v>
      </c>
      <c r="FO193">
        <v>0</v>
      </c>
      <c r="FP193">
        <v>0</v>
      </c>
      <c r="FQ193">
        <v>0</v>
      </c>
      <c r="FR193">
        <v>0</v>
      </c>
      <c r="FS193">
        <v>27</v>
      </c>
      <c r="FT193">
        <v>0.27706879377365112</v>
      </c>
      <c r="FU193">
        <v>0</v>
      </c>
    </row>
    <row r="194" spans="1:177" x14ac:dyDescent="0.2">
      <c r="A194" t="s">
        <v>1</v>
      </c>
      <c r="B194" t="s">
        <v>212</v>
      </c>
      <c r="C194" t="s">
        <v>201</v>
      </c>
      <c r="D194" t="s">
        <v>246</v>
      </c>
      <c r="E194">
        <v>43</v>
      </c>
      <c r="F194">
        <v>363</v>
      </c>
      <c r="G194">
        <v>1.6457056999206543</v>
      </c>
      <c r="H194">
        <v>1.6339200735092163</v>
      </c>
      <c r="I194">
        <v>1.6337910890579224</v>
      </c>
      <c r="J194">
        <v>1.6506394147872925</v>
      </c>
      <c r="K194">
        <v>1.7046695947647095</v>
      </c>
      <c r="L194">
        <v>1.8987715244293213</v>
      </c>
      <c r="M194">
        <v>2.2488343715667725</v>
      </c>
      <c r="N194">
        <v>2.4725368022918701</v>
      </c>
      <c r="O194">
        <v>2.7575089931488037</v>
      </c>
      <c r="P194">
        <v>3.1525003910064697</v>
      </c>
      <c r="Q194">
        <v>3.4052503108978271</v>
      </c>
      <c r="R194">
        <v>3.5384008884429932</v>
      </c>
      <c r="S194">
        <v>3.573328971862793</v>
      </c>
      <c r="T194">
        <v>3.7079381942749023</v>
      </c>
      <c r="U194">
        <v>3.8557431697845459</v>
      </c>
      <c r="V194">
        <v>3.8745098114013672</v>
      </c>
      <c r="W194">
        <v>3.809147834777832</v>
      </c>
      <c r="X194">
        <v>3.5409393310546875</v>
      </c>
      <c r="Y194">
        <v>3.0704226493835449</v>
      </c>
      <c r="Z194">
        <v>2.7196955680847168</v>
      </c>
      <c r="AA194">
        <v>2.466782808303833</v>
      </c>
      <c r="AB194">
        <v>2.2601137161254883</v>
      </c>
      <c r="AC194">
        <v>1.8322237730026245</v>
      </c>
      <c r="AD194">
        <v>1.7298070192337036</v>
      </c>
      <c r="AE194">
        <v>-0.30803307890892029</v>
      </c>
      <c r="AF194">
        <v>-0.28795182704925537</v>
      </c>
      <c r="AG194">
        <v>-0.22330977022647858</v>
      </c>
      <c r="AH194">
        <v>-0.17365604639053345</v>
      </c>
      <c r="AI194">
        <v>-0.19354626536369324</v>
      </c>
      <c r="AJ194">
        <v>-0.16247256100177765</v>
      </c>
      <c r="AK194">
        <v>-0.16505268216133118</v>
      </c>
      <c r="AL194">
        <v>-0.28489142656326294</v>
      </c>
      <c r="AM194">
        <v>-0.32529491186141968</v>
      </c>
      <c r="AN194">
        <v>-0.34067320823669434</v>
      </c>
      <c r="AO194">
        <v>-0.32541462779045105</v>
      </c>
      <c r="AP194">
        <v>-0.36901012063026428</v>
      </c>
      <c r="AQ194">
        <v>-0.38594475388526917</v>
      </c>
      <c r="AR194">
        <v>-0.40942534804344177</v>
      </c>
      <c r="AS194">
        <v>-0.36813205480575562</v>
      </c>
      <c r="AT194">
        <v>-0.13247187435626984</v>
      </c>
      <c r="AU194">
        <v>-0.14757645130157471</v>
      </c>
      <c r="AV194">
        <v>-0.12025164812803268</v>
      </c>
      <c r="AW194">
        <v>-0.211085245013237</v>
      </c>
      <c r="AX194">
        <v>-0.37209829688072205</v>
      </c>
      <c r="AY194">
        <v>-0.29261124134063721</v>
      </c>
      <c r="AZ194">
        <v>-0.2670322060585022</v>
      </c>
      <c r="BA194">
        <v>-0.30579701066017151</v>
      </c>
      <c r="BB194">
        <v>-0.28445479273796082</v>
      </c>
      <c r="BC194">
        <v>-0.15797252953052521</v>
      </c>
      <c r="BD194">
        <v>-0.14904144406318665</v>
      </c>
      <c r="BE194">
        <v>-9.5166608691215515E-2</v>
      </c>
      <c r="BF194">
        <v>-4.398631677031517E-2</v>
      </c>
      <c r="BG194">
        <v>-5.6222505867481232E-2</v>
      </c>
      <c r="BH194">
        <v>-2.1645698696374893E-2</v>
      </c>
      <c r="BI194">
        <v>-1.716107502579689E-2</v>
      </c>
      <c r="BJ194">
        <v>-9.0370900928974152E-2</v>
      </c>
      <c r="BK194">
        <v>-0.13010638952255249</v>
      </c>
      <c r="BL194">
        <v>-0.14342817664146423</v>
      </c>
      <c r="BM194">
        <v>-0.12140794843435287</v>
      </c>
      <c r="BN194">
        <v>-0.15742914378643036</v>
      </c>
      <c r="BO194">
        <v>-0.17763973772525787</v>
      </c>
      <c r="BP194">
        <v>-0.2001371830701828</v>
      </c>
      <c r="BQ194">
        <v>-0.1623491644859314</v>
      </c>
      <c r="BR194">
        <v>7.9690538346767426E-2</v>
      </c>
      <c r="BS194">
        <v>5.7157818228006363E-2</v>
      </c>
      <c r="BT194">
        <v>7.8393131494522095E-2</v>
      </c>
      <c r="BU194">
        <v>-1.2595277279615402E-2</v>
      </c>
      <c r="BV194">
        <v>-0.17478905618190765</v>
      </c>
      <c r="BW194">
        <v>-0.10542244464159012</v>
      </c>
      <c r="BX194">
        <v>-8.6849428713321686E-2</v>
      </c>
      <c r="BY194">
        <v>-0.12358689308166504</v>
      </c>
      <c r="BZ194">
        <v>-0.10021553933620453</v>
      </c>
      <c r="CA194">
        <v>-5.4041065275669098E-2</v>
      </c>
      <c r="CB194">
        <v>-5.2832551300525665E-2</v>
      </c>
      <c r="CC194">
        <v>-6.4150462858378887E-3</v>
      </c>
      <c r="CD194">
        <v>4.5822545886039734E-2</v>
      </c>
      <c r="CE194">
        <v>3.888750821352005E-2</v>
      </c>
      <c r="CF194">
        <v>7.589055597782135E-2</v>
      </c>
      <c r="CG194">
        <v>8.5268199443817139E-2</v>
      </c>
      <c r="CH194">
        <v>4.43534255027771E-2</v>
      </c>
      <c r="CI194">
        <v>5.0805779173970222E-3</v>
      </c>
      <c r="CJ194">
        <v>-6.8168626166880131E-3</v>
      </c>
      <c r="CK194">
        <v>1.9886462017893791E-2</v>
      </c>
      <c r="CL194">
        <v>-1.0888789780437946E-2</v>
      </c>
      <c r="CM194">
        <v>-3.3368311822414398E-2</v>
      </c>
      <c r="CN194">
        <v>-5.5184852331876755E-2</v>
      </c>
      <c r="CO194">
        <v>-1.98245570063591E-2</v>
      </c>
      <c r="CP194">
        <v>0.22663357853889465</v>
      </c>
      <c r="CQ194">
        <v>0.19895614683628082</v>
      </c>
      <c r="CR194">
        <v>0.21597389876842499</v>
      </c>
      <c r="CS194">
        <v>0.12487826496362686</v>
      </c>
      <c r="CT194">
        <v>-3.8133259862661362E-2</v>
      </c>
      <c r="CU194">
        <v>2.4223960936069489E-2</v>
      </c>
      <c r="CV194">
        <v>3.7944622337818146E-2</v>
      </c>
      <c r="CW194">
        <v>2.6112794876098633E-3</v>
      </c>
      <c r="CX194">
        <v>2.7387998998165131E-2</v>
      </c>
      <c r="CY194">
        <v>4.9890406429767609E-2</v>
      </c>
      <c r="CZ194">
        <v>4.3376348912715912E-2</v>
      </c>
      <c r="DA194">
        <v>8.233652263879776E-2</v>
      </c>
      <c r="DB194">
        <v>0.13563141226768494</v>
      </c>
      <c r="DC194">
        <v>0.13399752974510193</v>
      </c>
      <c r="DD194">
        <v>0.17342680692672729</v>
      </c>
      <c r="DE194">
        <v>0.18769747018814087</v>
      </c>
      <c r="DF194">
        <v>0.17907775938510895</v>
      </c>
      <c r="DG194">
        <v>0.14026755094528198</v>
      </c>
      <c r="DH194">
        <v>0.12979444861412048</v>
      </c>
      <c r="DI194">
        <v>0.16118086874485016</v>
      </c>
      <c r="DJ194">
        <v>0.13565155863761902</v>
      </c>
      <c r="DK194">
        <v>0.11090311408042908</v>
      </c>
      <c r="DL194">
        <v>8.9767485857009888E-2</v>
      </c>
      <c r="DM194">
        <v>0.1227000504732132</v>
      </c>
      <c r="DN194">
        <v>0.37357661128044128</v>
      </c>
      <c r="DO194">
        <v>0.34075447916984558</v>
      </c>
      <c r="DP194">
        <v>0.35355466604232788</v>
      </c>
      <c r="DQ194">
        <v>0.26235181093215942</v>
      </c>
      <c r="DR194">
        <v>9.8522529006004333E-2</v>
      </c>
      <c r="DS194">
        <v>0.1538703590631485</v>
      </c>
      <c r="DT194">
        <v>0.16273866593837738</v>
      </c>
      <c r="DU194">
        <v>0.12880945205688477</v>
      </c>
      <c r="DV194">
        <v>0.15499153733253479</v>
      </c>
      <c r="DW194">
        <v>0.19995094835758209</v>
      </c>
      <c r="DX194">
        <v>0.18228672444820404</v>
      </c>
      <c r="DY194">
        <v>0.21047967672348022</v>
      </c>
      <c r="DZ194">
        <v>0.26530113816261292</v>
      </c>
      <c r="EA194">
        <v>0.27132126688957214</v>
      </c>
      <c r="EB194">
        <v>0.31425365805625916</v>
      </c>
      <c r="EC194">
        <v>0.33558908104896545</v>
      </c>
      <c r="ED194">
        <v>0.37359827756881714</v>
      </c>
      <c r="EE194">
        <v>0.33545607328414917</v>
      </c>
      <c r="EF194">
        <v>0.32703948020935059</v>
      </c>
      <c r="EG194">
        <v>0.36518755555152893</v>
      </c>
      <c r="EH194">
        <v>0.34723255038261414</v>
      </c>
      <c r="EI194">
        <v>0.31920814514160156</v>
      </c>
      <c r="EJ194">
        <v>0.29905563592910767</v>
      </c>
      <c r="EK194">
        <v>0.32848295569419861</v>
      </c>
      <c r="EL194">
        <v>0.58573901653289795</v>
      </c>
      <c r="EM194">
        <v>0.54548871517181396</v>
      </c>
      <c r="EN194">
        <v>0.55219942331314087</v>
      </c>
      <c r="EO194">
        <v>0.46084177494049072</v>
      </c>
      <c r="EP194">
        <v>0.29583176970481873</v>
      </c>
      <c r="EQ194">
        <v>0.34105917811393738</v>
      </c>
      <c r="ER194">
        <v>0.34292146563529968</v>
      </c>
      <c r="ES194">
        <v>0.31101956963539124</v>
      </c>
      <c r="ET194">
        <v>0.33923077583312988</v>
      </c>
      <c r="EU194">
        <v>68.831932067871094</v>
      </c>
      <c r="EV194">
        <v>66.874076843261719</v>
      </c>
      <c r="EW194">
        <v>64.905158996582031</v>
      </c>
      <c r="EX194">
        <v>63.906284332275391</v>
      </c>
      <c r="EY194">
        <v>62.207374572753906</v>
      </c>
      <c r="EZ194">
        <v>60.969825744628906</v>
      </c>
      <c r="FA194">
        <v>62.690654754638672</v>
      </c>
      <c r="FB194">
        <v>69.743568420410156</v>
      </c>
      <c r="FC194">
        <v>74.375244140625</v>
      </c>
      <c r="FD194">
        <v>79.188453674316406</v>
      </c>
      <c r="FE194">
        <v>82.748893737792969</v>
      </c>
      <c r="FF194">
        <v>86.441238403320312</v>
      </c>
      <c r="FG194">
        <v>89.635307312011719</v>
      </c>
      <c r="FH194">
        <v>91.654296875</v>
      </c>
      <c r="FI194">
        <v>92.526985168457031</v>
      </c>
      <c r="FJ194">
        <v>92.749313354492187</v>
      </c>
      <c r="FK194">
        <v>92.206039428710938</v>
      </c>
      <c r="FL194">
        <v>90.243682861328125</v>
      </c>
      <c r="FM194">
        <v>88.084320068359375</v>
      </c>
      <c r="FN194">
        <v>84.063201904296875</v>
      </c>
      <c r="FO194">
        <v>79.811775207519531</v>
      </c>
      <c r="FP194">
        <v>76.57928466796875</v>
      </c>
      <c r="FQ194">
        <v>74.259056091308594</v>
      </c>
      <c r="FR194">
        <v>73.23980712890625</v>
      </c>
      <c r="FS194">
        <v>43</v>
      </c>
      <c r="FT194">
        <v>4.6307604759931564E-2</v>
      </c>
      <c r="FU194">
        <v>1</v>
      </c>
    </row>
    <row r="195" spans="1:177" x14ac:dyDescent="0.2">
      <c r="A195" t="s">
        <v>1</v>
      </c>
      <c r="B195" t="s">
        <v>212</v>
      </c>
      <c r="C195" t="s">
        <v>201</v>
      </c>
      <c r="D195" t="s">
        <v>247</v>
      </c>
      <c r="E195">
        <v>363</v>
      </c>
      <c r="F195">
        <v>363</v>
      </c>
      <c r="G195">
        <v>20.645526885986328</v>
      </c>
      <c r="H195">
        <v>20.487998962402344</v>
      </c>
      <c r="I195">
        <v>20.458568572998047</v>
      </c>
      <c r="J195">
        <v>20.385353088378906</v>
      </c>
      <c r="K195">
        <v>20.585216522216797</v>
      </c>
      <c r="L195">
        <v>21.390117645263672</v>
      </c>
      <c r="M195">
        <v>22.939325332641602</v>
      </c>
      <c r="N195">
        <v>24.654035568237305</v>
      </c>
      <c r="O195">
        <v>25.587295532226563</v>
      </c>
      <c r="P195">
        <v>26.408418655395508</v>
      </c>
      <c r="Q195">
        <v>26.906955718994141</v>
      </c>
      <c r="R195">
        <v>26.902347564697266</v>
      </c>
      <c r="S195">
        <v>26.570667266845703</v>
      </c>
      <c r="T195">
        <v>26.627584457397461</v>
      </c>
      <c r="U195">
        <v>26.627189636230469</v>
      </c>
      <c r="V195">
        <v>26.270566940307617</v>
      </c>
      <c r="W195">
        <v>25.680967330932617</v>
      </c>
      <c r="X195">
        <v>25.019100189208984</v>
      </c>
      <c r="Y195">
        <v>24.561006546020508</v>
      </c>
      <c r="Z195">
        <v>24.191570281982422</v>
      </c>
      <c r="AA195">
        <v>23.804574966430664</v>
      </c>
      <c r="AB195">
        <v>22.717803955078125</v>
      </c>
      <c r="AC195">
        <v>21.442092895507813</v>
      </c>
      <c r="AD195">
        <v>21.024070739746094</v>
      </c>
      <c r="AE195">
        <v>-0.62461310625076294</v>
      </c>
      <c r="AF195">
        <v>-8.9698508381843567E-2</v>
      </c>
      <c r="AG195">
        <v>-0.52677375078201294</v>
      </c>
      <c r="AH195">
        <v>-0.50886291265487671</v>
      </c>
      <c r="AI195">
        <v>-0.3353104293346405</v>
      </c>
      <c r="AJ195">
        <v>-0.35649755597114563</v>
      </c>
      <c r="AK195">
        <v>-0.84534376859664917</v>
      </c>
      <c r="AL195">
        <v>-1.941028356552124</v>
      </c>
      <c r="AM195">
        <v>-1.9211165904998779</v>
      </c>
      <c r="AN195">
        <v>-2.1461825370788574</v>
      </c>
      <c r="AO195">
        <v>-1.9700676202774048</v>
      </c>
      <c r="AP195">
        <v>-1.8900797367095947</v>
      </c>
      <c r="AQ195">
        <v>-1.5633114576339722</v>
      </c>
      <c r="AR195">
        <v>-1.7509410381317139</v>
      </c>
      <c r="AS195">
        <v>0.35082912445068359</v>
      </c>
      <c r="AT195">
        <v>13.619833946228027</v>
      </c>
      <c r="AU195">
        <v>13.48128604888916</v>
      </c>
      <c r="AV195">
        <v>13.216465950012207</v>
      </c>
      <c r="AW195">
        <v>12.952925682067871</v>
      </c>
      <c r="AX195">
        <v>6.2927556037902832</v>
      </c>
      <c r="AY195">
        <v>2.3905816078186035</v>
      </c>
      <c r="AZ195">
        <v>1.8284014463424683</v>
      </c>
      <c r="BA195">
        <v>1.3866767883300781</v>
      </c>
      <c r="BB195">
        <v>1.2499738931655884</v>
      </c>
      <c r="BC195">
        <v>0.13651733100414276</v>
      </c>
      <c r="BD195">
        <v>0.65010213851928711</v>
      </c>
      <c r="BE195">
        <v>0.19256533682346344</v>
      </c>
      <c r="BF195">
        <v>0.20505626499652863</v>
      </c>
      <c r="BG195">
        <v>0.36739960312843323</v>
      </c>
      <c r="BH195">
        <v>0.35154309868812561</v>
      </c>
      <c r="BI195">
        <v>-0.13334697484970093</v>
      </c>
      <c r="BJ195">
        <v>-1.0949370861053467</v>
      </c>
      <c r="BK195">
        <v>-0.99790304899215698</v>
      </c>
      <c r="BL195">
        <v>-1.1971956491470337</v>
      </c>
      <c r="BM195">
        <v>-0.99730533361434937</v>
      </c>
      <c r="BN195">
        <v>-0.89807182550430298</v>
      </c>
      <c r="BO195">
        <v>-0.56201803684234619</v>
      </c>
      <c r="BP195">
        <v>-0.73005211353302002</v>
      </c>
      <c r="BQ195">
        <v>1.382574200630188</v>
      </c>
      <c r="BR195">
        <v>14.667017936706543</v>
      </c>
      <c r="BS195">
        <v>14.534689903259277</v>
      </c>
      <c r="BT195">
        <v>14.273324966430664</v>
      </c>
      <c r="BU195">
        <v>14.011446952819824</v>
      </c>
      <c r="BV195">
        <v>7.3521909713745117</v>
      </c>
      <c r="BW195">
        <v>3.4504258632659912</v>
      </c>
      <c r="BX195">
        <v>2.8891820907592773</v>
      </c>
      <c r="BY195">
        <v>2.4237065315246582</v>
      </c>
      <c r="BZ195">
        <v>2.2902612686157227</v>
      </c>
      <c r="CA195">
        <v>0.66367393732070923</v>
      </c>
      <c r="CB195">
        <v>1.1624858379364014</v>
      </c>
      <c r="CC195">
        <v>0.69077742099761963</v>
      </c>
      <c r="CD195">
        <v>0.69951450824737549</v>
      </c>
      <c r="CE195">
        <v>0.85409444570541382</v>
      </c>
      <c r="CF195">
        <v>0.84192991256713867</v>
      </c>
      <c r="CG195">
        <v>0.35977986454963684</v>
      </c>
      <c r="CH195">
        <v>-0.50893676280975342</v>
      </c>
      <c r="CI195">
        <v>-0.35848817229270935</v>
      </c>
      <c r="CJ195">
        <v>-0.53993010520935059</v>
      </c>
      <c r="CK195">
        <v>-0.32357308268547058</v>
      </c>
      <c r="CL195">
        <v>-0.2110101729631424</v>
      </c>
      <c r="CM195">
        <v>0.13147477805614471</v>
      </c>
      <c r="CN195">
        <v>-2.2987509146332741E-2</v>
      </c>
      <c r="CO195">
        <v>2.0971577167510986</v>
      </c>
      <c r="CP195">
        <v>15.392293930053711</v>
      </c>
      <c r="CQ195">
        <v>15.264274597167969</v>
      </c>
      <c r="CR195">
        <v>15.005301475524902</v>
      </c>
      <c r="CS195">
        <v>14.744576454162598</v>
      </c>
      <c r="CT195">
        <v>8.0859527587890625</v>
      </c>
      <c r="CU195">
        <v>4.1844706535339355</v>
      </c>
      <c r="CV195">
        <v>3.6238753795623779</v>
      </c>
      <c r="CW195">
        <v>3.1419501304626465</v>
      </c>
      <c r="CX195">
        <v>3.0107612609863281</v>
      </c>
      <c r="CY195">
        <v>1.1908305883407593</v>
      </c>
      <c r="CZ195">
        <v>1.6748695373535156</v>
      </c>
      <c r="DA195">
        <v>1.188989520072937</v>
      </c>
      <c r="DB195">
        <v>1.1939727067947388</v>
      </c>
      <c r="DC195">
        <v>1.3407893180847168</v>
      </c>
      <c r="DD195">
        <v>1.3323167562484741</v>
      </c>
      <c r="DE195">
        <v>0.85290670394897461</v>
      </c>
      <c r="DF195">
        <v>7.7063530683517456E-2</v>
      </c>
      <c r="DG195">
        <v>0.28092670440673828</v>
      </c>
      <c r="DH195">
        <v>0.11733541637659073</v>
      </c>
      <c r="DI195">
        <v>0.3501591682434082</v>
      </c>
      <c r="DJ195">
        <v>0.47605147957801819</v>
      </c>
      <c r="DK195">
        <v>0.82496756315231323</v>
      </c>
      <c r="DL195">
        <v>0.68407708406448364</v>
      </c>
      <c r="DM195">
        <v>2.8117411136627197</v>
      </c>
      <c r="DN195">
        <v>16.117570877075195</v>
      </c>
      <c r="DO195">
        <v>15.99385929107666</v>
      </c>
      <c r="DP195">
        <v>15.737277984619141</v>
      </c>
      <c r="DQ195">
        <v>15.477705955505371</v>
      </c>
      <c r="DR195">
        <v>8.8197145462036133</v>
      </c>
      <c r="DS195">
        <v>4.918515682220459</v>
      </c>
      <c r="DT195">
        <v>4.3585686683654785</v>
      </c>
      <c r="DU195">
        <v>3.8601937294006348</v>
      </c>
      <c r="DV195">
        <v>3.7312612533569336</v>
      </c>
      <c r="DW195">
        <v>1.9519609212875366</v>
      </c>
      <c r="DX195">
        <v>2.4146702289581299</v>
      </c>
      <c r="DY195">
        <v>1.908328652381897</v>
      </c>
      <c r="DZ195">
        <v>1.9078918695449829</v>
      </c>
      <c r="EA195">
        <v>2.043499231338501</v>
      </c>
      <c r="EB195">
        <v>2.0403573513031006</v>
      </c>
      <c r="EC195">
        <v>1.5649034976959229</v>
      </c>
      <c r="ED195">
        <v>0.92315489053726196</v>
      </c>
      <c r="EE195">
        <v>1.2041401863098145</v>
      </c>
      <c r="EF195">
        <v>1.0663224458694458</v>
      </c>
      <c r="EG195">
        <v>1.3229215145111084</v>
      </c>
      <c r="EH195">
        <v>1.4680594205856323</v>
      </c>
      <c r="EI195">
        <v>1.826261043548584</v>
      </c>
      <c r="EJ195">
        <v>1.7049660682678223</v>
      </c>
      <c r="EK195">
        <v>3.8434863090515137</v>
      </c>
      <c r="EL195">
        <v>17.164754867553711</v>
      </c>
      <c r="EM195">
        <v>17.047264099121094</v>
      </c>
      <c r="EN195">
        <v>16.794136047363281</v>
      </c>
      <c r="EO195">
        <v>16.536228179931641</v>
      </c>
      <c r="EP195">
        <v>9.879150390625</v>
      </c>
      <c r="EQ195">
        <v>5.9783596992492676</v>
      </c>
      <c r="ER195">
        <v>5.419349193572998</v>
      </c>
      <c r="ES195">
        <v>4.8972234725952148</v>
      </c>
      <c r="ET195">
        <v>4.7715487480163574</v>
      </c>
      <c r="EU195">
        <v>76.336235046386719</v>
      </c>
      <c r="EV195">
        <v>74.108726501464844</v>
      </c>
      <c r="EW195">
        <v>71.706611633300781</v>
      </c>
      <c r="EX195">
        <v>70.673675537109375</v>
      </c>
      <c r="EY195">
        <v>68.440628051757813</v>
      </c>
      <c r="EZ195">
        <v>67.050239562988281</v>
      </c>
      <c r="FA195">
        <v>67.438461303710938</v>
      </c>
      <c r="FB195">
        <v>72.948318481445313</v>
      </c>
      <c r="FC195">
        <v>78.34112548828125</v>
      </c>
      <c r="FD195">
        <v>82.865066528320312</v>
      </c>
      <c r="FE195">
        <v>85.874755859375</v>
      </c>
      <c r="FF195">
        <v>88.978240966796875</v>
      </c>
      <c r="FG195">
        <v>91.496238708496094</v>
      </c>
      <c r="FH195">
        <v>94.258689880371094</v>
      </c>
      <c r="FI195">
        <v>95.873619079589844</v>
      </c>
      <c r="FJ195">
        <v>95.12286376953125</v>
      </c>
      <c r="FK195">
        <v>94.380462646484375</v>
      </c>
      <c r="FL195">
        <v>92.766830444335938</v>
      </c>
      <c r="FM195">
        <v>91.048202514648438</v>
      </c>
      <c r="FN195">
        <v>90.191650390625</v>
      </c>
      <c r="FO195">
        <v>88.047943115234375</v>
      </c>
      <c r="FP195">
        <v>85.653465270996094</v>
      </c>
      <c r="FQ195">
        <v>82.269050598144531</v>
      </c>
      <c r="FR195">
        <v>80.236251831054687</v>
      </c>
      <c r="FS195">
        <v>363</v>
      </c>
      <c r="FT195">
        <v>1.1424203403294086E-2</v>
      </c>
      <c r="FU195">
        <v>1</v>
      </c>
    </row>
    <row r="196" spans="1:177" x14ac:dyDescent="0.2">
      <c r="A196" t="s">
        <v>1</v>
      </c>
      <c r="B196" t="s">
        <v>212</v>
      </c>
      <c r="C196" t="s">
        <v>201</v>
      </c>
      <c r="D196" t="s">
        <v>248</v>
      </c>
      <c r="E196">
        <v>382</v>
      </c>
      <c r="F196">
        <v>382</v>
      </c>
      <c r="G196">
        <v>20.3680419921875</v>
      </c>
      <c r="H196">
        <v>20.172826766967773</v>
      </c>
      <c r="I196">
        <v>20.057086944580078</v>
      </c>
      <c r="J196">
        <v>20.128931045532227</v>
      </c>
      <c r="K196">
        <v>20.311159133911133</v>
      </c>
      <c r="L196">
        <v>21.247903823852539</v>
      </c>
      <c r="M196">
        <v>23.234209060668945</v>
      </c>
      <c r="N196">
        <v>25.55451774597168</v>
      </c>
      <c r="O196">
        <v>26.991483688354492</v>
      </c>
      <c r="P196">
        <v>28.132589340209961</v>
      </c>
      <c r="Q196">
        <v>28.771760940551758</v>
      </c>
      <c r="R196">
        <v>28.897127151489258</v>
      </c>
      <c r="S196">
        <v>28.710025787353516</v>
      </c>
      <c r="T196">
        <v>28.813680648803711</v>
      </c>
      <c r="U196">
        <v>28.859561920166016</v>
      </c>
      <c r="V196">
        <v>28.599550247192383</v>
      </c>
      <c r="W196">
        <v>27.848333358764648</v>
      </c>
      <c r="X196">
        <v>27.25450325012207</v>
      </c>
      <c r="Y196">
        <v>26.829313278198242</v>
      </c>
      <c r="Z196">
        <v>26.567968368530273</v>
      </c>
      <c r="AA196">
        <v>26.389530181884766</v>
      </c>
      <c r="AB196">
        <v>24.945440292358398</v>
      </c>
      <c r="AC196">
        <v>23.461971282958984</v>
      </c>
      <c r="AD196">
        <v>22.974712371826172</v>
      </c>
      <c r="AE196">
        <v>-0.69954168796539307</v>
      </c>
      <c r="AF196">
        <v>-0.60093873739242554</v>
      </c>
      <c r="AG196">
        <v>-1.0586827993392944</v>
      </c>
      <c r="AH196">
        <v>-1.2535772323608398</v>
      </c>
      <c r="AI196">
        <v>-1.0477865934371948</v>
      </c>
      <c r="AJ196">
        <v>-1.2908740043640137</v>
      </c>
      <c r="AK196">
        <v>-1.3653333187103271</v>
      </c>
      <c r="AL196">
        <v>-1.9786965847015381</v>
      </c>
      <c r="AM196">
        <v>-2.1332802772521973</v>
      </c>
      <c r="AN196">
        <v>-2.1541767120361328</v>
      </c>
      <c r="AO196">
        <v>-1.5242842435836792</v>
      </c>
      <c r="AP196">
        <v>-1.8858770132064819</v>
      </c>
      <c r="AQ196">
        <v>-0.38855341076850891</v>
      </c>
      <c r="AR196">
        <v>-0.9835020899772644</v>
      </c>
      <c r="AS196">
        <v>0.74261683225631714</v>
      </c>
      <c r="AT196">
        <v>14.977443695068359</v>
      </c>
      <c r="AU196">
        <v>14.370095252990723</v>
      </c>
      <c r="AV196">
        <v>13.906924247741699</v>
      </c>
      <c r="AW196">
        <v>13.895943641662598</v>
      </c>
      <c r="AX196">
        <v>5.6511850357055664</v>
      </c>
      <c r="AY196">
        <v>0.15391601622104645</v>
      </c>
      <c r="AZ196">
        <v>-0.77044713497161865</v>
      </c>
      <c r="BA196">
        <v>-0.98888921737670898</v>
      </c>
      <c r="BB196">
        <v>-0.8014829158782959</v>
      </c>
      <c r="BC196">
        <v>0.23730409145355225</v>
      </c>
      <c r="BD196">
        <v>0.31731042265892029</v>
      </c>
      <c r="BE196">
        <v>-0.1395227313041687</v>
      </c>
      <c r="BF196">
        <v>-0.34822574257850647</v>
      </c>
      <c r="BG196">
        <v>-0.13928145170211792</v>
      </c>
      <c r="BH196">
        <v>-0.36159393191337585</v>
      </c>
      <c r="BI196">
        <v>-0.42482262849807739</v>
      </c>
      <c r="BJ196">
        <v>-0.88491737842559814</v>
      </c>
      <c r="BK196">
        <v>-0.94643527269363403</v>
      </c>
      <c r="BL196">
        <v>-0.90744262933731079</v>
      </c>
      <c r="BM196">
        <v>-0.23260611295700073</v>
      </c>
      <c r="BN196">
        <v>-0.56880420446395874</v>
      </c>
      <c r="BO196">
        <v>0.92827117443084717</v>
      </c>
      <c r="BP196">
        <v>0.34513723850250244</v>
      </c>
      <c r="BQ196">
        <v>2.0992019176483154</v>
      </c>
      <c r="BR196">
        <v>16.351705551147461</v>
      </c>
      <c r="BS196">
        <v>15.754985809326172</v>
      </c>
      <c r="BT196">
        <v>15.283844947814941</v>
      </c>
      <c r="BU196">
        <v>15.274381637573242</v>
      </c>
      <c r="BV196">
        <v>7.026343822479248</v>
      </c>
      <c r="BW196">
        <v>1.5234580039978027</v>
      </c>
      <c r="BX196">
        <v>0.58011025190353394</v>
      </c>
      <c r="BY196">
        <v>0.35823029279708862</v>
      </c>
      <c r="BZ196">
        <v>0.54130816459655762</v>
      </c>
      <c r="CA196">
        <v>0.88616061210632324</v>
      </c>
      <c r="CB196">
        <v>0.95328700542449951</v>
      </c>
      <c r="CC196">
        <v>0.49708473682403564</v>
      </c>
      <c r="CD196">
        <v>0.27881792187690735</v>
      </c>
      <c r="CE196">
        <v>0.48994642496109009</v>
      </c>
      <c r="CF196">
        <v>0.28202259540557861</v>
      </c>
      <c r="CG196">
        <v>0.22657220065593719</v>
      </c>
      <c r="CH196">
        <v>-0.12736919522285461</v>
      </c>
      <c r="CI196">
        <v>-0.12443007528781891</v>
      </c>
      <c r="CJ196">
        <v>-4.3958507478237152E-2</v>
      </c>
      <c r="CK196">
        <v>0.6620061993598938</v>
      </c>
      <c r="CL196">
        <v>0.34339636564254761</v>
      </c>
      <c r="CM196">
        <v>1.8402998447418213</v>
      </c>
      <c r="CN196">
        <v>1.2653487920761108</v>
      </c>
      <c r="CO196">
        <v>3.0387685298919678</v>
      </c>
      <c r="CP196">
        <v>17.303516387939453</v>
      </c>
      <c r="CQ196">
        <v>16.714157104492188</v>
      </c>
      <c r="CR196">
        <v>16.237495422363281</v>
      </c>
      <c r="CS196">
        <v>16.229084014892578</v>
      </c>
      <c r="CT196">
        <v>7.9787745475769043</v>
      </c>
      <c r="CU196">
        <v>2.4719986915588379</v>
      </c>
      <c r="CV196">
        <v>1.5155022144317627</v>
      </c>
      <c r="CW196">
        <v>1.2912411689758301</v>
      </c>
      <c r="CX196">
        <v>1.4713212251663208</v>
      </c>
      <c r="CY196">
        <v>1.5350171327590942</v>
      </c>
      <c r="CZ196">
        <v>1.5892635583877563</v>
      </c>
      <c r="DA196">
        <v>1.1336921453475952</v>
      </c>
      <c r="DB196">
        <v>0.90586155652999878</v>
      </c>
      <c r="DC196">
        <v>1.1191743612289429</v>
      </c>
      <c r="DD196">
        <v>0.92563915252685547</v>
      </c>
      <c r="DE196">
        <v>0.87796700000762939</v>
      </c>
      <c r="DF196">
        <v>0.63017898797988892</v>
      </c>
      <c r="DG196">
        <v>0.69757509231567383</v>
      </c>
      <c r="DH196">
        <v>0.81952565908432007</v>
      </c>
      <c r="DI196">
        <v>1.5566185712814331</v>
      </c>
      <c r="DJ196">
        <v>1.2555969953536987</v>
      </c>
      <c r="DK196">
        <v>2.752328634262085</v>
      </c>
      <c r="DL196">
        <v>2.1855604648590088</v>
      </c>
      <c r="DM196">
        <v>3.9783351421356201</v>
      </c>
      <c r="DN196">
        <v>18.255327224731445</v>
      </c>
      <c r="DO196">
        <v>17.673328399658203</v>
      </c>
      <c r="DP196">
        <v>17.191146850585938</v>
      </c>
      <c r="DQ196">
        <v>17.183786392211914</v>
      </c>
      <c r="DR196">
        <v>8.9312057495117188</v>
      </c>
      <c r="DS196">
        <v>3.420539379119873</v>
      </c>
      <c r="DT196">
        <v>2.4508941173553467</v>
      </c>
      <c r="DU196">
        <v>2.2242519855499268</v>
      </c>
      <c r="DV196">
        <v>2.401334285736084</v>
      </c>
      <c r="DW196">
        <v>2.47186279296875</v>
      </c>
      <c r="DX196">
        <v>2.5075128078460693</v>
      </c>
      <c r="DY196">
        <v>2.0528521537780762</v>
      </c>
      <c r="DZ196">
        <v>1.8112130165100098</v>
      </c>
      <c r="EA196">
        <v>2.027679443359375</v>
      </c>
      <c r="EB196">
        <v>1.8549191951751709</v>
      </c>
      <c r="EC196">
        <v>1.8184776306152344</v>
      </c>
      <c r="ED196">
        <v>1.7239581346511841</v>
      </c>
      <c r="EE196">
        <v>1.8844200372695923</v>
      </c>
      <c r="EF196">
        <v>2.0662596225738525</v>
      </c>
      <c r="EG196">
        <v>2.8482966423034668</v>
      </c>
      <c r="EH196">
        <v>2.5726697444915771</v>
      </c>
      <c r="EI196">
        <v>4.0691533088684082</v>
      </c>
      <c r="EJ196">
        <v>3.5141997337341309</v>
      </c>
      <c r="EK196">
        <v>5.3349204063415527</v>
      </c>
      <c r="EL196">
        <v>19.629589080810547</v>
      </c>
      <c r="EM196">
        <v>19.058219909667969</v>
      </c>
      <c r="EN196">
        <v>18.56806755065918</v>
      </c>
      <c r="EO196">
        <v>18.562225341796875</v>
      </c>
      <c r="EP196">
        <v>10.306364059448242</v>
      </c>
      <c r="EQ196">
        <v>4.7900815010070801</v>
      </c>
      <c r="ER196">
        <v>3.8014514446258545</v>
      </c>
      <c r="ES196">
        <v>3.5713715553283691</v>
      </c>
      <c r="ET196">
        <v>3.7441253662109375</v>
      </c>
      <c r="EU196">
        <v>82.100112915039062</v>
      </c>
      <c r="EV196">
        <v>80.583267211914063</v>
      </c>
      <c r="EW196">
        <v>79.277252197265625</v>
      </c>
      <c r="EX196">
        <v>77.176651000976563</v>
      </c>
      <c r="EY196">
        <v>75.124824523925781</v>
      </c>
      <c r="EZ196">
        <v>74.274276733398437</v>
      </c>
      <c r="FA196">
        <v>75.0537109375</v>
      </c>
      <c r="FB196">
        <v>77.868087768554687</v>
      </c>
      <c r="FC196">
        <v>82.982406616210938</v>
      </c>
      <c r="FD196">
        <v>87.856712341308594</v>
      </c>
      <c r="FE196">
        <v>91.968795776367188</v>
      </c>
      <c r="FF196">
        <v>95.670867919921875</v>
      </c>
      <c r="FG196">
        <v>97.207923889160156</v>
      </c>
      <c r="FH196">
        <v>99.107444763183594</v>
      </c>
      <c r="FI196">
        <v>101.33006286621094</v>
      </c>
      <c r="FJ196">
        <v>98.28192138671875</v>
      </c>
      <c r="FK196">
        <v>97.771247863769531</v>
      </c>
      <c r="FL196">
        <v>97.026031494140625</v>
      </c>
      <c r="FM196">
        <v>95.279945373535156</v>
      </c>
      <c r="FN196">
        <v>96.811073303222656</v>
      </c>
      <c r="FO196">
        <v>94.627510070800781</v>
      </c>
      <c r="FP196">
        <v>90.606285095214844</v>
      </c>
      <c r="FQ196">
        <v>87.49114990234375</v>
      </c>
      <c r="FR196">
        <v>84.560737609863281</v>
      </c>
      <c r="FS196">
        <v>382</v>
      </c>
      <c r="FT196">
        <v>1.0384917259216309E-2</v>
      </c>
      <c r="FU196">
        <v>1</v>
      </c>
    </row>
    <row r="197" spans="1:177" x14ac:dyDescent="0.2">
      <c r="A197" t="s">
        <v>1</v>
      </c>
      <c r="B197" t="s">
        <v>212</v>
      </c>
      <c r="C197" t="s">
        <v>201</v>
      </c>
      <c r="D197" t="s">
        <v>249</v>
      </c>
      <c r="E197">
        <v>382</v>
      </c>
      <c r="F197">
        <v>382</v>
      </c>
      <c r="G197">
        <v>22.533468246459961</v>
      </c>
      <c r="H197">
        <v>22.365030288696289</v>
      </c>
      <c r="I197">
        <v>22.293487548828125</v>
      </c>
      <c r="J197">
        <v>22.323478698730469</v>
      </c>
      <c r="K197">
        <v>22.601301193237305</v>
      </c>
      <c r="L197">
        <v>23.548908233642578</v>
      </c>
      <c r="M197">
        <v>25.339340209960938</v>
      </c>
      <c r="N197">
        <v>27.340972900390625</v>
      </c>
      <c r="O197">
        <v>28.588098526000977</v>
      </c>
      <c r="P197">
        <v>29.566513061523438</v>
      </c>
      <c r="Q197">
        <v>30.128799438476563</v>
      </c>
      <c r="R197">
        <v>30.15577507019043</v>
      </c>
      <c r="S197">
        <v>29.9681396484375</v>
      </c>
      <c r="T197">
        <v>30.017927169799805</v>
      </c>
      <c r="U197">
        <v>29.822809219360352</v>
      </c>
      <c r="V197">
        <v>29.320167541503906</v>
      </c>
      <c r="W197">
        <v>28.581588745117188</v>
      </c>
      <c r="X197">
        <v>28.019203186035156</v>
      </c>
      <c r="Y197">
        <v>27.668632507324219</v>
      </c>
      <c r="Z197">
        <v>27.494329452514648</v>
      </c>
      <c r="AA197">
        <v>27.47789192199707</v>
      </c>
      <c r="AB197">
        <v>26.153125762939453</v>
      </c>
      <c r="AC197">
        <v>24.720371246337891</v>
      </c>
      <c r="AD197">
        <v>24.176959991455078</v>
      </c>
      <c r="AE197">
        <v>-1.1484273672103882</v>
      </c>
      <c r="AF197">
        <v>-1.0708659887313843</v>
      </c>
      <c r="AG197">
        <v>-1.0263922214508057</v>
      </c>
      <c r="AH197">
        <v>-1.0386037826538086</v>
      </c>
      <c r="AI197">
        <v>-1.1358776092529297</v>
      </c>
      <c r="AJ197">
        <v>-1.1973830461502075</v>
      </c>
      <c r="AK197">
        <v>-0.6606401801109314</v>
      </c>
      <c r="AL197">
        <v>-1.4369053840637207</v>
      </c>
      <c r="AM197">
        <v>-2.0655183792114258</v>
      </c>
      <c r="AN197">
        <v>-2.2783238887786865</v>
      </c>
      <c r="AO197">
        <v>-2.3835153579711914</v>
      </c>
      <c r="AP197">
        <v>-3.0980703830718994</v>
      </c>
      <c r="AQ197">
        <v>-2.6230366230010986</v>
      </c>
      <c r="AR197">
        <v>-3.0679829120635986</v>
      </c>
      <c r="AS197">
        <v>-1.1293952465057373</v>
      </c>
      <c r="AT197">
        <v>15.783162117004395</v>
      </c>
      <c r="AU197">
        <v>15.287441253662109</v>
      </c>
      <c r="AV197">
        <v>14.931207656860352</v>
      </c>
      <c r="AW197">
        <v>14.692287445068359</v>
      </c>
      <c r="AX197">
        <v>5.8512067794799805</v>
      </c>
      <c r="AY197">
        <v>-1.5027086734771729</v>
      </c>
      <c r="AZ197">
        <v>-2.2207257747650146</v>
      </c>
      <c r="BA197">
        <v>-2.4172227382659912</v>
      </c>
      <c r="BB197">
        <v>-2.3163244724273682</v>
      </c>
      <c r="BC197">
        <v>-0.24889165163040161</v>
      </c>
      <c r="BD197">
        <v>-0.19259250164031982</v>
      </c>
      <c r="BE197">
        <v>-0.15168319642543793</v>
      </c>
      <c r="BF197">
        <v>-0.17188043892383575</v>
      </c>
      <c r="BG197">
        <v>-0.26195597648620605</v>
      </c>
      <c r="BH197">
        <v>-0.32580029964447021</v>
      </c>
      <c r="BI197">
        <v>0.21532802283763885</v>
      </c>
      <c r="BJ197">
        <v>-0.41152781248092651</v>
      </c>
      <c r="BK197">
        <v>-0.94182980060577393</v>
      </c>
      <c r="BL197">
        <v>-1.105954647064209</v>
      </c>
      <c r="BM197">
        <v>-1.1531237363815308</v>
      </c>
      <c r="BN197">
        <v>-1.832917332649231</v>
      </c>
      <c r="BO197">
        <v>-1.3524773120880127</v>
      </c>
      <c r="BP197">
        <v>-1.7745003700256348</v>
      </c>
      <c r="BQ197">
        <v>0.17048180103302002</v>
      </c>
      <c r="BR197">
        <v>17.094017028808594</v>
      </c>
      <c r="BS197">
        <v>16.599674224853516</v>
      </c>
      <c r="BT197">
        <v>16.256940841674805</v>
      </c>
      <c r="BU197">
        <v>16.034603118896484</v>
      </c>
      <c r="BV197">
        <v>7.1955914497375488</v>
      </c>
      <c r="BW197">
        <v>-0.15396326780319214</v>
      </c>
      <c r="BX197">
        <v>-0.86911118030548096</v>
      </c>
      <c r="BY197">
        <v>-1.052959680557251</v>
      </c>
      <c r="BZ197">
        <v>-0.96384698152542114</v>
      </c>
      <c r="CA197">
        <v>0.37412407994270325</v>
      </c>
      <c r="CB197">
        <v>0.41569706797599792</v>
      </c>
      <c r="CC197">
        <v>0.45413759350776672</v>
      </c>
      <c r="CD197">
        <v>0.42840954661369324</v>
      </c>
      <c r="CE197">
        <v>0.34331950545310974</v>
      </c>
      <c r="CF197">
        <v>0.27785521745681763</v>
      </c>
      <c r="CG197">
        <v>0.82202094793319702</v>
      </c>
      <c r="CH197">
        <v>0.29864555597305298</v>
      </c>
      <c r="CI197">
        <v>-0.16356644034385681</v>
      </c>
      <c r="CJ197">
        <v>-0.29397526383399963</v>
      </c>
      <c r="CK197">
        <v>-0.30095815658569336</v>
      </c>
      <c r="CL197">
        <v>-0.956676185131073</v>
      </c>
      <c r="CM197">
        <v>-0.47249177098274231</v>
      </c>
      <c r="CN197">
        <v>-0.87863832712173462</v>
      </c>
      <c r="CO197">
        <v>1.070772647857666</v>
      </c>
      <c r="CP197">
        <v>18.001911163330078</v>
      </c>
      <c r="CQ197">
        <v>17.508522033691406</v>
      </c>
      <c r="CR197">
        <v>17.175140380859375</v>
      </c>
      <c r="CS197">
        <v>16.964286804199219</v>
      </c>
      <c r="CT197">
        <v>8.1267080307006836</v>
      </c>
      <c r="CU197">
        <v>0.780173659324646</v>
      </c>
      <c r="CV197">
        <v>6.701304018497467E-2</v>
      </c>
      <c r="CW197">
        <v>-0.10807523131370544</v>
      </c>
      <c r="CX197">
        <v>-2.7125246822834015E-2</v>
      </c>
      <c r="CY197">
        <v>0.99713981151580811</v>
      </c>
      <c r="CZ197">
        <v>1.0239866971969604</v>
      </c>
      <c r="DA197">
        <v>1.0599583387374878</v>
      </c>
      <c r="DB197">
        <v>1.028699517250061</v>
      </c>
      <c r="DC197">
        <v>0.94859498739242554</v>
      </c>
      <c r="DD197">
        <v>0.88151073455810547</v>
      </c>
      <c r="DE197">
        <v>1.4287139177322388</v>
      </c>
      <c r="DF197">
        <v>1.0088189840316772</v>
      </c>
      <c r="DG197">
        <v>0.6146969199180603</v>
      </c>
      <c r="DH197">
        <v>0.51800411939620972</v>
      </c>
      <c r="DI197">
        <v>0.55120736360549927</v>
      </c>
      <c r="DJ197">
        <v>-8.043505996465683E-2</v>
      </c>
      <c r="DK197">
        <v>0.40749377012252808</v>
      </c>
      <c r="DL197">
        <v>1.7223697155714035E-2</v>
      </c>
      <c r="DM197">
        <v>1.971063494682312</v>
      </c>
      <c r="DN197">
        <v>18.909805297851563</v>
      </c>
      <c r="DO197">
        <v>18.417369842529297</v>
      </c>
      <c r="DP197">
        <v>18.093339920043945</v>
      </c>
      <c r="DQ197">
        <v>17.893970489501953</v>
      </c>
      <c r="DR197">
        <v>9.0578250885009766</v>
      </c>
      <c r="DS197">
        <v>1.7143105268478394</v>
      </c>
      <c r="DT197">
        <v>1.0031372308731079</v>
      </c>
      <c r="DU197">
        <v>0.83680927753448486</v>
      </c>
      <c r="DV197">
        <v>0.90959650278091431</v>
      </c>
      <c r="DW197">
        <v>1.8966755867004395</v>
      </c>
      <c r="DX197">
        <v>1.9022601842880249</v>
      </c>
      <c r="DY197">
        <v>1.9346673488616943</v>
      </c>
      <c r="DZ197">
        <v>1.8954229354858398</v>
      </c>
      <c r="EA197">
        <v>1.8225166797637939</v>
      </c>
      <c r="EB197">
        <v>1.7530934810638428</v>
      </c>
      <c r="EC197">
        <v>2.3046820163726807</v>
      </c>
      <c r="ED197">
        <v>2.0341963768005371</v>
      </c>
      <c r="EE197">
        <v>1.7383855581283569</v>
      </c>
      <c r="EF197">
        <v>1.690373420715332</v>
      </c>
      <c r="EG197">
        <v>1.7815990447998047</v>
      </c>
      <c r="EH197">
        <v>1.1847180128097534</v>
      </c>
      <c r="EI197">
        <v>1.6780531406402588</v>
      </c>
      <c r="EJ197">
        <v>1.3107061386108398</v>
      </c>
      <c r="EK197">
        <v>3.2709405422210693</v>
      </c>
      <c r="EL197">
        <v>20.220659255981445</v>
      </c>
      <c r="EM197">
        <v>19.729602813720703</v>
      </c>
      <c r="EN197">
        <v>19.419073104858398</v>
      </c>
      <c r="EO197">
        <v>19.236286163330078</v>
      </c>
      <c r="EP197">
        <v>10.402209281921387</v>
      </c>
      <c r="EQ197">
        <v>3.0630559921264648</v>
      </c>
      <c r="ER197">
        <v>2.3547520637512207</v>
      </c>
      <c r="ES197">
        <v>2.2010724544525146</v>
      </c>
      <c r="ET197">
        <v>2.2620739936828613</v>
      </c>
      <c r="EU197">
        <v>80.285964965820313</v>
      </c>
      <c r="EV197">
        <v>78.615989685058594</v>
      </c>
      <c r="EW197">
        <v>76.817626953125</v>
      </c>
      <c r="EX197">
        <v>74.95751953125</v>
      </c>
      <c r="EY197">
        <v>73.274093627929688</v>
      </c>
      <c r="EZ197">
        <v>71.597564697265625</v>
      </c>
      <c r="FA197">
        <v>71.916313171386719</v>
      </c>
      <c r="FB197">
        <v>74.920280456542969</v>
      </c>
      <c r="FC197">
        <v>79.860603332519531</v>
      </c>
      <c r="FD197">
        <v>84.573654174804687</v>
      </c>
      <c r="FE197">
        <v>89.0477294921875</v>
      </c>
      <c r="FF197">
        <v>93.27288818359375</v>
      </c>
      <c r="FG197">
        <v>96.065826416015625</v>
      </c>
      <c r="FH197">
        <v>98.329399108886719</v>
      </c>
      <c r="FI197">
        <v>98.9791259765625</v>
      </c>
      <c r="FJ197">
        <v>95.396041870117188</v>
      </c>
      <c r="FK197">
        <v>94.976905822753906</v>
      </c>
      <c r="FL197">
        <v>94.102760314941406</v>
      </c>
      <c r="FM197">
        <v>93.127662658691406</v>
      </c>
      <c r="FN197">
        <v>95.4935302734375</v>
      </c>
      <c r="FO197">
        <v>94.305122375488281</v>
      </c>
      <c r="FP197">
        <v>91.263275146484375</v>
      </c>
      <c r="FQ197">
        <v>89.1502685546875</v>
      </c>
      <c r="FR197">
        <v>86.446128845214844</v>
      </c>
      <c r="FS197">
        <v>382</v>
      </c>
      <c r="FT197">
        <v>8.0635501071810722E-3</v>
      </c>
      <c r="FU197">
        <v>1</v>
      </c>
    </row>
    <row r="198" spans="1:177" x14ac:dyDescent="0.2">
      <c r="A198" t="s">
        <v>1</v>
      </c>
      <c r="B198" t="s">
        <v>212</v>
      </c>
      <c r="C198" t="s">
        <v>201</v>
      </c>
      <c r="D198" t="s">
        <v>250</v>
      </c>
      <c r="E198">
        <v>95</v>
      </c>
      <c r="F198">
        <v>375</v>
      </c>
      <c r="G198">
        <v>7.7707886695861816</v>
      </c>
      <c r="H198">
        <v>7.746065616607666</v>
      </c>
      <c r="I198">
        <v>7.7929091453552246</v>
      </c>
      <c r="J198">
        <v>7.7556576728820801</v>
      </c>
      <c r="K198">
        <v>7.8043379783630371</v>
      </c>
      <c r="L198">
        <v>7.9437894821166992</v>
      </c>
      <c r="M198">
        <v>8.2768354415893555</v>
      </c>
      <c r="N198">
        <v>8.6061058044433594</v>
      </c>
      <c r="O198">
        <v>8.8338251113891602</v>
      </c>
      <c r="P198">
        <v>8.8957128524780273</v>
      </c>
      <c r="Q198">
        <v>8.8873128890991211</v>
      </c>
      <c r="R198">
        <v>8.8547382354736328</v>
      </c>
      <c r="S198">
        <v>8.8079862594604492</v>
      </c>
      <c r="T198">
        <v>8.8293600082397461</v>
      </c>
      <c r="U198">
        <v>8.7745075225830078</v>
      </c>
      <c r="V198">
        <v>8.6588983535766602</v>
      </c>
      <c r="W198">
        <v>8.5862846374511719</v>
      </c>
      <c r="X198">
        <v>8.5703420639038086</v>
      </c>
      <c r="Y198">
        <v>8.6053190231323242</v>
      </c>
      <c r="Z198">
        <v>8.6400270462036133</v>
      </c>
      <c r="AA198">
        <v>8.6325578689575195</v>
      </c>
      <c r="AB198">
        <v>8.2096233367919922</v>
      </c>
      <c r="AC198">
        <v>7.9387211799621582</v>
      </c>
      <c r="AD198">
        <v>7.8285179138183594</v>
      </c>
      <c r="AE198">
        <v>-0.63698786497116089</v>
      </c>
      <c r="AF198">
        <v>-0.5890582799911499</v>
      </c>
      <c r="AG198">
        <v>-0.59469473361968994</v>
      </c>
      <c r="AH198">
        <v>-0.68727469444274902</v>
      </c>
      <c r="AI198">
        <v>-0.68220657110214233</v>
      </c>
      <c r="AJ198">
        <v>-0.92675602436065674</v>
      </c>
      <c r="AK198">
        <v>-0.8678886890411377</v>
      </c>
      <c r="AL198">
        <v>-0.88358920812606812</v>
      </c>
      <c r="AM198">
        <v>-0.91771119832992554</v>
      </c>
      <c r="AN198">
        <v>-0.8777385950088501</v>
      </c>
      <c r="AO198">
        <v>-0.81259483098983765</v>
      </c>
      <c r="AP198">
        <v>-0.75977563858032227</v>
      </c>
      <c r="AQ198">
        <v>-0.98032134771347046</v>
      </c>
      <c r="AR198">
        <v>-1.1767160892486572</v>
      </c>
      <c r="AS198">
        <v>0.15321545302867889</v>
      </c>
      <c r="AT198">
        <v>5.2866387367248535</v>
      </c>
      <c r="AU198">
        <v>5.5243129730224609</v>
      </c>
      <c r="AV198">
        <v>5.5463056564331055</v>
      </c>
      <c r="AW198">
        <v>5.1850194931030273</v>
      </c>
      <c r="AX198">
        <v>1.9565137624740601</v>
      </c>
      <c r="AY198">
        <v>-0.51846945285797119</v>
      </c>
      <c r="AZ198">
        <v>-0.88922423124313354</v>
      </c>
      <c r="BA198">
        <v>-0.85200071334838867</v>
      </c>
      <c r="BB198">
        <v>-0.76666408777236938</v>
      </c>
      <c r="BC198">
        <v>-0.21423192322254181</v>
      </c>
      <c r="BD198">
        <v>-0.17528033256530762</v>
      </c>
      <c r="BE198">
        <v>-0.17228364944458008</v>
      </c>
      <c r="BF198">
        <v>-0.27057194709777832</v>
      </c>
      <c r="BG198">
        <v>-0.25332257151603699</v>
      </c>
      <c r="BH198">
        <v>-0.48920747637748718</v>
      </c>
      <c r="BI198">
        <v>-0.44657173752784729</v>
      </c>
      <c r="BJ198">
        <v>-0.41475814580917358</v>
      </c>
      <c r="BK198">
        <v>-0.41522645950317383</v>
      </c>
      <c r="BL198">
        <v>-0.35839566588401794</v>
      </c>
      <c r="BM198">
        <v>-0.28170096874237061</v>
      </c>
      <c r="BN198">
        <v>-0.22951255738735199</v>
      </c>
      <c r="BO198">
        <v>-0.43588793277740479</v>
      </c>
      <c r="BP198">
        <v>-0.61341208219528198</v>
      </c>
      <c r="BQ198">
        <v>0.71081727743148804</v>
      </c>
      <c r="BR198">
        <v>5.8481359481811523</v>
      </c>
      <c r="BS198">
        <v>6.0932550430297852</v>
      </c>
      <c r="BT198">
        <v>6.1206088066101074</v>
      </c>
      <c r="BU198">
        <v>5.7574052810668945</v>
      </c>
      <c r="BV198">
        <v>2.5473313331604004</v>
      </c>
      <c r="BW198">
        <v>6.663811206817627E-2</v>
      </c>
      <c r="BX198">
        <v>-0.31127837300300598</v>
      </c>
      <c r="BY198">
        <v>-0.26346889138221741</v>
      </c>
      <c r="BZ198">
        <v>-0.18028691411018372</v>
      </c>
      <c r="CA198">
        <v>7.8567549586296082E-2</v>
      </c>
      <c r="CB198">
        <v>0.1113009974360466</v>
      </c>
      <c r="CC198">
        <v>0.12027695775032043</v>
      </c>
      <c r="CD198">
        <v>1.8035098910331726E-2</v>
      </c>
      <c r="CE198">
        <v>4.3721150606870651E-2</v>
      </c>
      <c r="CF198">
        <v>-0.18616268038749695</v>
      </c>
      <c r="CG198">
        <v>-0.15476889908313751</v>
      </c>
      <c r="CH198">
        <v>-9.0047158300876617E-2</v>
      </c>
      <c r="CI198">
        <v>-6.7207075655460358E-2</v>
      </c>
      <c r="CJ198">
        <v>1.2996577424928546E-3</v>
      </c>
      <c r="CK198">
        <v>8.5994482040405273E-2</v>
      </c>
      <c r="CL198">
        <v>0.13774605095386505</v>
      </c>
      <c r="CM198">
        <v>-5.8815043419599533E-2</v>
      </c>
      <c r="CN198">
        <v>-0.22326949238777161</v>
      </c>
      <c r="CO198">
        <v>1.097010612487793</v>
      </c>
      <c r="CP198">
        <v>6.2370271682739258</v>
      </c>
      <c r="CQ198">
        <v>6.487302303314209</v>
      </c>
      <c r="CR198">
        <v>6.5183696746826172</v>
      </c>
      <c r="CS198">
        <v>6.1538381576538086</v>
      </c>
      <c r="CT198">
        <v>2.9565296173095703</v>
      </c>
      <c r="CU198">
        <v>0.47188183665275574</v>
      </c>
      <c r="CV198">
        <v>8.9005179703235626E-2</v>
      </c>
      <c r="CW198">
        <v>0.14414644241333008</v>
      </c>
      <c r="CX198">
        <v>0.2258361279964447</v>
      </c>
      <c r="CY198">
        <v>0.37136703729629517</v>
      </c>
      <c r="CZ198">
        <v>0.39788234233856201</v>
      </c>
      <c r="DA198">
        <v>0.41283756494522095</v>
      </c>
      <c r="DB198">
        <v>0.30664214491844177</v>
      </c>
      <c r="DC198">
        <v>0.34076488018035889</v>
      </c>
      <c r="DD198">
        <v>0.11688212305307388</v>
      </c>
      <c r="DE198">
        <v>0.13703392446041107</v>
      </c>
      <c r="DF198">
        <v>0.23466382920742035</v>
      </c>
      <c r="DG198">
        <v>0.28081232309341431</v>
      </c>
      <c r="DH198">
        <v>0.36099499464035034</v>
      </c>
      <c r="DI198">
        <v>0.45368993282318115</v>
      </c>
      <c r="DJ198">
        <v>0.5050046443939209</v>
      </c>
      <c r="DK198">
        <v>0.31825786828994751</v>
      </c>
      <c r="DL198">
        <v>0.16687312722206116</v>
      </c>
      <c r="DM198">
        <v>1.4832038879394531</v>
      </c>
      <c r="DN198">
        <v>6.6259183883666992</v>
      </c>
      <c r="DO198">
        <v>6.8813495635986328</v>
      </c>
      <c r="DP198">
        <v>6.916130542755127</v>
      </c>
      <c r="DQ198">
        <v>6.5502710342407227</v>
      </c>
      <c r="DR198">
        <v>3.3657279014587402</v>
      </c>
      <c r="DS198">
        <v>0.87712556123733521</v>
      </c>
      <c r="DT198">
        <v>0.48928871750831604</v>
      </c>
      <c r="DU198">
        <v>0.55176174640655518</v>
      </c>
      <c r="DV198">
        <v>0.63195914030075073</v>
      </c>
      <c r="DW198">
        <v>0.79412299394607544</v>
      </c>
      <c r="DX198">
        <v>0.81166023015975952</v>
      </c>
      <c r="DY198">
        <v>0.83524864912033081</v>
      </c>
      <c r="DZ198">
        <v>0.72334486246109009</v>
      </c>
      <c r="EA198">
        <v>0.76964884996414185</v>
      </c>
      <c r="EB198">
        <v>0.55443066358566284</v>
      </c>
      <c r="EC198">
        <v>0.55835086107254028</v>
      </c>
      <c r="ED198">
        <v>0.70349490642547607</v>
      </c>
      <c r="EE198">
        <v>0.78329706192016602</v>
      </c>
      <c r="EF198">
        <v>0.88033789396286011</v>
      </c>
      <c r="EG198">
        <v>0.98458379507064819</v>
      </c>
      <c r="EH198">
        <v>1.03526771068573</v>
      </c>
      <c r="EI198">
        <v>0.86269122362136841</v>
      </c>
      <c r="EJ198">
        <v>0.73017710447311401</v>
      </c>
      <c r="EK198">
        <v>2.0408058166503906</v>
      </c>
      <c r="EL198">
        <v>7.187415599822998</v>
      </c>
      <c r="EM198">
        <v>7.450291633605957</v>
      </c>
      <c r="EN198">
        <v>7.4904336929321289</v>
      </c>
      <c r="EO198">
        <v>7.1226568222045898</v>
      </c>
      <c r="EP198">
        <v>3.956545352935791</v>
      </c>
      <c r="EQ198">
        <v>1.4622331857681274</v>
      </c>
      <c r="ER198">
        <v>1.0672345161437988</v>
      </c>
      <c r="ES198">
        <v>1.1402935981750488</v>
      </c>
      <c r="ET198">
        <v>1.2183363437652588</v>
      </c>
      <c r="EU198">
        <v>82.388908386230469</v>
      </c>
      <c r="EV198">
        <v>82.369010925292969</v>
      </c>
      <c r="EW198">
        <v>81.33087158203125</v>
      </c>
      <c r="EX198">
        <v>79.361480712890625</v>
      </c>
      <c r="EY198">
        <v>78.852714538574219</v>
      </c>
      <c r="EZ198">
        <v>77.786994934082031</v>
      </c>
      <c r="FA198">
        <v>76.310317993164063</v>
      </c>
      <c r="FB198">
        <v>74.864585876464844</v>
      </c>
      <c r="FC198">
        <v>75.880340576171875</v>
      </c>
      <c r="FD198">
        <v>78.884986877441406</v>
      </c>
      <c r="FE198">
        <v>81.413002014160156</v>
      </c>
      <c r="FF198">
        <v>82.393905639648438</v>
      </c>
      <c r="FG198">
        <v>84.882781982421875</v>
      </c>
      <c r="FH198">
        <v>87.322006225585938</v>
      </c>
      <c r="FI198">
        <v>90.270652770996094</v>
      </c>
      <c r="FJ198">
        <v>90.664962768554687</v>
      </c>
      <c r="FK198">
        <v>93.358467102050781</v>
      </c>
      <c r="FL198">
        <v>96.206947326660156</v>
      </c>
      <c r="FM198">
        <v>94.763465881347656</v>
      </c>
      <c r="FN198">
        <v>95.574554443359375</v>
      </c>
      <c r="FO198">
        <v>91.686729431152344</v>
      </c>
      <c r="FP198">
        <v>85.227210998535156</v>
      </c>
      <c r="FQ198">
        <v>81.839988708496094</v>
      </c>
      <c r="FR198">
        <v>80.442848205566406</v>
      </c>
      <c r="FS198">
        <v>95</v>
      </c>
      <c r="FT198">
        <v>2.5979937985539436E-2</v>
      </c>
      <c r="FU198">
        <v>1</v>
      </c>
    </row>
    <row r="199" spans="1:177" x14ac:dyDescent="0.2">
      <c r="A199" t="s">
        <v>1</v>
      </c>
      <c r="B199" t="s">
        <v>212</v>
      </c>
      <c r="C199" t="s">
        <v>201</v>
      </c>
      <c r="D199" t="s">
        <v>251</v>
      </c>
      <c r="E199">
        <v>18</v>
      </c>
      <c r="F199">
        <v>376</v>
      </c>
      <c r="G199">
        <v>0.69094944000244141</v>
      </c>
      <c r="H199">
        <v>0.62508130073547363</v>
      </c>
      <c r="I199">
        <v>0.59490120410919189</v>
      </c>
      <c r="J199">
        <v>0.61316955089569092</v>
      </c>
      <c r="K199">
        <v>0.64119124412536621</v>
      </c>
      <c r="L199">
        <v>0.69996094703674316</v>
      </c>
      <c r="M199">
        <v>0.73497545719146729</v>
      </c>
      <c r="N199">
        <v>1.0065423250198364</v>
      </c>
      <c r="O199">
        <v>1.003960132598877</v>
      </c>
      <c r="P199">
        <v>1.0795048475265503</v>
      </c>
      <c r="Q199">
        <v>1.0896934270858765</v>
      </c>
      <c r="R199">
        <v>1.0954527854919434</v>
      </c>
      <c r="S199">
        <v>1.0776761770248413</v>
      </c>
      <c r="T199">
        <v>1.1270002126693726</v>
      </c>
      <c r="U199">
        <v>1.1080132722854614</v>
      </c>
      <c r="V199">
        <v>1.0713497400283813</v>
      </c>
      <c r="W199">
        <v>1.0808151960372925</v>
      </c>
      <c r="X199">
        <v>1.126185417175293</v>
      </c>
      <c r="Y199">
        <v>1.1483827829360962</v>
      </c>
      <c r="Z199">
        <v>1.1491185426712036</v>
      </c>
      <c r="AA199">
        <v>1.1965171098709106</v>
      </c>
      <c r="AB199">
        <v>1.0287882089614868</v>
      </c>
      <c r="AC199">
        <v>0.83052319288253784</v>
      </c>
      <c r="AD199">
        <v>0.72637563943862915</v>
      </c>
      <c r="AE199">
        <v>-0.40484508872032166</v>
      </c>
      <c r="AF199">
        <v>-0.25956922769546509</v>
      </c>
      <c r="AG199">
        <v>-0.2214369922876358</v>
      </c>
      <c r="AH199">
        <v>-0.30248034000396729</v>
      </c>
      <c r="AI199">
        <v>-0.2868121862411499</v>
      </c>
      <c r="AJ199">
        <v>-0.26282727718353271</v>
      </c>
      <c r="AK199">
        <v>-0.45278674364089966</v>
      </c>
      <c r="AL199">
        <v>-0.35060179233551025</v>
      </c>
      <c r="AM199">
        <v>-0.40251174569129944</v>
      </c>
      <c r="AN199">
        <v>-0.50198358297348022</v>
      </c>
      <c r="AO199">
        <v>-0.46469852328300476</v>
      </c>
      <c r="AP199">
        <v>-0.42919403314590454</v>
      </c>
      <c r="AQ199">
        <v>-0.35127294063568115</v>
      </c>
      <c r="AR199">
        <v>-0.32927107810974121</v>
      </c>
      <c r="AS199">
        <v>-0.30124348402023315</v>
      </c>
      <c r="AT199">
        <v>-0.12596777081489563</v>
      </c>
      <c r="AU199">
        <v>-0.25538662075996399</v>
      </c>
      <c r="AV199">
        <v>-0.25340935587882996</v>
      </c>
      <c r="AW199">
        <v>-0.22222593426704407</v>
      </c>
      <c r="AX199">
        <v>-0.45643210411071777</v>
      </c>
      <c r="AY199">
        <v>-0.5666433572769165</v>
      </c>
      <c r="AZ199">
        <v>-0.57595306634902954</v>
      </c>
      <c r="BA199">
        <v>-0.55276834964752197</v>
      </c>
      <c r="BB199">
        <v>-0.49713006615638733</v>
      </c>
      <c r="BC199">
        <v>-0.18942627310752869</v>
      </c>
      <c r="BD199">
        <v>-6.6459640860557556E-2</v>
      </c>
      <c r="BE199">
        <v>-3.1070040538907051E-2</v>
      </c>
      <c r="BF199">
        <v>-0.11653883755207062</v>
      </c>
      <c r="BG199">
        <v>-9.8609410226345062E-2</v>
      </c>
      <c r="BH199">
        <v>-6.0203902423381805E-2</v>
      </c>
      <c r="BI199">
        <v>-0.23530247807502747</v>
      </c>
      <c r="BJ199">
        <v>-0.12590377032756805</v>
      </c>
      <c r="BK199">
        <v>-0.15868791937828064</v>
      </c>
      <c r="BL199">
        <v>-0.25449076294898987</v>
      </c>
      <c r="BM199">
        <v>-0.20831635594367981</v>
      </c>
      <c r="BN199">
        <v>-0.17639364302158356</v>
      </c>
      <c r="BO199">
        <v>-0.11239371448755264</v>
      </c>
      <c r="BP199">
        <v>-8.5743755102157593E-2</v>
      </c>
      <c r="BQ199">
        <v>-6.4098045229911804E-2</v>
      </c>
      <c r="BR199">
        <v>0.11175127327442169</v>
      </c>
      <c r="BS199">
        <v>-2.4486493319272995E-2</v>
      </c>
      <c r="BT199">
        <v>-7.3189977556467056E-3</v>
      </c>
      <c r="BU199">
        <v>1.8329121172428131E-2</v>
      </c>
      <c r="BV199">
        <v>-0.21181337535381317</v>
      </c>
      <c r="BW199">
        <v>-0.32998925447463989</v>
      </c>
      <c r="BX199">
        <v>-0.34311056137084961</v>
      </c>
      <c r="BY199">
        <v>-0.31490734219551086</v>
      </c>
      <c r="BZ199">
        <v>-0.25565561652183533</v>
      </c>
      <c r="CA199">
        <v>-4.0227856487035751E-2</v>
      </c>
      <c r="CB199">
        <v>6.7287474870681763E-2</v>
      </c>
      <c r="CC199">
        <v>0.1007775291800499</v>
      </c>
      <c r="CD199">
        <v>1.2243673205375671E-2</v>
      </c>
      <c r="CE199">
        <v>3.1739257276058197E-2</v>
      </c>
      <c r="CF199">
        <v>8.0132424831390381E-2</v>
      </c>
      <c r="CG199">
        <v>-8.467353880405426E-2</v>
      </c>
      <c r="CH199">
        <v>2.9721403494477272E-2</v>
      </c>
      <c r="CI199">
        <v>1.0183715261518955E-2</v>
      </c>
      <c r="CJ199">
        <v>-8.3077967166900635E-2</v>
      </c>
      <c r="CK199">
        <v>-3.0746830627322197E-2</v>
      </c>
      <c r="CL199">
        <v>-1.3048774562776089E-3</v>
      </c>
      <c r="CM199">
        <v>5.3053315728902817E-2</v>
      </c>
      <c r="CN199">
        <v>8.2922525703907013E-2</v>
      </c>
      <c r="CO199">
        <v>0.10014816373586655</v>
      </c>
      <c r="CP199">
        <v>0.27639475464820862</v>
      </c>
      <c r="CQ199">
        <v>0.13543424010276794</v>
      </c>
      <c r="CR199">
        <v>0.16312243044376373</v>
      </c>
      <c r="CS199">
        <v>0.18493682146072388</v>
      </c>
      <c r="CT199">
        <v>-4.2391177266836166E-2</v>
      </c>
      <c r="CU199">
        <v>-0.16608333587646484</v>
      </c>
      <c r="CV199">
        <v>-0.18184454739093781</v>
      </c>
      <c r="CW199">
        <v>-0.15016552805900574</v>
      </c>
      <c r="CX199">
        <v>-8.8411159813404083E-2</v>
      </c>
      <c r="CY199">
        <v>0.10897056013345718</v>
      </c>
      <c r="CZ199">
        <v>0.20103459060192108</v>
      </c>
      <c r="DA199">
        <v>0.23262509703636169</v>
      </c>
      <c r="DB199">
        <v>0.14102618396282196</v>
      </c>
      <c r="DC199">
        <v>0.16208793222904205</v>
      </c>
      <c r="DD199">
        <v>0.22046875953674316</v>
      </c>
      <c r="DE199">
        <v>6.5955407917499542E-2</v>
      </c>
      <c r="DF199">
        <v>0.1853465735912323</v>
      </c>
      <c r="DG199">
        <v>0.1790553480386734</v>
      </c>
      <c r="DH199">
        <v>8.8334828615188599E-2</v>
      </c>
      <c r="DI199">
        <v>0.14682269096374512</v>
      </c>
      <c r="DJ199">
        <v>0.17378389835357666</v>
      </c>
      <c r="DK199">
        <v>0.21850034594535828</v>
      </c>
      <c r="DL199">
        <v>0.25158882141113281</v>
      </c>
      <c r="DM199">
        <v>0.2643943727016449</v>
      </c>
      <c r="DN199">
        <v>0.44103822112083435</v>
      </c>
      <c r="DO199">
        <v>0.29535496234893799</v>
      </c>
      <c r="DP199">
        <v>0.33356386423110962</v>
      </c>
      <c r="DQ199">
        <v>0.35154452919960022</v>
      </c>
      <c r="DR199">
        <v>0.12703101336956024</v>
      </c>
      <c r="DS199">
        <v>-2.1774191409349442E-3</v>
      </c>
      <c r="DT199">
        <v>-2.0578525960445404E-2</v>
      </c>
      <c r="DU199">
        <v>1.4576287008821964E-2</v>
      </c>
      <c r="DV199">
        <v>7.8833304345607758E-2</v>
      </c>
      <c r="DW199">
        <v>0.32438936829566956</v>
      </c>
      <c r="DX199">
        <v>0.39414417743682861</v>
      </c>
      <c r="DY199">
        <v>0.4229920506477356</v>
      </c>
      <c r="DZ199">
        <v>0.32696768641471863</v>
      </c>
      <c r="EA199">
        <v>0.35029071569442749</v>
      </c>
      <c r="EB199">
        <v>0.42309212684631348</v>
      </c>
      <c r="EC199">
        <v>0.28343966603279114</v>
      </c>
      <c r="ED199">
        <v>0.41004461050033569</v>
      </c>
      <c r="EE199">
        <v>0.42287918925285339</v>
      </c>
      <c r="EF199">
        <v>0.33582767844200134</v>
      </c>
      <c r="EG199">
        <v>0.40320488810539246</v>
      </c>
      <c r="EH199">
        <v>0.42658427357673645</v>
      </c>
      <c r="EI199">
        <v>0.45737957954406738</v>
      </c>
      <c r="EJ199">
        <v>0.49511614441871643</v>
      </c>
      <c r="EK199">
        <v>0.50153982639312744</v>
      </c>
      <c r="EL199">
        <v>0.67875725030899048</v>
      </c>
      <c r="EM199">
        <v>0.52625513076782227</v>
      </c>
      <c r="EN199">
        <v>0.57965421676635742</v>
      </c>
      <c r="EO199">
        <v>0.59209960699081421</v>
      </c>
      <c r="EP199">
        <v>0.37164974212646484</v>
      </c>
      <c r="EQ199">
        <v>0.23447668552398682</v>
      </c>
      <c r="ER199">
        <v>0.21226400136947632</v>
      </c>
      <c r="ES199">
        <v>0.2524372935295105</v>
      </c>
      <c r="ET199">
        <v>0.32030773162841797</v>
      </c>
      <c r="EU199">
        <v>74.329849243164063</v>
      </c>
      <c r="EV199">
        <v>72.737007141113281</v>
      </c>
      <c r="EW199">
        <v>72.564949035644531</v>
      </c>
      <c r="EX199">
        <v>72.954879760742187</v>
      </c>
      <c r="EY199">
        <v>72.307426452636719</v>
      </c>
      <c r="EZ199">
        <v>70.086433410644531</v>
      </c>
      <c r="FA199">
        <v>70.312149047851562</v>
      </c>
      <c r="FB199">
        <v>73.925468444824219</v>
      </c>
      <c r="FC199">
        <v>79.941276550292969</v>
      </c>
      <c r="FD199">
        <v>84.417350769042969</v>
      </c>
      <c r="FE199">
        <v>87.307601928710938</v>
      </c>
      <c r="FF199">
        <v>91.321418762207031</v>
      </c>
      <c r="FG199">
        <v>96.531143188476562</v>
      </c>
      <c r="FH199">
        <v>100.10100555419922</v>
      </c>
      <c r="FI199">
        <v>102.17250061035156</v>
      </c>
      <c r="FJ199">
        <v>103.625</v>
      </c>
      <c r="FK199">
        <v>104.35346221923828</v>
      </c>
      <c r="FL199">
        <v>102.71884155273437</v>
      </c>
      <c r="FM199">
        <v>97.182014465332031</v>
      </c>
      <c r="FN199">
        <v>88.608741760253906</v>
      </c>
      <c r="FO199">
        <v>81.715950012207031</v>
      </c>
      <c r="FP199">
        <v>78.485671997070313</v>
      </c>
      <c r="FQ199">
        <v>75.827377319335938</v>
      </c>
      <c r="FR199">
        <v>74.220413208007812</v>
      </c>
      <c r="FS199">
        <v>18</v>
      </c>
      <c r="FT199">
        <v>0.12657968699932098</v>
      </c>
      <c r="FU199">
        <v>1</v>
      </c>
    </row>
    <row r="200" spans="1:177" x14ac:dyDescent="0.2">
      <c r="A200" t="s">
        <v>1</v>
      </c>
      <c r="B200" t="s">
        <v>212</v>
      </c>
      <c r="C200" t="s">
        <v>201</v>
      </c>
      <c r="D200" t="s">
        <v>252</v>
      </c>
      <c r="E200">
        <v>98</v>
      </c>
      <c r="F200">
        <v>378</v>
      </c>
      <c r="G200">
        <v>8.4376420974731445</v>
      </c>
      <c r="H200">
        <v>8.3935441970825195</v>
      </c>
      <c r="I200">
        <v>8.361790657043457</v>
      </c>
      <c r="J200">
        <v>8.3579893112182617</v>
      </c>
      <c r="K200">
        <v>8.4003410339355469</v>
      </c>
      <c r="L200">
        <v>8.5800876617431641</v>
      </c>
      <c r="M200">
        <v>8.864771842956543</v>
      </c>
      <c r="N200">
        <v>9.0705747604370117</v>
      </c>
      <c r="O200">
        <v>9.2394247055053711</v>
      </c>
      <c r="P200">
        <v>9.3465766906738281</v>
      </c>
      <c r="Q200">
        <v>9.393218994140625</v>
      </c>
      <c r="R200">
        <v>9.3761692047119141</v>
      </c>
      <c r="S200">
        <v>9.3335914611816406</v>
      </c>
      <c r="T200">
        <v>9.3091650009155273</v>
      </c>
      <c r="U200">
        <v>9.1893205642700195</v>
      </c>
      <c r="V200">
        <v>9.0303421020507813</v>
      </c>
      <c r="W200">
        <v>8.8448915481567383</v>
      </c>
      <c r="X200">
        <v>8.7867403030395508</v>
      </c>
      <c r="Y200">
        <v>8.8664979934692383</v>
      </c>
      <c r="Z200">
        <v>8.8983135223388672</v>
      </c>
      <c r="AA200">
        <v>8.8711309432983398</v>
      </c>
      <c r="AB200">
        <v>8.4720191955566406</v>
      </c>
      <c r="AC200">
        <v>8.2064390182495117</v>
      </c>
      <c r="AD200">
        <v>8.0614280700683594</v>
      </c>
      <c r="AE200">
        <v>-0.5601537823677063</v>
      </c>
      <c r="AF200">
        <v>-0.63528549671173096</v>
      </c>
      <c r="AG200">
        <v>-0.69975852966308594</v>
      </c>
      <c r="AH200">
        <v>-0.7192501425743103</v>
      </c>
      <c r="AI200">
        <v>-0.78128468990325928</v>
      </c>
      <c r="AJ200">
        <v>-0.63264530897140503</v>
      </c>
      <c r="AK200">
        <v>-0.57789874076843262</v>
      </c>
      <c r="AL200">
        <v>-0.68688756227493286</v>
      </c>
      <c r="AM200">
        <v>-0.74976867437362671</v>
      </c>
      <c r="AN200">
        <v>-0.81720650196075439</v>
      </c>
      <c r="AO200">
        <v>-0.91760551929473877</v>
      </c>
      <c r="AP200">
        <v>-1.0250473022460937</v>
      </c>
      <c r="AQ200">
        <v>-1.2642266750335693</v>
      </c>
      <c r="AR200">
        <v>-1.2231549024581909</v>
      </c>
      <c r="AS200">
        <v>-0.17767098546028137</v>
      </c>
      <c r="AT200">
        <v>5.8638491630554199</v>
      </c>
      <c r="AU200">
        <v>5.9560365676879883</v>
      </c>
      <c r="AV200">
        <v>5.8269166946411133</v>
      </c>
      <c r="AW200">
        <v>5.7789568901062012</v>
      </c>
      <c r="AX200">
        <v>0.89021486043930054</v>
      </c>
      <c r="AY200">
        <v>-1.1910082101821899</v>
      </c>
      <c r="AZ200">
        <v>-1.2772917747497559</v>
      </c>
      <c r="BA200">
        <v>-1.2332864999771118</v>
      </c>
      <c r="BB200">
        <v>-1.2436897754669189</v>
      </c>
      <c r="BC200">
        <v>-0.14710314571857452</v>
      </c>
      <c r="BD200">
        <v>-0.23258289694786072</v>
      </c>
      <c r="BE200">
        <v>-0.29901531338691711</v>
      </c>
      <c r="BF200">
        <v>-0.31991279125213623</v>
      </c>
      <c r="BG200">
        <v>-0.38151842355728149</v>
      </c>
      <c r="BH200">
        <v>-0.23456227779388428</v>
      </c>
      <c r="BI200">
        <v>-0.17287038266658783</v>
      </c>
      <c r="BJ200">
        <v>-0.21173432469367981</v>
      </c>
      <c r="BK200">
        <v>-0.23233503103256226</v>
      </c>
      <c r="BL200">
        <v>-0.27431672811508179</v>
      </c>
      <c r="BM200">
        <v>-0.36154761910438538</v>
      </c>
      <c r="BN200">
        <v>-0.45272126793861389</v>
      </c>
      <c r="BO200">
        <v>-0.67295271158218384</v>
      </c>
      <c r="BP200">
        <v>-0.62161004543304443</v>
      </c>
      <c r="BQ200">
        <v>0.43750828504562378</v>
      </c>
      <c r="BR200">
        <v>6.4763550758361816</v>
      </c>
      <c r="BS200">
        <v>6.568140983581543</v>
      </c>
      <c r="BT200">
        <v>6.4350881576538086</v>
      </c>
      <c r="BU200">
        <v>6.3895316123962402</v>
      </c>
      <c r="BV200">
        <v>1.5079541206359863</v>
      </c>
      <c r="BW200">
        <v>-0.57274156808853149</v>
      </c>
      <c r="BX200">
        <v>-0.65669512748718262</v>
      </c>
      <c r="BY200">
        <v>-0.6103140115737915</v>
      </c>
      <c r="BZ200">
        <v>-0.60025602579116821</v>
      </c>
      <c r="CA200">
        <v>0.13897448778152466</v>
      </c>
      <c r="CB200">
        <v>4.6327698975801468E-2</v>
      </c>
      <c r="CC200">
        <v>-2.1461781114339828E-2</v>
      </c>
      <c r="CD200">
        <v>-4.3332964181900024E-2</v>
      </c>
      <c r="CE200">
        <v>-0.10464155673980713</v>
      </c>
      <c r="CF200">
        <v>4.1148815304040909E-2</v>
      </c>
      <c r="CG200">
        <v>0.10765102505683899</v>
      </c>
      <c r="CH200">
        <v>0.1173553466796875</v>
      </c>
      <c r="CI200">
        <v>0.12603792548179626</v>
      </c>
      <c r="CJ200">
        <v>0.10168711096048355</v>
      </c>
      <c r="CK200">
        <v>2.3576429113745689E-2</v>
      </c>
      <c r="CL200">
        <v>-5.6330021470785141E-2</v>
      </c>
      <c r="CM200">
        <v>-0.26343813538551331</v>
      </c>
      <c r="CN200">
        <v>-0.20498187839984894</v>
      </c>
      <c r="CO200">
        <v>0.86357957124710083</v>
      </c>
      <c r="CP200">
        <v>6.9005746841430664</v>
      </c>
      <c r="CQ200">
        <v>6.9920825958251953</v>
      </c>
      <c r="CR200">
        <v>6.8563055992126465</v>
      </c>
      <c r="CS200">
        <v>6.8124136924743652</v>
      </c>
      <c r="CT200">
        <v>1.9357985258102417</v>
      </c>
      <c r="CU200">
        <v>-0.14453202486038208</v>
      </c>
      <c r="CV200">
        <v>-0.22687175869941711</v>
      </c>
      <c r="CW200">
        <v>-0.17884524166584015</v>
      </c>
      <c r="CX200">
        <v>-0.15461571514606476</v>
      </c>
      <c r="CY200">
        <v>0.42505210638046265</v>
      </c>
      <c r="CZ200">
        <v>0.32523828744888306</v>
      </c>
      <c r="DA200">
        <v>0.25609174370765686</v>
      </c>
      <c r="DB200">
        <v>0.23324687778949738</v>
      </c>
      <c r="DC200">
        <v>0.17223531007766724</v>
      </c>
      <c r="DD200">
        <v>0.3168599009513855</v>
      </c>
      <c r="DE200">
        <v>0.38817241787910461</v>
      </c>
      <c r="DF200">
        <v>0.44644501805305481</v>
      </c>
      <c r="DG200">
        <v>0.48441088199615479</v>
      </c>
      <c r="DH200">
        <v>0.4776909351348877</v>
      </c>
      <c r="DI200">
        <v>0.40870046615600586</v>
      </c>
      <c r="DJ200">
        <v>0.34006121754646301</v>
      </c>
      <c r="DK200">
        <v>0.14607644081115723</v>
      </c>
      <c r="DL200">
        <v>0.21164625883102417</v>
      </c>
      <c r="DM200">
        <v>1.2896509170532227</v>
      </c>
      <c r="DN200">
        <v>7.3247942924499512</v>
      </c>
      <c r="DO200">
        <v>7.4160242080688477</v>
      </c>
      <c r="DP200">
        <v>7.2775230407714844</v>
      </c>
      <c r="DQ200">
        <v>7.2352957725524902</v>
      </c>
      <c r="DR200">
        <v>2.3636429309844971</v>
      </c>
      <c r="DS200">
        <v>0.28367754817008972</v>
      </c>
      <c r="DT200">
        <v>0.202951580286026</v>
      </c>
      <c r="DU200">
        <v>0.25262355804443359</v>
      </c>
      <c r="DV200">
        <v>0.2910245954990387</v>
      </c>
      <c r="DW200">
        <v>0.83810275793075562</v>
      </c>
      <c r="DX200">
        <v>0.72794085741043091</v>
      </c>
      <c r="DY200">
        <v>0.65683495998382568</v>
      </c>
      <c r="DZ200">
        <v>0.63258421421051025</v>
      </c>
      <c r="EA200">
        <v>0.57200157642364502</v>
      </c>
      <c r="EB200">
        <v>0.71494293212890625</v>
      </c>
      <c r="EC200">
        <v>0.7932007908821106</v>
      </c>
      <c r="ED200">
        <v>0.92159825563430786</v>
      </c>
      <c r="EE200">
        <v>1.0018445253372192</v>
      </c>
      <c r="EF200">
        <v>1.0205807685852051</v>
      </c>
      <c r="EG200">
        <v>0.96475839614868164</v>
      </c>
      <c r="EH200">
        <v>0.9123871922492981</v>
      </c>
      <c r="EI200">
        <v>0.7373504638671875</v>
      </c>
      <c r="EJ200">
        <v>0.81319111585617065</v>
      </c>
      <c r="EK200">
        <v>1.9048300981521606</v>
      </c>
      <c r="EL200">
        <v>7.9373002052307129</v>
      </c>
      <c r="EM200">
        <v>8.0281286239624023</v>
      </c>
      <c r="EN200">
        <v>7.8856945037841797</v>
      </c>
      <c r="EO200">
        <v>7.8458704948425293</v>
      </c>
      <c r="EP200">
        <v>2.9813821315765381</v>
      </c>
      <c r="EQ200">
        <v>0.90194416046142578</v>
      </c>
      <c r="ER200">
        <v>0.82354825735092163</v>
      </c>
      <c r="ES200">
        <v>0.87559598684310913</v>
      </c>
      <c r="ET200">
        <v>0.93445837497711182</v>
      </c>
      <c r="EU200">
        <v>82.373252868652344</v>
      </c>
      <c r="EV200">
        <v>80.39202880859375</v>
      </c>
      <c r="EW200">
        <v>77.878005981445312</v>
      </c>
      <c r="EX200">
        <v>75.907501220703125</v>
      </c>
      <c r="EY200">
        <v>74.436424255371094</v>
      </c>
      <c r="EZ200">
        <v>73.409210205078125</v>
      </c>
      <c r="FA200">
        <v>72.904960632324219</v>
      </c>
      <c r="FB200">
        <v>76.3990478515625</v>
      </c>
      <c r="FC200">
        <v>80.411476135253906</v>
      </c>
      <c r="FD200">
        <v>84.844871520996094</v>
      </c>
      <c r="FE200">
        <v>88.336883544921875</v>
      </c>
      <c r="FF200">
        <v>92.301849365234375</v>
      </c>
      <c r="FG200">
        <v>95.308975219726562</v>
      </c>
      <c r="FH200">
        <v>98.332176208496094</v>
      </c>
      <c r="FI200">
        <v>100.32093811035156</v>
      </c>
      <c r="FJ200">
        <v>100.72267913818359</v>
      </c>
      <c r="FK200">
        <v>100.93459320068359</v>
      </c>
      <c r="FL200">
        <v>100.949462890625</v>
      </c>
      <c r="FM200">
        <v>100.51542663574219</v>
      </c>
      <c r="FN200">
        <v>100.07402801513672</v>
      </c>
      <c r="FO200">
        <v>97.089889526367188</v>
      </c>
      <c r="FP200">
        <v>93.546394348144531</v>
      </c>
      <c r="FQ200">
        <v>91.104415893554687</v>
      </c>
      <c r="FR200">
        <v>89.62774658203125</v>
      </c>
      <c r="FS200">
        <v>98</v>
      </c>
      <c r="FT200">
        <v>2.4857785552740097E-2</v>
      </c>
      <c r="FU200">
        <v>1</v>
      </c>
    </row>
    <row r="201" spans="1:177" x14ac:dyDescent="0.2">
      <c r="A201" t="s">
        <v>1</v>
      </c>
      <c r="B201" t="s">
        <v>212</v>
      </c>
      <c r="C201" t="s">
        <v>201</v>
      </c>
      <c r="D201" t="s">
        <v>253</v>
      </c>
      <c r="E201">
        <v>378</v>
      </c>
      <c r="F201">
        <v>378</v>
      </c>
      <c r="G201">
        <v>21.02000617980957</v>
      </c>
      <c r="H201">
        <v>20.732122421264648</v>
      </c>
      <c r="I201">
        <v>20.591974258422852</v>
      </c>
      <c r="J201">
        <v>20.597526550292969</v>
      </c>
      <c r="K201">
        <v>20.800432205200195</v>
      </c>
      <c r="L201">
        <v>21.944210052490234</v>
      </c>
      <c r="M201">
        <v>24.235387802124023</v>
      </c>
      <c r="N201">
        <v>26.763593673706055</v>
      </c>
      <c r="O201">
        <v>28.079719543457031</v>
      </c>
      <c r="P201">
        <v>29.200326919555664</v>
      </c>
      <c r="Q201">
        <v>29.798671722412109</v>
      </c>
      <c r="R201">
        <v>29.956441879272461</v>
      </c>
      <c r="S201">
        <v>29.952543258666992</v>
      </c>
      <c r="T201">
        <v>30.076698303222656</v>
      </c>
      <c r="U201">
        <v>29.972808837890625</v>
      </c>
      <c r="V201">
        <v>29.458812713623047</v>
      </c>
      <c r="W201">
        <v>28.625831604003906</v>
      </c>
      <c r="X201">
        <v>28.003599166870117</v>
      </c>
      <c r="Y201">
        <v>27.534696578979492</v>
      </c>
      <c r="Z201">
        <v>27.202260971069336</v>
      </c>
      <c r="AA201">
        <v>27.085512161254883</v>
      </c>
      <c r="AB201">
        <v>25.757564544677734</v>
      </c>
      <c r="AC201">
        <v>24.034660339355469</v>
      </c>
      <c r="AD201">
        <v>23.278726577758789</v>
      </c>
      <c r="AE201">
        <v>-1.1333161592483521</v>
      </c>
      <c r="AF201">
        <v>-1.5337080955505371</v>
      </c>
      <c r="AG201">
        <v>-1.6430405378341675</v>
      </c>
      <c r="AH201">
        <v>-1.8413033485412598</v>
      </c>
      <c r="AI201">
        <v>-2.0344898700714111</v>
      </c>
      <c r="AJ201">
        <v>-2.0763828754425049</v>
      </c>
      <c r="AK201">
        <v>-1.2160454988479614</v>
      </c>
      <c r="AL201">
        <v>-1.1283416748046875</v>
      </c>
      <c r="AM201">
        <v>-0.95866596698760986</v>
      </c>
      <c r="AN201">
        <v>-0.84880375862121582</v>
      </c>
      <c r="AO201">
        <v>-1.4279749393463135</v>
      </c>
      <c r="AP201">
        <v>-1.4661638736724854</v>
      </c>
      <c r="AQ201">
        <v>-1.5071785449981689</v>
      </c>
      <c r="AR201">
        <v>-1.8112810850143433</v>
      </c>
      <c r="AS201">
        <v>0.50497859716415405</v>
      </c>
      <c r="AT201">
        <v>16.775253295898437</v>
      </c>
      <c r="AU201">
        <v>16.463769912719727</v>
      </c>
      <c r="AV201">
        <v>16.097099304199219</v>
      </c>
      <c r="AW201">
        <v>15.723705291748047</v>
      </c>
      <c r="AX201">
        <v>5.3559770584106445</v>
      </c>
      <c r="AY201">
        <v>0.41672313213348389</v>
      </c>
      <c r="AZ201">
        <v>-0.29651811718940735</v>
      </c>
      <c r="BA201">
        <v>-0.52528488636016846</v>
      </c>
      <c r="BB201">
        <v>-3.7186469882726669E-2</v>
      </c>
      <c r="BC201">
        <v>-0.21781998872756958</v>
      </c>
      <c r="BD201">
        <v>-0.63029664754867554</v>
      </c>
      <c r="BE201">
        <v>-0.73682147264480591</v>
      </c>
      <c r="BF201">
        <v>-0.93103188276290894</v>
      </c>
      <c r="BG201">
        <v>-1.1056250333786011</v>
      </c>
      <c r="BH201">
        <v>-1.1230908632278442</v>
      </c>
      <c r="BI201">
        <v>-0.28970199823379517</v>
      </c>
      <c r="BJ201">
        <v>-6.6646233201026917E-2</v>
      </c>
      <c r="BK201">
        <v>0.16257552802562714</v>
      </c>
      <c r="BL201">
        <v>0.30647888779640198</v>
      </c>
      <c r="BM201">
        <v>-0.23141814768314362</v>
      </c>
      <c r="BN201">
        <v>-0.26121467351913452</v>
      </c>
      <c r="BO201">
        <v>-0.28070962429046631</v>
      </c>
      <c r="BP201">
        <v>-0.57866150140762329</v>
      </c>
      <c r="BQ201">
        <v>1.7397854328155518</v>
      </c>
      <c r="BR201">
        <v>18.009784698486328</v>
      </c>
      <c r="BS201">
        <v>17.704587936401367</v>
      </c>
      <c r="BT201">
        <v>17.343145370483398</v>
      </c>
      <c r="BU201">
        <v>16.972467422485352</v>
      </c>
      <c r="BV201">
        <v>6.6128802299499512</v>
      </c>
      <c r="BW201">
        <v>1.6663225889205933</v>
      </c>
      <c r="BX201">
        <v>0.97567486763000488</v>
      </c>
      <c r="BY201">
        <v>0.7604902982711792</v>
      </c>
      <c r="BZ201">
        <v>1.2573478221893311</v>
      </c>
      <c r="CA201">
        <v>0.41624987125396729</v>
      </c>
      <c r="CB201">
        <v>-4.5965616591274738E-3</v>
      </c>
      <c r="CC201">
        <v>-0.10917694866657257</v>
      </c>
      <c r="CD201">
        <v>-0.30058062076568604</v>
      </c>
      <c r="CE201">
        <v>-0.4622960090637207</v>
      </c>
      <c r="CF201">
        <v>-0.46284377574920654</v>
      </c>
      <c r="CG201">
        <v>0.35188072919845581</v>
      </c>
      <c r="CH201">
        <v>0.66868078708648682</v>
      </c>
      <c r="CI201">
        <v>0.93914395570755005</v>
      </c>
      <c r="CJ201">
        <v>1.1066241264343262</v>
      </c>
      <c r="CK201">
        <v>0.59731340408325195</v>
      </c>
      <c r="CL201">
        <v>0.57332950830459595</v>
      </c>
      <c r="CM201">
        <v>0.56873899698257446</v>
      </c>
      <c r="CN201">
        <v>0.27504712343215942</v>
      </c>
      <c r="CO201">
        <v>2.5950088500976562</v>
      </c>
      <c r="CP201">
        <v>18.864816665649414</v>
      </c>
      <c r="CQ201">
        <v>18.563974380493164</v>
      </c>
      <c r="CR201">
        <v>18.206153869628906</v>
      </c>
      <c r="CS201">
        <v>17.837356567382813</v>
      </c>
      <c r="CT201">
        <v>7.4834074974060059</v>
      </c>
      <c r="CU201">
        <v>2.5317914485931396</v>
      </c>
      <c r="CV201">
        <v>1.8567918539047241</v>
      </c>
      <c r="CW201">
        <v>1.6510143280029297</v>
      </c>
      <c r="CX201">
        <v>2.1539382934570312</v>
      </c>
      <c r="CY201">
        <v>1.0503196716308594</v>
      </c>
      <c r="CZ201">
        <v>0.62110352516174316</v>
      </c>
      <c r="DA201">
        <v>0.51846760511398315</v>
      </c>
      <c r="DB201">
        <v>0.32987064123153687</v>
      </c>
      <c r="DC201">
        <v>0.18103301525115967</v>
      </c>
      <c r="DD201">
        <v>0.19740332663059235</v>
      </c>
      <c r="DE201">
        <v>0.99346345663070679</v>
      </c>
      <c r="DF201">
        <v>1.4040077924728394</v>
      </c>
      <c r="DG201">
        <v>1.7157124280929565</v>
      </c>
      <c r="DH201">
        <v>1.9067693948745728</v>
      </c>
      <c r="DI201">
        <v>1.4260449409484863</v>
      </c>
      <c r="DJ201">
        <v>1.4078736305236816</v>
      </c>
      <c r="DK201">
        <v>1.4181876182556152</v>
      </c>
      <c r="DL201">
        <v>1.1287556886672974</v>
      </c>
      <c r="DM201">
        <v>3.4502322673797607</v>
      </c>
      <c r="DN201">
        <v>19.7198486328125</v>
      </c>
      <c r="DO201">
        <v>19.423360824584961</v>
      </c>
      <c r="DP201">
        <v>19.069162368774414</v>
      </c>
      <c r="DQ201">
        <v>18.702245712280273</v>
      </c>
      <c r="DR201">
        <v>8.3539352416992187</v>
      </c>
      <c r="DS201">
        <v>3.3972601890563965</v>
      </c>
      <c r="DT201">
        <v>2.7379088401794434</v>
      </c>
      <c r="DU201">
        <v>2.5415382385253906</v>
      </c>
      <c r="DV201">
        <v>3.0505287647247314</v>
      </c>
      <c r="DW201">
        <v>1.9658159017562866</v>
      </c>
      <c r="DX201">
        <v>1.5245150327682495</v>
      </c>
      <c r="DY201">
        <v>1.4246866703033447</v>
      </c>
      <c r="DZ201">
        <v>1.2401421070098877</v>
      </c>
      <c r="EA201">
        <v>1.1098979711532593</v>
      </c>
      <c r="EB201">
        <v>1.1506953239440918</v>
      </c>
      <c r="EC201">
        <v>1.919806957244873</v>
      </c>
      <c r="ED201">
        <v>2.4657032489776611</v>
      </c>
      <c r="EE201">
        <v>2.83695387840271</v>
      </c>
      <c r="EF201">
        <v>3.0620520114898682</v>
      </c>
      <c r="EG201">
        <v>2.6226017475128174</v>
      </c>
      <c r="EH201">
        <v>2.6128230094909668</v>
      </c>
      <c r="EI201">
        <v>2.6446564197540283</v>
      </c>
      <c r="EJ201">
        <v>2.3613753318786621</v>
      </c>
      <c r="EK201">
        <v>4.6850390434265137</v>
      </c>
      <c r="EL201">
        <v>20.954380035400391</v>
      </c>
      <c r="EM201">
        <v>20.664178848266602</v>
      </c>
      <c r="EN201">
        <v>20.315208435058594</v>
      </c>
      <c r="EO201">
        <v>19.951007843017578</v>
      </c>
      <c r="EP201">
        <v>9.6108379364013672</v>
      </c>
      <c r="EQ201">
        <v>4.6468596458435059</v>
      </c>
      <c r="ER201">
        <v>4.0101017951965332</v>
      </c>
      <c r="ES201">
        <v>3.8273136615753174</v>
      </c>
      <c r="ET201">
        <v>4.3450632095336914</v>
      </c>
      <c r="EU201">
        <v>83.73358154296875</v>
      </c>
      <c r="EV201">
        <v>83.421844482421875</v>
      </c>
      <c r="EW201">
        <v>82.113075256347656</v>
      </c>
      <c r="EX201">
        <v>80.721107482910156</v>
      </c>
      <c r="EY201">
        <v>79.470909118652344</v>
      </c>
      <c r="EZ201">
        <v>78.68841552734375</v>
      </c>
      <c r="FA201">
        <v>77.123382568359375</v>
      </c>
      <c r="FB201">
        <v>77.941337585449219</v>
      </c>
      <c r="FC201">
        <v>81.26361083984375</v>
      </c>
      <c r="FD201">
        <v>84.071044921875</v>
      </c>
      <c r="FE201">
        <v>87.383209228515625</v>
      </c>
      <c r="FF201">
        <v>90.171043395996094</v>
      </c>
      <c r="FG201">
        <v>92.144638061523438</v>
      </c>
      <c r="FH201">
        <v>92.860923767089844</v>
      </c>
      <c r="FI201">
        <v>93.952491760253906</v>
      </c>
      <c r="FJ201">
        <v>89.23187255859375</v>
      </c>
      <c r="FK201">
        <v>88.137710571289063</v>
      </c>
      <c r="FL201">
        <v>87.43511962890625</v>
      </c>
      <c r="FM201">
        <v>86.92156982421875</v>
      </c>
      <c r="FN201">
        <v>89.033294677734375</v>
      </c>
      <c r="FO201">
        <v>88.331588745117188</v>
      </c>
      <c r="FP201">
        <v>86.892814636230469</v>
      </c>
      <c r="FQ201">
        <v>85.358589172363281</v>
      </c>
      <c r="FR201">
        <v>83.931175231933594</v>
      </c>
      <c r="FS201">
        <v>378</v>
      </c>
      <c r="FT201">
        <v>8.5385395213961601E-3</v>
      </c>
      <c r="FU201">
        <v>1</v>
      </c>
    </row>
    <row r="202" spans="1:177" x14ac:dyDescent="0.2">
      <c r="A202" t="s">
        <v>1</v>
      </c>
      <c r="B202" t="s">
        <v>212</v>
      </c>
      <c r="C202" t="s">
        <v>201</v>
      </c>
      <c r="D202" t="s">
        <v>254</v>
      </c>
      <c r="E202">
        <v>378</v>
      </c>
      <c r="F202">
        <v>378</v>
      </c>
      <c r="G202">
        <v>21.756927490234375</v>
      </c>
      <c r="H202">
        <v>21.484207153320313</v>
      </c>
      <c r="I202">
        <v>21.392972946166992</v>
      </c>
      <c r="J202">
        <v>21.430370330810547</v>
      </c>
      <c r="K202">
        <v>21.660295486450195</v>
      </c>
      <c r="L202">
        <v>22.839834213256836</v>
      </c>
      <c r="M202">
        <v>24.617441177368164</v>
      </c>
      <c r="N202">
        <v>26.589273452758789</v>
      </c>
      <c r="O202">
        <v>27.378780364990234</v>
      </c>
      <c r="P202">
        <v>28.455711364746094</v>
      </c>
      <c r="Q202">
        <v>28.990362167358398</v>
      </c>
      <c r="R202">
        <v>29.169178009033203</v>
      </c>
      <c r="S202">
        <v>29.153305053710937</v>
      </c>
      <c r="T202">
        <v>29.357072830200195</v>
      </c>
      <c r="U202">
        <v>29.195259094238281</v>
      </c>
      <c r="V202">
        <v>28.833057403564453</v>
      </c>
      <c r="W202">
        <v>28.311399459838867</v>
      </c>
      <c r="X202">
        <v>27.682809829711914</v>
      </c>
      <c r="Y202">
        <v>27.109420776367188</v>
      </c>
      <c r="Z202">
        <v>26.910524368286133</v>
      </c>
      <c r="AA202">
        <v>26.730831146240234</v>
      </c>
      <c r="AB202">
        <v>25.293506622314453</v>
      </c>
      <c r="AC202">
        <v>23.645526885986328</v>
      </c>
      <c r="AD202">
        <v>22.878887176513672</v>
      </c>
      <c r="AE202">
        <v>-0.44910269975662231</v>
      </c>
      <c r="AF202">
        <v>-7.823462039232254E-2</v>
      </c>
      <c r="AG202">
        <v>-0.31060957908630371</v>
      </c>
      <c r="AH202">
        <v>-0.30816185474395752</v>
      </c>
      <c r="AI202">
        <v>-0.4578711986541748</v>
      </c>
      <c r="AJ202">
        <v>-0.23257726430892944</v>
      </c>
      <c r="AK202">
        <v>-0.60493212938308716</v>
      </c>
      <c r="AL202">
        <v>-0.94908738136291504</v>
      </c>
      <c r="AM202">
        <v>-2.1477870941162109</v>
      </c>
      <c r="AN202">
        <v>-2.6703648567199707</v>
      </c>
      <c r="AO202">
        <v>-3.2680740356445313</v>
      </c>
      <c r="AP202">
        <v>-2.7156171798706055</v>
      </c>
      <c r="AQ202">
        <v>-2.262385368347168</v>
      </c>
      <c r="AR202">
        <v>-2.9035735130310059</v>
      </c>
      <c r="AS202">
        <v>-0.17642655968666077</v>
      </c>
      <c r="AT202">
        <v>15.989351272583008</v>
      </c>
      <c r="AU202">
        <v>15.578089714050293</v>
      </c>
      <c r="AV202">
        <v>15.116185188293457</v>
      </c>
      <c r="AW202">
        <v>14.552071571350098</v>
      </c>
      <c r="AX202">
        <v>4.0818343162536621</v>
      </c>
      <c r="AY202">
        <v>-1.9333183765411377</v>
      </c>
      <c r="AZ202">
        <v>-3.707993745803833</v>
      </c>
      <c r="BA202">
        <v>-3.8691425323486328</v>
      </c>
      <c r="BB202">
        <v>-3.7249960899353027</v>
      </c>
      <c r="BC202">
        <v>0.33601748943328857</v>
      </c>
      <c r="BD202">
        <v>0.6917039155960083</v>
      </c>
      <c r="BE202">
        <v>0.45159691572189331</v>
      </c>
      <c r="BF202">
        <v>0.44025081396102905</v>
      </c>
      <c r="BG202">
        <v>0.29212462902069092</v>
      </c>
      <c r="BH202">
        <v>0.51181787252426147</v>
      </c>
      <c r="BI202">
        <v>0.14116469025611877</v>
      </c>
      <c r="BJ202">
        <v>-0.10612162947654724</v>
      </c>
      <c r="BK202">
        <v>-1.2528049945831299</v>
      </c>
      <c r="BL202">
        <v>-1.7457702159881592</v>
      </c>
      <c r="BM202">
        <v>-2.3093090057373047</v>
      </c>
      <c r="BN202">
        <v>-1.7214171886444092</v>
      </c>
      <c r="BO202">
        <v>-1.2519229650497437</v>
      </c>
      <c r="BP202">
        <v>-1.8748185634613037</v>
      </c>
      <c r="BQ202">
        <v>0.87372720241546631</v>
      </c>
      <c r="BR202">
        <v>17.053182601928711</v>
      </c>
      <c r="BS202">
        <v>16.638029098510742</v>
      </c>
      <c r="BT202">
        <v>16.165187835693359</v>
      </c>
      <c r="BU202">
        <v>15.59498119354248</v>
      </c>
      <c r="BV202">
        <v>5.1410045623779297</v>
      </c>
      <c r="BW202">
        <v>-0.84596741199493408</v>
      </c>
      <c r="BX202">
        <v>-2.6116030216217041</v>
      </c>
      <c r="BY202">
        <v>-2.7527461051940918</v>
      </c>
      <c r="BZ202">
        <v>-2.585176944732666</v>
      </c>
      <c r="CA202">
        <v>0.87978935241699219</v>
      </c>
      <c r="CB202">
        <v>1.2249610424041748</v>
      </c>
      <c r="CC202">
        <v>0.97949880361557007</v>
      </c>
      <c r="CD202">
        <v>0.95859915018081665</v>
      </c>
      <c r="CE202">
        <v>0.8115694522857666</v>
      </c>
      <c r="CF202">
        <v>1.0273836851119995</v>
      </c>
      <c r="CG202">
        <v>0.657909095287323</v>
      </c>
      <c r="CH202">
        <v>0.47771388292312622</v>
      </c>
      <c r="CI202">
        <v>-0.63294303417205811</v>
      </c>
      <c r="CJ202">
        <v>-1.1053987741470337</v>
      </c>
      <c r="CK202">
        <v>-1.6452713012695313</v>
      </c>
      <c r="CL202">
        <v>-1.0328372716903687</v>
      </c>
      <c r="CM202">
        <v>-0.55207973718643188</v>
      </c>
      <c r="CN202">
        <v>-1.1623060703277588</v>
      </c>
      <c r="CO202">
        <v>1.6010605096817017</v>
      </c>
      <c r="CP202">
        <v>17.789987564086914</v>
      </c>
      <c r="CQ202">
        <v>17.372138977050781</v>
      </c>
      <c r="CR202">
        <v>16.891725540161133</v>
      </c>
      <c r="CS202">
        <v>16.317296981811523</v>
      </c>
      <c r="CT202">
        <v>5.8745827674865723</v>
      </c>
      <c r="CU202">
        <v>-9.2871434986591339E-2</v>
      </c>
      <c r="CV202">
        <v>-1.8522464036941528</v>
      </c>
      <c r="CW202">
        <v>-1.9795331954956055</v>
      </c>
      <c r="CX202">
        <v>-1.7957416772842407</v>
      </c>
      <c r="CY202">
        <v>1.4235612154006958</v>
      </c>
      <c r="CZ202">
        <v>1.7582181692123413</v>
      </c>
      <c r="DA202">
        <v>1.5074007511138916</v>
      </c>
      <c r="DB202">
        <v>1.476947546005249</v>
      </c>
      <c r="DC202">
        <v>1.3310142755508423</v>
      </c>
      <c r="DD202">
        <v>1.5429494380950928</v>
      </c>
      <c r="DE202">
        <v>1.1746535301208496</v>
      </c>
      <c r="DF202">
        <v>1.0615494251251221</v>
      </c>
      <c r="DG202">
        <v>-1.3081102631986141E-2</v>
      </c>
      <c r="DH202">
        <v>-0.46502730250358582</v>
      </c>
      <c r="DI202">
        <v>-0.98123359680175781</v>
      </c>
      <c r="DJ202">
        <v>-0.34425735473632813</v>
      </c>
      <c r="DK202">
        <v>0.14776347577571869</v>
      </c>
      <c r="DL202">
        <v>-0.44979357719421387</v>
      </c>
      <c r="DM202">
        <v>2.3283936977386475</v>
      </c>
      <c r="DN202">
        <v>18.526792526245117</v>
      </c>
      <c r="DO202">
        <v>18.10624885559082</v>
      </c>
      <c r="DP202">
        <v>17.618263244628906</v>
      </c>
      <c r="DQ202">
        <v>17.039613723754883</v>
      </c>
      <c r="DR202">
        <v>6.6081609725952148</v>
      </c>
      <c r="DS202">
        <v>0.66022449731826782</v>
      </c>
      <c r="DT202">
        <v>-1.092889666557312</v>
      </c>
      <c r="DU202">
        <v>-1.2063204050064087</v>
      </c>
      <c r="DV202">
        <v>-1.0063064098358154</v>
      </c>
      <c r="DW202">
        <v>2.2086813449859619</v>
      </c>
      <c r="DX202">
        <v>2.5281567573547363</v>
      </c>
      <c r="DY202">
        <v>2.2696070671081543</v>
      </c>
      <c r="DZ202">
        <v>2.2253601551055908</v>
      </c>
      <c r="EA202">
        <v>2.081010103225708</v>
      </c>
      <c r="EB202">
        <v>2.2873446941375732</v>
      </c>
      <c r="EC202">
        <v>1.9207503795623779</v>
      </c>
      <c r="ED202">
        <v>1.9045151472091675</v>
      </c>
      <c r="EE202">
        <v>0.8819010853767395</v>
      </c>
      <c r="EF202">
        <v>0.4595673680305481</v>
      </c>
      <c r="EG202">
        <v>-2.2468572482466698E-2</v>
      </c>
      <c r="EH202">
        <v>0.64994269609451294</v>
      </c>
      <c r="EI202">
        <v>1.1582258939743042</v>
      </c>
      <c r="EJ202">
        <v>0.57896131277084351</v>
      </c>
      <c r="EK202">
        <v>3.3785476684570313</v>
      </c>
      <c r="EL202">
        <v>19.59062385559082</v>
      </c>
      <c r="EM202">
        <v>19.166189193725586</v>
      </c>
      <c r="EN202">
        <v>18.667266845703125</v>
      </c>
      <c r="EO202">
        <v>18.082521438598633</v>
      </c>
      <c r="EP202">
        <v>7.6673312187194824</v>
      </c>
      <c r="EQ202">
        <v>1.7475755214691162</v>
      </c>
      <c r="ER202">
        <v>3.5008552949875593E-3</v>
      </c>
      <c r="ES202">
        <v>-8.9923836290836334E-2</v>
      </c>
      <c r="ET202">
        <v>0.13351285457611084</v>
      </c>
      <c r="EU202">
        <v>82.624610900878906</v>
      </c>
      <c r="EV202">
        <v>81.359947204589844</v>
      </c>
      <c r="EW202">
        <v>79.560867309570313</v>
      </c>
      <c r="EX202">
        <v>77.546363830566406</v>
      </c>
      <c r="EY202">
        <v>75.7962646484375</v>
      </c>
      <c r="EZ202">
        <v>73.917579650878906</v>
      </c>
      <c r="FA202">
        <v>73.4852294921875</v>
      </c>
      <c r="FB202">
        <v>75.547805786132812</v>
      </c>
      <c r="FC202">
        <v>79.293556213378906</v>
      </c>
      <c r="FD202">
        <v>83.27960205078125</v>
      </c>
      <c r="FE202">
        <v>86.396286010742188</v>
      </c>
      <c r="FF202">
        <v>89.988227844238281</v>
      </c>
      <c r="FG202">
        <v>92.63214111328125</v>
      </c>
      <c r="FH202">
        <v>95.13140869140625</v>
      </c>
      <c r="FI202">
        <v>96.733818054199219</v>
      </c>
      <c r="FJ202">
        <v>93.349807739257813</v>
      </c>
      <c r="FK202">
        <v>93.230796813964844</v>
      </c>
      <c r="FL202">
        <v>92.382560729980469</v>
      </c>
      <c r="FM202">
        <v>90.845413208007812</v>
      </c>
      <c r="FN202">
        <v>93.00982666015625</v>
      </c>
      <c r="FO202">
        <v>92.106552124023437</v>
      </c>
      <c r="FP202">
        <v>90.010566711425781</v>
      </c>
      <c r="FQ202">
        <v>88.479118347167969</v>
      </c>
      <c r="FR202">
        <v>87.003120422363281</v>
      </c>
      <c r="FS202">
        <v>378</v>
      </c>
      <c r="FT202">
        <v>8.2344915717840195E-3</v>
      </c>
      <c r="FU202">
        <v>1</v>
      </c>
    </row>
    <row r="203" spans="1:177" x14ac:dyDescent="0.2">
      <c r="A203" t="s">
        <v>1</v>
      </c>
      <c r="B203" t="s">
        <v>212</v>
      </c>
      <c r="C203" t="s">
        <v>201</v>
      </c>
      <c r="D203" t="s">
        <v>255</v>
      </c>
      <c r="E203">
        <v>388</v>
      </c>
      <c r="F203">
        <v>393</v>
      </c>
      <c r="G203">
        <v>22.474096298217773</v>
      </c>
      <c r="H203">
        <v>22.107757568359375</v>
      </c>
      <c r="I203">
        <v>21.883050918579102</v>
      </c>
      <c r="J203">
        <v>21.861612319946289</v>
      </c>
      <c r="K203">
        <v>21.999649047851563</v>
      </c>
      <c r="L203">
        <v>23.013271331787109</v>
      </c>
      <c r="M203">
        <v>24.831602096557617</v>
      </c>
      <c r="N203">
        <v>26.745586395263672</v>
      </c>
      <c r="O203">
        <v>27.590995788574219</v>
      </c>
      <c r="P203">
        <v>28.938936233520508</v>
      </c>
      <c r="Q203">
        <v>29.643739700317383</v>
      </c>
      <c r="R203">
        <v>29.672248840332031</v>
      </c>
      <c r="S203">
        <v>29.466762542724609</v>
      </c>
      <c r="T203">
        <v>29.679502487182617</v>
      </c>
      <c r="U203">
        <v>29.610195159912109</v>
      </c>
      <c r="V203">
        <v>29.222333908081055</v>
      </c>
      <c r="W203">
        <v>28.395545959472656</v>
      </c>
      <c r="X203">
        <v>27.566555023193359</v>
      </c>
      <c r="Y203">
        <v>27.026454925537109</v>
      </c>
      <c r="Z203">
        <v>26.739303588867188</v>
      </c>
      <c r="AA203">
        <v>26.397907257080078</v>
      </c>
      <c r="AB203">
        <v>24.819406509399414</v>
      </c>
      <c r="AC203">
        <v>23.209226608276367</v>
      </c>
      <c r="AD203">
        <v>22.590551376342773</v>
      </c>
      <c r="AE203">
        <v>-1.9340814352035522</v>
      </c>
      <c r="AF203">
        <v>-1.8879650831222534</v>
      </c>
      <c r="AG203">
        <v>-1.8045192956924438</v>
      </c>
      <c r="AH203">
        <v>-1.7831816673278809</v>
      </c>
      <c r="AI203">
        <v>-2.0670707225799561</v>
      </c>
      <c r="AJ203">
        <v>-2.1393280029296875</v>
      </c>
      <c r="AK203">
        <v>-2.0319504737854004</v>
      </c>
      <c r="AL203">
        <v>-2.1722667217254639</v>
      </c>
      <c r="AM203">
        <v>-2.5456225872039795</v>
      </c>
      <c r="AN203">
        <v>-1.7180565595626831</v>
      </c>
      <c r="AO203">
        <v>-1.6974139213562012</v>
      </c>
      <c r="AP203">
        <v>-2.1217234134674072</v>
      </c>
      <c r="AQ203">
        <v>-2.6428670883178711</v>
      </c>
      <c r="AR203">
        <v>-2.9086744785308838</v>
      </c>
      <c r="AS203">
        <v>-0.60358202457427979</v>
      </c>
      <c r="AT203">
        <v>14.660835266113281</v>
      </c>
      <c r="AU203">
        <v>14.045907974243164</v>
      </c>
      <c r="AV203">
        <v>13.397208213806152</v>
      </c>
      <c r="AW203">
        <v>13.536698341369629</v>
      </c>
      <c r="AX203">
        <v>5.5491986274719238</v>
      </c>
      <c r="AY203">
        <v>-0.27977868914604187</v>
      </c>
      <c r="AZ203">
        <v>-1.3676016330718994</v>
      </c>
      <c r="BA203">
        <v>-1.5007748603820801</v>
      </c>
      <c r="BB203">
        <v>-1.7023024559020996</v>
      </c>
      <c r="BC203">
        <v>-1.0159503221511841</v>
      </c>
      <c r="BD203">
        <v>-0.98324745893478394</v>
      </c>
      <c r="BE203">
        <v>-0.9266241192817688</v>
      </c>
      <c r="BF203">
        <v>-0.90004295110702515</v>
      </c>
      <c r="BG203">
        <v>-1.1830503940582275</v>
      </c>
      <c r="BH203">
        <v>-1.2509914636611938</v>
      </c>
      <c r="BI203">
        <v>-1.145041823387146</v>
      </c>
      <c r="BJ203">
        <v>-1.1132935285568237</v>
      </c>
      <c r="BK203">
        <v>-1.4194939136505127</v>
      </c>
      <c r="BL203">
        <v>-0.55620235204696655</v>
      </c>
      <c r="BM203">
        <v>-0.49132215976715088</v>
      </c>
      <c r="BN203">
        <v>-0.8971250057220459</v>
      </c>
      <c r="BO203">
        <v>-1.4009634256362915</v>
      </c>
      <c r="BP203">
        <v>-1.6489968299865723</v>
      </c>
      <c r="BQ203">
        <v>0.67445248365402222</v>
      </c>
      <c r="BR203">
        <v>15.965268135070801</v>
      </c>
      <c r="BS203">
        <v>15.349963188171387</v>
      </c>
      <c r="BT203">
        <v>14.692702293395996</v>
      </c>
      <c r="BU203">
        <v>14.83765697479248</v>
      </c>
      <c r="BV203">
        <v>6.8516125679016113</v>
      </c>
      <c r="BW203">
        <v>1.0204868316650391</v>
      </c>
      <c r="BX203">
        <v>-6.9994725286960602E-2</v>
      </c>
      <c r="BY203">
        <v>-0.19792637228965759</v>
      </c>
      <c r="BZ203">
        <v>-0.40793818235397339</v>
      </c>
      <c r="CA203">
        <v>-0.38005539774894714</v>
      </c>
      <c r="CB203">
        <v>-0.35664284229278564</v>
      </c>
      <c r="CC203">
        <v>-0.31859651207923889</v>
      </c>
      <c r="CD203">
        <v>-0.28838378190994263</v>
      </c>
      <c r="CE203">
        <v>-0.57078069448471069</v>
      </c>
      <c r="CF203">
        <v>-0.63573223352432251</v>
      </c>
      <c r="CG203">
        <v>-0.53077155351638794</v>
      </c>
      <c r="CH203">
        <v>-0.3798518180847168</v>
      </c>
      <c r="CI203">
        <v>-0.63954061269760132</v>
      </c>
      <c r="CJ203">
        <v>0.24849435687065125</v>
      </c>
      <c r="CK203">
        <v>0.34401330351829529</v>
      </c>
      <c r="CL203">
        <v>-4.8971820622682571E-2</v>
      </c>
      <c r="CM203">
        <v>-0.54082459211349487</v>
      </c>
      <c r="CN203">
        <v>-0.77654796838760376</v>
      </c>
      <c r="CO203">
        <v>1.5596152544021606</v>
      </c>
      <c r="CP203">
        <v>16.86871337890625</v>
      </c>
      <c r="CQ203">
        <v>16.253147125244141</v>
      </c>
      <c r="CR203">
        <v>15.589958190917969</v>
      </c>
      <c r="CS203">
        <v>15.738696098327637</v>
      </c>
      <c r="CT203">
        <v>7.7536602020263672</v>
      </c>
      <c r="CU203">
        <v>1.9210468530654907</v>
      </c>
      <c r="CV203">
        <v>0.82872384786605835</v>
      </c>
      <c r="CW203">
        <v>0.7044224739074707</v>
      </c>
      <c r="CX203">
        <v>0.4885345995426178</v>
      </c>
      <c r="CY203">
        <v>0.25583946704864502</v>
      </c>
      <c r="CZ203">
        <v>0.26996177434921265</v>
      </c>
      <c r="DA203">
        <v>0.28943106532096863</v>
      </c>
      <c r="DB203">
        <v>0.32327538728713989</v>
      </c>
      <c r="DC203">
        <v>4.1489046066999435E-2</v>
      </c>
      <c r="DD203">
        <v>-2.0473038777709007E-2</v>
      </c>
      <c r="DE203">
        <v>8.3498679101467133E-2</v>
      </c>
      <c r="DF203">
        <v>0.35358986258506775</v>
      </c>
      <c r="DG203">
        <v>0.14041267335414886</v>
      </c>
      <c r="DH203">
        <v>1.053191065788269</v>
      </c>
      <c r="DI203">
        <v>1.1793488264083862</v>
      </c>
      <c r="DJ203">
        <v>0.79918134212493896</v>
      </c>
      <c r="DK203">
        <v>0.31931421160697937</v>
      </c>
      <c r="DL203">
        <v>9.590090811252594E-2</v>
      </c>
      <c r="DM203">
        <v>2.4447779655456543</v>
      </c>
      <c r="DN203">
        <v>17.772159576416016</v>
      </c>
      <c r="DO203">
        <v>17.156332015991211</v>
      </c>
      <c r="DP203">
        <v>16.487213134765625</v>
      </c>
      <c r="DQ203">
        <v>16.639736175537109</v>
      </c>
      <c r="DR203">
        <v>8.6557083129882812</v>
      </c>
      <c r="DS203">
        <v>2.8216068744659424</v>
      </c>
      <c r="DT203">
        <v>1.7274423837661743</v>
      </c>
      <c r="DU203">
        <v>1.6067713499069214</v>
      </c>
      <c r="DV203">
        <v>1.385007381439209</v>
      </c>
      <c r="DW203">
        <v>1.1739706993103027</v>
      </c>
      <c r="DX203">
        <v>1.1746793985366821</v>
      </c>
      <c r="DY203">
        <v>1.1673263311386108</v>
      </c>
      <c r="DZ203">
        <v>1.2064141035079956</v>
      </c>
      <c r="EA203">
        <v>0.92550933361053467</v>
      </c>
      <c r="EB203">
        <v>0.86786353588104248</v>
      </c>
      <c r="EC203">
        <v>0.97040730714797974</v>
      </c>
      <c r="ED203">
        <v>1.4125632047653198</v>
      </c>
      <c r="EE203">
        <v>1.2665413618087769</v>
      </c>
      <c r="EF203">
        <v>2.2150452136993408</v>
      </c>
      <c r="EG203">
        <v>2.3854405879974365</v>
      </c>
      <c r="EH203">
        <v>2.0237798690795898</v>
      </c>
      <c r="EI203">
        <v>1.5612180233001709</v>
      </c>
      <c r="EJ203">
        <v>1.3555785417556763</v>
      </c>
      <c r="EK203">
        <v>3.7228124141693115</v>
      </c>
      <c r="EL203">
        <v>19.076591491699219</v>
      </c>
      <c r="EM203">
        <v>18.460386276245117</v>
      </c>
      <c r="EN203">
        <v>17.782709121704102</v>
      </c>
      <c r="EO203">
        <v>17.940692901611328</v>
      </c>
      <c r="EP203">
        <v>9.9581212997436523</v>
      </c>
      <c r="EQ203">
        <v>4.1218724250793457</v>
      </c>
      <c r="ER203">
        <v>3.0250492095947266</v>
      </c>
      <c r="ES203">
        <v>2.9096198081970215</v>
      </c>
      <c r="ET203">
        <v>2.6793715953826904</v>
      </c>
      <c r="EU203">
        <v>84.955848693847656</v>
      </c>
      <c r="EV203">
        <v>83.965888977050781</v>
      </c>
      <c r="EW203">
        <v>81.708587646484375</v>
      </c>
      <c r="EX203">
        <v>80.088111877441406</v>
      </c>
      <c r="EY203">
        <v>77.963958740234375</v>
      </c>
      <c r="EZ203">
        <v>75.87432861328125</v>
      </c>
      <c r="FA203">
        <v>75.371139526367188</v>
      </c>
      <c r="FB203">
        <v>78.688346862792969</v>
      </c>
      <c r="FC203">
        <v>82.636962890625</v>
      </c>
      <c r="FD203">
        <v>85.944557189941406</v>
      </c>
      <c r="FE203">
        <v>90.125953674316406</v>
      </c>
      <c r="FF203">
        <v>93.307823181152344</v>
      </c>
      <c r="FG203">
        <v>95.933502197265625</v>
      </c>
      <c r="FH203">
        <v>98.162132263183594</v>
      </c>
      <c r="FI203">
        <v>99.723030090332031</v>
      </c>
      <c r="FJ203">
        <v>95.8394775390625</v>
      </c>
      <c r="FK203">
        <v>95.496345520019531</v>
      </c>
      <c r="FL203">
        <v>94.784751892089844</v>
      </c>
      <c r="FM203">
        <v>93.49786376953125</v>
      </c>
      <c r="FN203">
        <v>95.2730712890625</v>
      </c>
      <c r="FO203">
        <v>94.096092224121094</v>
      </c>
      <c r="FP203">
        <v>91.33984375</v>
      </c>
      <c r="FQ203">
        <v>89.728302001953125</v>
      </c>
      <c r="FR203">
        <v>87.168815612792969</v>
      </c>
      <c r="FS203">
        <v>388</v>
      </c>
      <c r="FT203">
        <v>8.4939673542976379E-3</v>
      </c>
      <c r="FU203">
        <v>1</v>
      </c>
    </row>
    <row r="204" spans="1:177" x14ac:dyDescent="0.2">
      <c r="A204" t="s">
        <v>1</v>
      </c>
      <c r="B204" t="s">
        <v>212</v>
      </c>
      <c r="C204" t="s">
        <v>201</v>
      </c>
      <c r="D204" t="s">
        <v>256</v>
      </c>
      <c r="E204">
        <v>97</v>
      </c>
      <c r="F204">
        <v>382</v>
      </c>
      <c r="G204">
        <v>6.7632675170898438</v>
      </c>
      <c r="H204">
        <v>6.7485918998718262</v>
      </c>
      <c r="I204">
        <v>6.7599301338195801</v>
      </c>
      <c r="J204">
        <v>6.7606449127197266</v>
      </c>
      <c r="K204">
        <v>6.7994570732116699</v>
      </c>
      <c r="L204">
        <v>6.9117851257324219</v>
      </c>
      <c r="M204">
        <v>7.1629176139831543</v>
      </c>
      <c r="N204">
        <v>7.4192571640014648</v>
      </c>
      <c r="O204">
        <v>7.6434860229492187</v>
      </c>
      <c r="P204">
        <v>7.8080253601074219</v>
      </c>
      <c r="Q204">
        <v>7.9531641006469727</v>
      </c>
      <c r="R204">
        <v>8.0429792404174805</v>
      </c>
      <c r="S204">
        <v>8.0368251800537109</v>
      </c>
      <c r="T204">
        <v>8.0894174575805664</v>
      </c>
      <c r="U204">
        <v>8.0710229873657227</v>
      </c>
      <c r="V204">
        <v>7.9674010276794434</v>
      </c>
      <c r="W204">
        <v>7.8818564414978027</v>
      </c>
      <c r="X204">
        <v>7.8035798072814941</v>
      </c>
      <c r="Y204">
        <v>7.8383045196533203</v>
      </c>
      <c r="Z204">
        <v>7.7770614624023438</v>
      </c>
      <c r="AA204">
        <v>7.7194252014160156</v>
      </c>
      <c r="AB204">
        <v>7.3652138710021973</v>
      </c>
      <c r="AC204">
        <v>7.159088134765625</v>
      </c>
      <c r="AD204">
        <v>7.0913538932800293</v>
      </c>
      <c r="AE204">
        <v>-0.81314873695373535</v>
      </c>
      <c r="AF204">
        <v>-0.89560645818710327</v>
      </c>
      <c r="AG204">
        <v>-0.85347896814346313</v>
      </c>
      <c r="AH204">
        <v>-0.92766213417053223</v>
      </c>
      <c r="AI204">
        <v>-0.97591626644134521</v>
      </c>
      <c r="AJ204">
        <v>-0.93172264099121094</v>
      </c>
      <c r="AK204">
        <v>-0.99502378702163696</v>
      </c>
      <c r="AL204">
        <v>-0.94218820333480835</v>
      </c>
      <c r="AM204">
        <v>-0.90207356214523315</v>
      </c>
      <c r="AN204">
        <v>-0.73898446559906006</v>
      </c>
      <c r="AO204">
        <v>-0.70625191926956177</v>
      </c>
      <c r="AP204">
        <v>-0.63923889398574829</v>
      </c>
      <c r="AQ204">
        <v>-0.73006302118301392</v>
      </c>
      <c r="AR204">
        <v>-0.94196921586990356</v>
      </c>
      <c r="AS204">
        <v>-0.1393982470035553</v>
      </c>
      <c r="AT204">
        <v>5.5154662132263184</v>
      </c>
      <c r="AU204">
        <v>5.5303859710693359</v>
      </c>
      <c r="AV204">
        <v>5.3628401756286621</v>
      </c>
      <c r="AW204">
        <v>5.407806396484375</v>
      </c>
      <c r="AX204">
        <v>2.7626054286956787</v>
      </c>
      <c r="AY204">
        <v>-0.17040225863456726</v>
      </c>
      <c r="AZ204">
        <v>-0.35939812660217285</v>
      </c>
      <c r="BA204">
        <v>-0.3431830108165741</v>
      </c>
      <c r="BB204">
        <v>-0.23446595668792725</v>
      </c>
      <c r="BC204">
        <v>-0.43209037184715271</v>
      </c>
      <c r="BD204">
        <v>-0.52081775665283203</v>
      </c>
      <c r="BE204">
        <v>-0.49330902099609375</v>
      </c>
      <c r="BF204">
        <v>-0.56417602300643921</v>
      </c>
      <c r="BG204">
        <v>-0.61313921213150024</v>
      </c>
      <c r="BH204">
        <v>-0.57061392068862915</v>
      </c>
      <c r="BI204">
        <v>-0.63639020919799805</v>
      </c>
      <c r="BJ204">
        <v>-0.54570388793945313</v>
      </c>
      <c r="BK204">
        <v>-0.47731783986091614</v>
      </c>
      <c r="BL204">
        <v>-0.29209741950035095</v>
      </c>
      <c r="BM204">
        <v>-0.22003181278705597</v>
      </c>
      <c r="BN204">
        <v>-0.13721251487731934</v>
      </c>
      <c r="BO204">
        <v>-0.21402761340141296</v>
      </c>
      <c r="BP204">
        <v>-0.42265155911445618</v>
      </c>
      <c r="BQ204">
        <v>0.38979586958885193</v>
      </c>
      <c r="BR204">
        <v>6.0482115745544434</v>
      </c>
      <c r="BS204">
        <v>6.0672702789306641</v>
      </c>
      <c r="BT204">
        <v>5.8915929794311523</v>
      </c>
      <c r="BU204">
        <v>5.9324555397033691</v>
      </c>
      <c r="BV204">
        <v>3.2617776393890381</v>
      </c>
      <c r="BW204">
        <v>0.32081466913223267</v>
      </c>
      <c r="BX204">
        <v>0.12842440605163574</v>
      </c>
      <c r="BY204">
        <v>0.14755021035671234</v>
      </c>
      <c r="BZ204">
        <v>0.2596835196018219</v>
      </c>
      <c r="CA204">
        <v>-0.1681704968214035</v>
      </c>
      <c r="CB204">
        <v>-0.26124021410942078</v>
      </c>
      <c r="CC204">
        <v>-0.24385641515254974</v>
      </c>
      <c r="CD204">
        <v>-0.31242665648460388</v>
      </c>
      <c r="CE204">
        <v>-0.36188092827796936</v>
      </c>
      <c r="CF204">
        <v>-0.32051116228103638</v>
      </c>
      <c r="CG204">
        <v>-0.38800173997879028</v>
      </c>
      <c r="CH204">
        <v>-0.27110001444816589</v>
      </c>
      <c r="CI204">
        <v>-0.1831333190202713</v>
      </c>
      <c r="CJ204">
        <v>1.741516962647438E-2</v>
      </c>
      <c r="CK204">
        <v>0.11672275513410568</v>
      </c>
      <c r="CL204">
        <v>0.21048943698406219</v>
      </c>
      <c r="CM204">
        <v>0.14337694644927979</v>
      </c>
      <c r="CN204">
        <v>-6.2973745167255402E-2</v>
      </c>
      <c r="CO204">
        <v>0.75631409883499146</v>
      </c>
      <c r="CP204">
        <v>6.4171895980834961</v>
      </c>
      <c r="CQ204">
        <v>6.439115047454834</v>
      </c>
      <c r="CR204">
        <v>6.257805347442627</v>
      </c>
      <c r="CS204">
        <v>6.2958259582519531</v>
      </c>
      <c r="CT204">
        <v>3.6075026988983154</v>
      </c>
      <c r="CU204">
        <v>0.66102999448776245</v>
      </c>
      <c r="CV204">
        <v>0.46628880500793457</v>
      </c>
      <c r="CW204">
        <v>0.48743054270744324</v>
      </c>
      <c r="CX204">
        <v>0.60192996263504028</v>
      </c>
      <c r="CY204">
        <v>9.5749378204345703E-2</v>
      </c>
      <c r="CZ204">
        <v>-1.6626924043521285E-3</v>
      </c>
      <c r="DA204">
        <v>5.5962000042200089E-3</v>
      </c>
      <c r="DB204">
        <v>-6.0677282512187958E-2</v>
      </c>
      <c r="DC204">
        <v>-0.11062264442443848</v>
      </c>
      <c r="DD204">
        <v>-7.0408374071121216E-2</v>
      </c>
      <c r="DE204">
        <v>-0.13961324095726013</v>
      </c>
      <c r="DF204">
        <v>3.5038406495004892E-3</v>
      </c>
      <c r="DG204">
        <v>0.11105120927095413</v>
      </c>
      <c r="DH204">
        <v>0.32692775130271912</v>
      </c>
      <c r="DI204">
        <v>0.45347732305526733</v>
      </c>
      <c r="DJ204">
        <v>0.55819135904312134</v>
      </c>
      <c r="DK204">
        <v>0.50078147649765015</v>
      </c>
      <c r="DL204">
        <v>0.29670408368110657</v>
      </c>
      <c r="DM204">
        <v>1.1228322982788086</v>
      </c>
      <c r="DN204">
        <v>6.7861676216125488</v>
      </c>
      <c r="DO204">
        <v>6.8109598159790039</v>
      </c>
      <c r="DP204">
        <v>6.6240177154541016</v>
      </c>
      <c r="DQ204">
        <v>6.6591963768005371</v>
      </c>
      <c r="DR204">
        <v>3.9532277584075928</v>
      </c>
      <c r="DS204">
        <v>1.001245379447937</v>
      </c>
      <c r="DT204">
        <v>0.8041532039642334</v>
      </c>
      <c r="DU204">
        <v>0.82731086015701294</v>
      </c>
      <c r="DV204">
        <v>0.94417637586593628</v>
      </c>
      <c r="DW204">
        <v>0.47680777311325073</v>
      </c>
      <c r="DX204">
        <v>0.37312602996826172</v>
      </c>
      <c r="DY204">
        <v>0.36576616764068604</v>
      </c>
      <c r="DZ204">
        <v>0.30280882120132446</v>
      </c>
      <c r="EA204">
        <v>0.25215440988540649</v>
      </c>
      <c r="EB204">
        <v>0.29070031642913818</v>
      </c>
      <c r="EC204">
        <v>0.2190202921628952</v>
      </c>
      <c r="ED204">
        <v>0.39998820424079895</v>
      </c>
      <c r="EE204">
        <v>0.53580695390701294</v>
      </c>
      <c r="EF204">
        <v>0.77381479740142822</v>
      </c>
      <c r="EG204">
        <v>0.93969744443893433</v>
      </c>
      <c r="EH204">
        <v>1.0602177381515503</v>
      </c>
      <c r="EI204">
        <v>1.0168169736862183</v>
      </c>
      <c r="EJ204">
        <v>0.81602174043655396</v>
      </c>
      <c r="EK204">
        <v>1.6520264148712158</v>
      </c>
      <c r="EL204">
        <v>7.3189129829406738</v>
      </c>
      <c r="EM204">
        <v>7.347844123840332</v>
      </c>
      <c r="EN204">
        <v>7.1527705192565918</v>
      </c>
      <c r="EO204">
        <v>7.1838455200195313</v>
      </c>
      <c r="EP204">
        <v>4.4524002075195313</v>
      </c>
      <c r="EQ204">
        <v>1.4924622774124146</v>
      </c>
      <c r="ER204">
        <v>1.291975736618042</v>
      </c>
      <c r="ES204">
        <v>1.3180440664291382</v>
      </c>
      <c r="ET204">
        <v>1.4383258819580078</v>
      </c>
      <c r="EU204">
        <v>81.901763916015625</v>
      </c>
      <c r="EV204">
        <v>79.89202880859375</v>
      </c>
      <c r="EW204">
        <v>76.44598388671875</v>
      </c>
      <c r="EX204">
        <v>74.95721435546875</v>
      </c>
      <c r="EY204">
        <v>72.978874206542969</v>
      </c>
      <c r="EZ204">
        <v>71.458183288574219</v>
      </c>
      <c r="FA204">
        <v>70.939865112304688</v>
      </c>
      <c r="FB204">
        <v>72.419685363769531</v>
      </c>
      <c r="FC204">
        <v>76.411766052246094</v>
      </c>
      <c r="FD204">
        <v>81.391876220703125</v>
      </c>
      <c r="FE204">
        <v>86.853553771972656</v>
      </c>
      <c r="FF204">
        <v>91.353561401367188</v>
      </c>
      <c r="FG204">
        <v>95.386520385742187</v>
      </c>
      <c r="FH204">
        <v>98</v>
      </c>
      <c r="FI204">
        <v>101</v>
      </c>
      <c r="FJ204">
        <v>102.5</v>
      </c>
      <c r="FK204">
        <v>103</v>
      </c>
      <c r="FL204">
        <v>102.5</v>
      </c>
      <c r="FM204">
        <v>100</v>
      </c>
      <c r="FN204">
        <v>95.5</v>
      </c>
      <c r="FO204">
        <v>91</v>
      </c>
      <c r="FP204">
        <v>87.5</v>
      </c>
      <c r="FQ204">
        <v>84.5</v>
      </c>
      <c r="FR204">
        <v>82</v>
      </c>
      <c r="FS204">
        <v>97</v>
      </c>
      <c r="FT204">
        <v>3.0578881502151489E-2</v>
      </c>
      <c r="FU204">
        <v>1</v>
      </c>
    </row>
    <row r="205" spans="1:177" x14ac:dyDescent="0.2">
      <c r="A205" t="s">
        <v>1</v>
      </c>
      <c r="B205" t="s">
        <v>212</v>
      </c>
      <c r="C205" t="s">
        <v>201</v>
      </c>
      <c r="D205" t="s">
        <v>257</v>
      </c>
      <c r="E205">
        <v>382</v>
      </c>
      <c r="F205">
        <v>382</v>
      </c>
      <c r="G205">
        <v>13.569220542907715</v>
      </c>
      <c r="H205">
        <v>13.210360527038574</v>
      </c>
      <c r="I205">
        <v>12.925056457519531</v>
      </c>
      <c r="J205">
        <v>12.826743125915527</v>
      </c>
      <c r="K205">
        <v>13.001667022705078</v>
      </c>
      <c r="L205">
        <v>14.283646583557129</v>
      </c>
      <c r="M205">
        <v>16.728721618652344</v>
      </c>
      <c r="N205">
        <v>19.782388687133789</v>
      </c>
      <c r="O205">
        <v>21.401811599731445</v>
      </c>
      <c r="P205">
        <v>22.796188354492188</v>
      </c>
      <c r="Q205">
        <v>23.582605361938477</v>
      </c>
      <c r="R205">
        <v>23.7391357421875</v>
      </c>
      <c r="S205">
        <v>23.874151229858398</v>
      </c>
      <c r="T205">
        <v>24.310781478881836</v>
      </c>
      <c r="U205">
        <v>24.455461502075195</v>
      </c>
      <c r="V205">
        <v>24.039289474487305</v>
      </c>
      <c r="W205">
        <v>23.498525619506836</v>
      </c>
      <c r="X205">
        <v>22.86595344543457</v>
      </c>
      <c r="Y205">
        <v>22.198787689208984</v>
      </c>
      <c r="Z205">
        <v>21.687068939208984</v>
      </c>
      <c r="AA205">
        <v>21.600006103515625</v>
      </c>
      <c r="AB205">
        <v>20.106508255004883</v>
      </c>
      <c r="AC205">
        <v>18.650930404663086</v>
      </c>
      <c r="AD205">
        <v>17.989875793457031</v>
      </c>
      <c r="AE205">
        <v>-2.21217942237854</v>
      </c>
      <c r="AF205">
        <v>-2.1863710880279541</v>
      </c>
      <c r="AG205">
        <v>-2.4476971626281738</v>
      </c>
      <c r="AH205">
        <v>-2.3207666873931885</v>
      </c>
      <c r="AI205">
        <v>-2.5713133811950684</v>
      </c>
      <c r="AJ205">
        <v>-2.0708053112030029</v>
      </c>
      <c r="AK205">
        <v>-2.0588703155517578</v>
      </c>
      <c r="AL205">
        <v>-2.0023543834686279</v>
      </c>
      <c r="AM205">
        <v>-2.1473448276519775</v>
      </c>
      <c r="AN205">
        <v>-1.8664993047714233</v>
      </c>
      <c r="AO205">
        <v>-2.0911812782287598</v>
      </c>
      <c r="AP205">
        <v>-2.3405189514160156</v>
      </c>
      <c r="AQ205">
        <v>-2.0581257343292236</v>
      </c>
      <c r="AR205">
        <v>-2.3976504802703857</v>
      </c>
      <c r="AS205">
        <v>-0.62234210968017578</v>
      </c>
      <c r="AT205">
        <v>11.462856292724609</v>
      </c>
      <c r="AU205">
        <v>11.138360977172852</v>
      </c>
      <c r="AV205">
        <v>10.970006942749023</v>
      </c>
      <c r="AW205">
        <v>10.22357177734375</v>
      </c>
      <c r="AX205">
        <v>4.1372489929199219</v>
      </c>
      <c r="AY205">
        <v>1.0393364429473877</v>
      </c>
      <c r="AZ205">
        <v>0.81477975845336914</v>
      </c>
      <c r="BA205">
        <v>0.35274577140808105</v>
      </c>
      <c r="BB205">
        <v>0.28787624835968018</v>
      </c>
      <c r="BC205">
        <v>-1.3092776536941528</v>
      </c>
      <c r="BD205">
        <v>-1.3054870367050171</v>
      </c>
      <c r="BE205">
        <v>-1.5685185194015503</v>
      </c>
      <c r="BF205">
        <v>-1.4527326822280884</v>
      </c>
      <c r="BG205">
        <v>-1.694117546081543</v>
      </c>
      <c r="BH205">
        <v>-1.1836556196212769</v>
      </c>
      <c r="BI205">
        <v>-1.1926771402359009</v>
      </c>
      <c r="BJ205">
        <v>-0.98737776279449463</v>
      </c>
      <c r="BK205">
        <v>-1.0494755506515503</v>
      </c>
      <c r="BL205">
        <v>-0.71590280532836914</v>
      </c>
      <c r="BM205">
        <v>-0.91717368364334106</v>
      </c>
      <c r="BN205">
        <v>-1.1428558826446533</v>
      </c>
      <c r="BO205">
        <v>-0.83568376302719116</v>
      </c>
      <c r="BP205">
        <v>-1.140074610710144</v>
      </c>
      <c r="BQ205">
        <v>0.63813519477844238</v>
      </c>
      <c r="BR205">
        <v>12.726689338684082</v>
      </c>
      <c r="BS205">
        <v>12.413864135742188</v>
      </c>
      <c r="BT205">
        <v>12.256862640380859</v>
      </c>
      <c r="BU205">
        <v>11.507009506225586</v>
      </c>
      <c r="BV205">
        <v>5.4102444648742676</v>
      </c>
      <c r="BW205">
        <v>2.310727596282959</v>
      </c>
      <c r="BX205">
        <v>2.0977144241333008</v>
      </c>
      <c r="BY205">
        <v>1.6698819398880005</v>
      </c>
      <c r="BZ205">
        <v>1.5991178750991821</v>
      </c>
      <c r="CA205">
        <v>-0.68393075466156006</v>
      </c>
      <c r="CB205">
        <v>-0.6953892707824707</v>
      </c>
      <c r="CC205">
        <v>-0.95960211753845215</v>
      </c>
      <c r="CD205">
        <v>-0.85153496265411377</v>
      </c>
      <c r="CE205">
        <v>-1.0865744352340698</v>
      </c>
      <c r="CF205">
        <v>-0.56921845674514771</v>
      </c>
      <c r="CG205">
        <v>-0.59275436401367188</v>
      </c>
      <c r="CH205">
        <v>-0.28440797328948975</v>
      </c>
      <c r="CI205">
        <v>-0.28909453749656677</v>
      </c>
      <c r="CJ205">
        <v>8.0996870994567871E-2</v>
      </c>
      <c r="CK205">
        <v>-0.10405968874692917</v>
      </c>
      <c r="CL205">
        <v>-0.31335815787315369</v>
      </c>
      <c r="CM205">
        <v>1.09757911413908E-2</v>
      </c>
      <c r="CN205">
        <v>-0.26908153295516968</v>
      </c>
      <c r="CO205">
        <v>1.5111379623413086</v>
      </c>
      <c r="CP205">
        <v>13.602016448974609</v>
      </c>
      <c r="CQ205">
        <v>13.297272682189941</v>
      </c>
      <c r="CR205">
        <v>13.148134231567383</v>
      </c>
      <c r="CS205">
        <v>12.395915031433105</v>
      </c>
      <c r="CT205">
        <v>6.2919168472290039</v>
      </c>
      <c r="CU205">
        <v>3.1912891864776611</v>
      </c>
      <c r="CV205">
        <v>2.9862709045410156</v>
      </c>
      <c r="CW205">
        <v>2.5821263790130615</v>
      </c>
      <c r="CX205">
        <v>2.5072798728942871</v>
      </c>
      <c r="CY205">
        <v>-5.8583833277225494E-2</v>
      </c>
      <c r="CZ205">
        <v>-8.5291557013988495E-2</v>
      </c>
      <c r="DA205">
        <v>-0.350685715675354</v>
      </c>
      <c r="DB205">
        <v>-0.25033727288246155</v>
      </c>
      <c r="DC205">
        <v>-0.47903132438659668</v>
      </c>
      <c r="DD205">
        <v>4.5218687504529953E-2</v>
      </c>
      <c r="DE205">
        <v>7.1684150025248528E-3</v>
      </c>
      <c r="DF205">
        <v>0.41856178641319275</v>
      </c>
      <c r="DG205">
        <v>0.47128641605377197</v>
      </c>
      <c r="DH205">
        <v>0.87789654731750488</v>
      </c>
      <c r="DI205">
        <v>0.70905435085296631</v>
      </c>
      <c r="DJ205">
        <v>0.51613956689834595</v>
      </c>
      <c r="DK205">
        <v>0.85763531923294067</v>
      </c>
      <c r="DL205">
        <v>0.60191160440444946</v>
      </c>
      <c r="DM205">
        <v>2.3841407299041748</v>
      </c>
      <c r="DN205">
        <v>14.477343559265137</v>
      </c>
      <c r="DO205">
        <v>14.180681228637695</v>
      </c>
      <c r="DP205">
        <v>14.039405822753906</v>
      </c>
      <c r="DQ205">
        <v>13.284820556640625</v>
      </c>
      <c r="DR205">
        <v>7.1735892295837402</v>
      </c>
      <c r="DS205">
        <v>4.0718507766723633</v>
      </c>
      <c r="DT205">
        <v>3.8748273849487305</v>
      </c>
      <c r="DU205">
        <v>3.4943709373474121</v>
      </c>
      <c r="DV205">
        <v>3.4154417514801025</v>
      </c>
      <c r="DW205">
        <v>0.84431779384613037</v>
      </c>
      <c r="DX205">
        <v>0.79559266567230225</v>
      </c>
      <c r="DY205">
        <v>0.52849286794662476</v>
      </c>
      <c r="DZ205">
        <v>0.61769670248031616</v>
      </c>
      <c r="EA205">
        <v>0.39816442131996155</v>
      </c>
      <c r="EB205">
        <v>0.93236833810806274</v>
      </c>
      <c r="EC205">
        <v>0.87336164712905884</v>
      </c>
      <c r="ED205">
        <v>1.4335384368896484</v>
      </c>
      <c r="EE205">
        <v>1.5691556930541992</v>
      </c>
      <c r="EF205">
        <v>2.0284931659698486</v>
      </c>
      <c r="EG205">
        <v>1.8830618858337402</v>
      </c>
      <c r="EH205">
        <v>1.7138025760650635</v>
      </c>
      <c r="EI205">
        <v>2.0800771713256836</v>
      </c>
      <c r="EJ205">
        <v>1.8594872951507568</v>
      </c>
      <c r="EK205">
        <v>3.644618034362793</v>
      </c>
      <c r="EL205">
        <v>15.741176605224609</v>
      </c>
      <c r="EM205">
        <v>15.456184387207031</v>
      </c>
      <c r="EN205">
        <v>15.326261520385742</v>
      </c>
      <c r="EO205">
        <v>14.568258285522461</v>
      </c>
      <c r="EP205">
        <v>8.4465847015380859</v>
      </c>
      <c r="EQ205">
        <v>5.3432416915893555</v>
      </c>
      <c r="ER205">
        <v>5.1577620506286621</v>
      </c>
      <c r="ES205">
        <v>4.8115072250366211</v>
      </c>
      <c r="ET205">
        <v>4.7266836166381836</v>
      </c>
      <c r="EU205">
        <v>79.404228210449219</v>
      </c>
      <c r="EV205">
        <v>77.748077392578125</v>
      </c>
      <c r="EW205">
        <v>76.48602294921875</v>
      </c>
      <c r="EX205">
        <v>74.633560180664063</v>
      </c>
      <c r="EY205">
        <v>73.216781616210938</v>
      </c>
      <c r="EZ205">
        <v>71.2628173828125</v>
      </c>
      <c r="FA205">
        <v>70.213287353515625</v>
      </c>
      <c r="FB205">
        <v>72.426216125488281</v>
      </c>
      <c r="FC205">
        <v>76.341423034667969</v>
      </c>
      <c r="FD205">
        <v>80.254310607910156</v>
      </c>
      <c r="FE205">
        <v>82.515251159667969</v>
      </c>
      <c r="FF205">
        <v>85.641807556152344</v>
      </c>
      <c r="FG205">
        <v>88.776252746582031</v>
      </c>
      <c r="FH205">
        <v>91.767616271972656</v>
      </c>
      <c r="FI205">
        <v>93.011611938476563</v>
      </c>
      <c r="FJ205">
        <v>87.961776733398437</v>
      </c>
      <c r="FK205">
        <v>87.994606018066406</v>
      </c>
      <c r="FL205">
        <v>86.551918029785156</v>
      </c>
      <c r="FM205">
        <v>85.145111083984375</v>
      </c>
      <c r="FN205">
        <v>85.631996154785156</v>
      </c>
      <c r="FO205">
        <v>84.9637451171875</v>
      </c>
      <c r="FP205">
        <v>83.114997863769531</v>
      </c>
      <c r="FQ205">
        <v>82.62054443359375</v>
      </c>
      <c r="FR205">
        <v>80.6038818359375</v>
      </c>
      <c r="FS205">
        <v>382</v>
      </c>
      <c r="FT205">
        <v>1.1578870005905628E-2</v>
      </c>
      <c r="FU205">
        <v>1</v>
      </c>
    </row>
    <row r="206" spans="1:177" x14ac:dyDescent="0.2">
      <c r="A206" t="s">
        <v>1</v>
      </c>
      <c r="B206" t="s">
        <v>212</v>
      </c>
      <c r="C206" t="s">
        <v>201</v>
      </c>
      <c r="D206" t="s">
        <v>258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>
        <v>0</v>
      </c>
      <c r="EO206">
        <v>0</v>
      </c>
      <c r="EP206">
        <v>0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0</v>
      </c>
      <c r="EW206">
        <v>0</v>
      </c>
      <c r="EX206">
        <v>0</v>
      </c>
      <c r="EY206">
        <v>0</v>
      </c>
      <c r="EZ206">
        <v>0</v>
      </c>
      <c r="FA206">
        <v>0</v>
      </c>
      <c r="FB206">
        <v>0</v>
      </c>
      <c r="FC206">
        <v>0</v>
      </c>
      <c r="FD206">
        <v>0</v>
      </c>
      <c r="FE206">
        <v>0</v>
      </c>
      <c r="FF206">
        <v>0</v>
      </c>
      <c r="FG206">
        <v>0</v>
      </c>
      <c r="FH206">
        <v>0</v>
      </c>
      <c r="FI206">
        <v>0</v>
      </c>
      <c r="FJ206">
        <v>0</v>
      </c>
      <c r="FK206">
        <v>0</v>
      </c>
      <c r="FL206">
        <v>0</v>
      </c>
      <c r="FM206">
        <v>0</v>
      </c>
      <c r="FN206">
        <v>0</v>
      </c>
      <c r="FO206">
        <v>0</v>
      </c>
      <c r="FP206">
        <v>0</v>
      </c>
      <c r="FQ206">
        <v>0</v>
      </c>
      <c r="FR206">
        <v>0</v>
      </c>
      <c r="FS206">
        <v>1</v>
      </c>
      <c r="FT206">
        <v>1</v>
      </c>
      <c r="FU206">
        <v>0</v>
      </c>
    </row>
    <row r="207" spans="1:177" x14ac:dyDescent="0.2">
      <c r="A207" t="s">
        <v>1</v>
      </c>
      <c r="B207" t="s">
        <v>212</v>
      </c>
      <c r="C207" t="s">
        <v>201</v>
      </c>
      <c r="D207" t="s">
        <v>259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0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>
        <v>0</v>
      </c>
      <c r="EO207">
        <v>0</v>
      </c>
      <c r="EP207">
        <v>0</v>
      </c>
      <c r="EQ207">
        <v>0</v>
      </c>
      <c r="ER207">
        <v>0</v>
      </c>
      <c r="ES207">
        <v>0</v>
      </c>
      <c r="ET207">
        <v>0</v>
      </c>
      <c r="EU207">
        <v>0</v>
      </c>
      <c r="EV207">
        <v>0</v>
      </c>
      <c r="EW207">
        <v>0</v>
      </c>
      <c r="EX207">
        <v>0</v>
      </c>
      <c r="EY207">
        <v>0</v>
      </c>
      <c r="EZ207">
        <v>0</v>
      </c>
      <c r="FA207">
        <v>0</v>
      </c>
      <c r="FB207">
        <v>0</v>
      </c>
      <c r="FC207">
        <v>0</v>
      </c>
      <c r="FD207">
        <v>0</v>
      </c>
      <c r="FE207">
        <v>0</v>
      </c>
      <c r="FF207">
        <v>0</v>
      </c>
      <c r="FG207">
        <v>0</v>
      </c>
      <c r="FH207">
        <v>0</v>
      </c>
      <c r="FI207">
        <v>0</v>
      </c>
      <c r="FJ207">
        <v>0</v>
      </c>
      <c r="FK207">
        <v>0</v>
      </c>
      <c r="FL207">
        <v>0</v>
      </c>
      <c r="FM207">
        <v>0</v>
      </c>
      <c r="FN207">
        <v>0</v>
      </c>
      <c r="FO207">
        <v>0</v>
      </c>
      <c r="FP207">
        <v>0</v>
      </c>
      <c r="FQ207">
        <v>0</v>
      </c>
      <c r="FR207">
        <v>0</v>
      </c>
      <c r="FS207">
        <v>1</v>
      </c>
      <c r="FT207">
        <v>1</v>
      </c>
      <c r="FU207">
        <v>0</v>
      </c>
    </row>
    <row r="208" spans="1:177" x14ac:dyDescent="0.2">
      <c r="A208" t="s">
        <v>1</v>
      </c>
      <c r="B208" t="s">
        <v>212</v>
      </c>
      <c r="C208" t="s">
        <v>201</v>
      </c>
      <c r="D208" t="s">
        <v>260</v>
      </c>
      <c r="E208">
        <v>269</v>
      </c>
      <c r="F208">
        <v>359</v>
      </c>
      <c r="G208">
        <v>5.719233512878418</v>
      </c>
      <c r="H208">
        <v>5.5934724807739258</v>
      </c>
      <c r="I208">
        <v>5.4893522262573242</v>
      </c>
      <c r="J208">
        <v>5.3857536315917969</v>
      </c>
      <c r="K208">
        <v>5.3735408782958984</v>
      </c>
      <c r="L208">
        <v>5.6425137519836426</v>
      </c>
      <c r="M208">
        <v>7.2337031364440918</v>
      </c>
      <c r="N208">
        <v>9.4710655212402344</v>
      </c>
      <c r="O208">
        <v>10.486945152282715</v>
      </c>
      <c r="P208">
        <v>10.907941818237305</v>
      </c>
      <c r="Q208">
        <v>11.395441055297852</v>
      </c>
      <c r="R208">
        <v>11.655904769897461</v>
      </c>
      <c r="S208">
        <v>11.800810813903809</v>
      </c>
      <c r="T208">
        <v>12.017438888549805</v>
      </c>
      <c r="U208">
        <v>12.03875732421875</v>
      </c>
      <c r="V208">
        <v>11.83183765411377</v>
      </c>
      <c r="W208">
        <v>11.417640686035156</v>
      </c>
      <c r="X208">
        <v>11.199986457824707</v>
      </c>
      <c r="Y208">
        <v>11.083819389343262</v>
      </c>
      <c r="Z208">
        <v>10.842195510864258</v>
      </c>
      <c r="AA208">
        <v>10.74358081817627</v>
      </c>
      <c r="AB208">
        <v>10.34113597869873</v>
      </c>
      <c r="AC208">
        <v>9.7552604675292969</v>
      </c>
      <c r="AD208">
        <v>9.5558242797851562</v>
      </c>
      <c r="AE208">
        <v>-1.2584799528121948</v>
      </c>
      <c r="AF208">
        <v>-1.3336336612701416</v>
      </c>
      <c r="AG208">
        <v>-1.4492440223693848</v>
      </c>
      <c r="AH208">
        <v>-1.6167337894439697</v>
      </c>
      <c r="AI208">
        <v>-1.6829988956451416</v>
      </c>
      <c r="AJ208">
        <v>-1.6613045930862427</v>
      </c>
      <c r="AK208">
        <v>-0.94524282217025757</v>
      </c>
      <c r="AL208">
        <v>-2.5772092342376709</v>
      </c>
      <c r="AM208">
        <v>-4.0518336296081543</v>
      </c>
      <c r="AN208">
        <v>-3.8378019332885742</v>
      </c>
      <c r="AO208">
        <v>-3.5383615493774414</v>
      </c>
      <c r="AP208">
        <v>-3.4839951992034912</v>
      </c>
      <c r="AQ208">
        <v>-3.2393803596496582</v>
      </c>
      <c r="AR208">
        <v>-3.4035212993621826</v>
      </c>
      <c r="AS208">
        <v>0.59703117609024048</v>
      </c>
      <c r="AT208">
        <v>7.326622486114502</v>
      </c>
      <c r="AU208">
        <v>7.146766185760498</v>
      </c>
      <c r="AV208">
        <v>6.9676475524902344</v>
      </c>
      <c r="AW208">
        <v>6.795447826385498</v>
      </c>
      <c r="AX208">
        <v>0.65943557024002075</v>
      </c>
      <c r="AY208">
        <v>-2.2705423831939697</v>
      </c>
      <c r="AZ208">
        <v>-2.7862181663513184</v>
      </c>
      <c r="BA208">
        <v>-3.0374381542205811</v>
      </c>
      <c r="BB208">
        <v>-2.9553902149200439</v>
      </c>
      <c r="BC208">
        <v>-0.46523657441139221</v>
      </c>
      <c r="BD208">
        <v>-0.55906367301940918</v>
      </c>
      <c r="BE208">
        <v>-0.67849153280258179</v>
      </c>
      <c r="BF208">
        <v>-0.85567641258239746</v>
      </c>
      <c r="BG208">
        <v>-0.91939550638198853</v>
      </c>
      <c r="BH208">
        <v>-0.89124071598052979</v>
      </c>
      <c r="BI208">
        <v>-0.19034472107887268</v>
      </c>
      <c r="BJ208">
        <v>-1.683363676071167</v>
      </c>
      <c r="BK208">
        <v>-3.0780477523803711</v>
      </c>
      <c r="BL208">
        <v>-2.8230149745941162</v>
      </c>
      <c r="BM208">
        <v>-2.4778976440429687</v>
      </c>
      <c r="BN208">
        <v>-2.3899340629577637</v>
      </c>
      <c r="BO208">
        <v>-2.1266820430755615</v>
      </c>
      <c r="BP208">
        <v>-2.2707827091217041</v>
      </c>
      <c r="BQ208">
        <v>1.7423081398010254</v>
      </c>
      <c r="BR208">
        <v>8.4776840209960937</v>
      </c>
      <c r="BS208">
        <v>8.3048171997070312</v>
      </c>
      <c r="BT208">
        <v>8.1260576248168945</v>
      </c>
      <c r="BU208">
        <v>7.9428238868713379</v>
      </c>
      <c r="BV208">
        <v>1.798022985458374</v>
      </c>
      <c r="BW208">
        <v>-1.1326943635940552</v>
      </c>
      <c r="BX208">
        <v>-1.6452209949493408</v>
      </c>
      <c r="BY208">
        <v>-1.8944673538208008</v>
      </c>
      <c r="BZ208">
        <v>-1.8129949569702148</v>
      </c>
      <c r="CA208">
        <v>8.4161356091499329E-2</v>
      </c>
      <c r="CB208">
        <v>-2.2598819807171822E-2</v>
      </c>
      <c r="CC208">
        <v>-0.14467069506645203</v>
      </c>
      <c r="CD208">
        <v>-0.32857039570808411</v>
      </c>
      <c r="CE208">
        <v>-0.39052608609199524</v>
      </c>
      <c r="CF208">
        <v>-0.35789677500724792</v>
      </c>
      <c r="CG208">
        <v>0.33249539136886597</v>
      </c>
      <c r="CH208">
        <v>-1.0642890930175781</v>
      </c>
      <c r="CI208">
        <v>-2.4036068916320801</v>
      </c>
      <c r="CJ208">
        <v>-2.1201767921447754</v>
      </c>
      <c r="CK208">
        <v>-1.7434237003326416</v>
      </c>
      <c r="CL208">
        <v>-1.6321908235549927</v>
      </c>
      <c r="CM208">
        <v>-1.3560307025909424</v>
      </c>
      <c r="CN208">
        <v>-1.4862514734268188</v>
      </c>
      <c r="CO208">
        <v>2.5355234146118164</v>
      </c>
      <c r="CP208">
        <v>9.2749052047729492</v>
      </c>
      <c r="CQ208">
        <v>9.1068792343139648</v>
      </c>
      <c r="CR208">
        <v>8.9283695220947266</v>
      </c>
      <c r="CS208">
        <v>8.7374935150146484</v>
      </c>
      <c r="CT208">
        <v>2.5866050720214844</v>
      </c>
      <c r="CU208">
        <v>-0.34462422132492065</v>
      </c>
      <c r="CV208">
        <v>-0.85496985912322998</v>
      </c>
      <c r="CW208">
        <v>-1.1028493642807007</v>
      </c>
      <c r="CX208">
        <v>-1.0217756032943726</v>
      </c>
      <c r="CY208">
        <v>0.63355928659439087</v>
      </c>
      <c r="CZ208">
        <v>0.51386600732803345</v>
      </c>
      <c r="DA208">
        <v>0.38915014266967773</v>
      </c>
      <c r="DB208">
        <v>0.19853563606739044</v>
      </c>
      <c r="DC208">
        <v>0.13834331929683685</v>
      </c>
      <c r="DD208">
        <v>0.17544715106487274</v>
      </c>
      <c r="DE208">
        <v>0.855335533618927</v>
      </c>
      <c r="DF208">
        <v>-0.44521445035934448</v>
      </c>
      <c r="DG208">
        <v>-1.7291659116744995</v>
      </c>
      <c r="DH208">
        <v>-1.417338490486145</v>
      </c>
      <c r="DI208">
        <v>-1.0089496374130249</v>
      </c>
      <c r="DJ208">
        <v>-0.8744475245475769</v>
      </c>
      <c r="DK208">
        <v>-0.58537930250167847</v>
      </c>
      <c r="DL208">
        <v>-0.70172023773193359</v>
      </c>
      <c r="DM208">
        <v>3.3287386894226074</v>
      </c>
      <c r="DN208">
        <v>10.072126388549805</v>
      </c>
      <c r="DO208">
        <v>9.9089412689208984</v>
      </c>
      <c r="DP208">
        <v>9.7306814193725586</v>
      </c>
      <c r="DQ208">
        <v>9.5321626663208008</v>
      </c>
      <c r="DR208">
        <v>3.3751871585845947</v>
      </c>
      <c r="DS208">
        <v>0.44344586133956909</v>
      </c>
      <c r="DT208">
        <v>-6.4718678593635559E-2</v>
      </c>
      <c r="DU208">
        <v>-0.3112313449382782</v>
      </c>
      <c r="DV208">
        <v>-0.23055621981620789</v>
      </c>
      <c r="DW208">
        <v>1.4268026351928711</v>
      </c>
      <c r="DX208">
        <v>1.2884360551834106</v>
      </c>
      <c r="DY208">
        <v>1.1599026918411255</v>
      </c>
      <c r="DZ208">
        <v>0.95959299802780151</v>
      </c>
      <c r="EA208">
        <v>0.90194672346115112</v>
      </c>
      <c r="EB208">
        <v>0.9455111026763916</v>
      </c>
      <c r="EC208">
        <v>1.6102335453033447</v>
      </c>
      <c r="ED208">
        <v>0.44863098859786987</v>
      </c>
      <c r="EE208">
        <v>-0.75538033246994019</v>
      </c>
      <c r="EF208">
        <v>-0.40255162119865417</v>
      </c>
      <c r="EG208">
        <v>5.1514159888029099E-2</v>
      </c>
      <c r="EH208">
        <v>0.21961352229118347</v>
      </c>
      <c r="EI208">
        <v>0.52731895446777344</v>
      </c>
      <c r="EJ208">
        <v>0.43101832270622253</v>
      </c>
      <c r="EK208">
        <v>4.4740157127380371</v>
      </c>
      <c r="EL208">
        <v>11.223187446594238</v>
      </c>
      <c r="EM208">
        <v>11.066991806030273</v>
      </c>
      <c r="EN208">
        <v>10.889091491699219</v>
      </c>
      <c r="EO208">
        <v>10.679539680480957</v>
      </c>
      <c r="EP208">
        <v>4.5137743949890137</v>
      </c>
      <c r="EQ208">
        <v>1.5812939405441284</v>
      </c>
      <c r="ER208">
        <v>1.0762784481048584</v>
      </c>
      <c r="ES208">
        <v>0.83173936605453491</v>
      </c>
      <c r="ET208">
        <v>0.91183888912200928</v>
      </c>
      <c r="EU208">
        <v>72.218902587890625</v>
      </c>
      <c r="EV208">
        <v>70.195449829101563</v>
      </c>
      <c r="EW208">
        <v>68.208671569824219</v>
      </c>
      <c r="EX208">
        <v>66.750564575195313</v>
      </c>
      <c r="EY208">
        <v>65.332572937011719</v>
      </c>
      <c r="EZ208">
        <v>64.339630126953125</v>
      </c>
      <c r="FA208">
        <v>63.761432647705078</v>
      </c>
      <c r="FB208">
        <v>64.834144592285156</v>
      </c>
      <c r="FC208">
        <v>69.33538818359375</v>
      </c>
      <c r="FD208">
        <v>76.14111328125</v>
      </c>
      <c r="FE208">
        <v>81.716781616210938</v>
      </c>
      <c r="FF208">
        <v>86.378776550292969</v>
      </c>
      <c r="FG208">
        <v>89.8992919921875</v>
      </c>
      <c r="FH208">
        <v>92.584136962890625</v>
      </c>
      <c r="FI208">
        <v>94.430351257324219</v>
      </c>
      <c r="FJ208">
        <v>93.960304260253906</v>
      </c>
      <c r="FK208">
        <v>94.06744384765625</v>
      </c>
      <c r="FL208">
        <v>92.742355346679688</v>
      </c>
      <c r="FM208">
        <v>88.864677429199219</v>
      </c>
      <c r="FN208">
        <v>86.562034606933594</v>
      </c>
      <c r="FO208">
        <v>82.882644653320313</v>
      </c>
      <c r="FP208">
        <v>80.122016906738281</v>
      </c>
      <c r="FQ208">
        <v>76.509552001953125</v>
      </c>
      <c r="FR208">
        <v>74.892501831054688</v>
      </c>
      <c r="FS208">
        <v>269</v>
      </c>
      <c r="FT208">
        <v>2.1185336634516716E-2</v>
      </c>
      <c r="FU208">
        <v>1</v>
      </c>
    </row>
    <row r="209" spans="1:177" x14ac:dyDescent="0.2">
      <c r="A209" t="s">
        <v>1</v>
      </c>
      <c r="B209" t="s">
        <v>212</v>
      </c>
      <c r="C209" t="s">
        <v>201</v>
      </c>
      <c r="D209" t="s">
        <v>2</v>
      </c>
      <c r="E209">
        <v>377.5</v>
      </c>
      <c r="F209">
        <v>377.5</v>
      </c>
      <c r="G209">
        <v>19.982198715209961</v>
      </c>
      <c r="H209">
        <v>19.742092132568359</v>
      </c>
      <c r="I209">
        <v>19.619857788085938</v>
      </c>
      <c r="J209">
        <v>19.615400314331055</v>
      </c>
      <c r="K209">
        <v>19.826679229736328</v>
      </c>
      <c r="L209">
        <v>20.875770568847656</v>
      </c>
      <c r="M209">
        <v>22.849071502685547</v>
      </c>
      <c r="N209">
        <v>25.114130020141602</v>
      </c>
      <c r="O209">
        <v>26.337863922119141</v>
      </c>
      <c r="P209">
        <v>27.426624298095703</v>
      </c>
      <c r="Q209">
        <v>28.02985954284668</v>
      </c>
      <c r="R209">
        <v>28.136667251586914</v>
      </c>
      <c r="S209">
        <v>28.038139343261719</v>
      </c>
      <c r="T209">
        <v>28.200624465942383</v>
      </c>
      <c r="U209">
        <v>28.155515670776367</v>
      </c>
      <c r="V209">
        <v>27.753574371337891</v>
      </c>
      <c r="W209">
        <v>27.091108322143555</v>
      </c>
      <c r="X209">
        <v>26.47419548034668</v>
      </c>
      <c r="Y209">
        <v>25.983642578125</v>
      </c>
      <c r="Z209">
        <v>25.675621032714844</v>
      </c>
      <c r="AA209">
        <v>25.514724731445313</v>
      </c>
      <c r="AB209">
        <v>24.162324905395508</v>
      </c>
      <c r="AC209">
        <v>22.659257888793945</v>
      </c>
      <c r="AD209">
        <v>22.053873062133789</v>
      </c>
      <c r="AE209">
        <v>-1.0489964485168457</v>
      </c>
      <c r="AF209">
        <v>-0.93125098943710327</v>
      </c>
      <c r="AG209">
        <v>-1.1745285987854004</v>
      </c>
      <c r="AH209">
        <v>-1.2177541255950928</v>
      </c>
      <c r="AI209">
        <v>-1.2708204984664917</v>
      </c>
      <c r="AJ209">
        <v>-1.2123863697052002</v>
      </c>
      <c r="AK209">
        <v>-1.1326267719268799</v>
      </c>
      <c r="AL209">
        <v>-1.581285834312439</v>
      </c>
      <c r="AM209">
        <v>-1.9050924777984619</v>
      </c>
      <c r="AN209">
        <v>-2.0050504207611084</v>
      </c>
      <c r="AO209">
        <v>-2.1227560043334961</v>
      </c>
      <c r="AP209">
        <v>-2.2442038059234619</v>
      </c>
      <c r="AQ209">
        <v>-1.7447090148925781</v>
      </c>
      <c r="AR209">
        <v>-2.1631932258605957</v>
      </c>
      <c r="AS209">
        <v>-6.5451927483081818E-2</v>
      </c>
      <c r="AT209">
        <v>14.75776195526123</v>
      </c>
      <c r="AU209">
        <v>14.37584114074707</v>
      </c>
      <c r="AV209">
        <v>14.02852725982666</v>
      </c>
      <c r="AW209">
        <v>13.66169548034668</v>
      </c>
      <c r="AX209">
        <v>5.2174873352050781</v>
      </c>
      <c r="AY209">
        <v>8.4376275539398193E-2</v>
      </c>
      <c r="AZ209">
        <v>-0.73455095291137695</v>
      </c>
      <c r="BA209">
        <v>-1.0205086469650269</v>
      </c>
      <c r="BB209">
        <v>-0.89948928356170654</v>
      </c>
      <c r="BC209">
        <v>-0.17951935529708862</v>
      </c>
      <c r="BD209">
        <v>-8.0098271369934082E-2</v>
      </c>
      <c r="BE209">
        <v>-0.32771438360214233</v>
      </c>
      <c r="BF209">
        <v>-0.37883120775222778</v>
      </c>
      <c r="BG209">
        <v>-0.42645898461341858</v>
      </c>
      <c r="BH209">
        <v>-0.35852614045143127</v>
      </c>
      <c r="BI209">
        <v>-0.28371733427047729</v>
      </c>
      <c r="BJ209">
        <v>-0.59541994333267212</v>
      </c>
      <c r="BK209">
        <v>-0.84152203798294067</v>
      </c>
      <c r="BL209">
        <v>-0.89879566431045532</v>
      </c>
      <c r="BM209">
        <v>-0.97836136817932129</v>
      </c>
      <c r="BN209">
        <v>-1.0755786895751953</v>
      </c>
      <c r="BO209">
        <v>-0.56356817483901978</v>
      </c>
      <c r="BP209">
        <v>-0.96320861577987671</v>
      </c>
      <c r="BQ209">
        <v>1.1463563442230225</v>
      </c>
      <c r="BR209">
        <v>15.979550361633301</v>
      </c>
      <c r="BS209">
        <v>15.603274345397949</v>
      </c>
      <c r="BT209">
        <v>15.2586669921875</v>
      </c>
      <c r="BU209">
        <v>14.894351959228516</v>
      </c>
      <c r="BV209">
        <v>6.4519238471984863</v>
      </c>
      <c r="BW209">
        <v>1.3211930990219116</v>
      </c>
      <c r="BX209">
        <v>0.50659042596817017</v>
      </c>
      <c r="BY209">
        <v>0.23020999133586884</v>
      </c>
      <c r="BZ209">
        <v>0.35276487469673157</v>
      </c>
      <c r="CA209">
        <v>0.42267784476280212</v>
      </c>
      <c r="CB209">
        <v>0.50940752029418945</v>
      </c>
      <c r="CC209">
        <v>0.25878658890724182</v>
      </c>
      <c r="CD209">
        <v>0.20220427215099335</v>
      </c>
      <c r="CE209">
        <v>0.15834322571754456</v>
      </c>
      <c r="CF209">
        <v>0.23285485804080963</v>
      </c>
      <c r="CG209">
        <v>0.30423474311828613</v>
      </c>
      <c r="CH209">
        <v>8.7387718260288239E-2</v>
      </c>
      <c r="CI209">
        <v>-0.10489638149738312</v>
      </c>
      <c r="CJ209">
        <v>-0.13260695338249207</v>
      </c>
      <c r="CK209">
        <v>-0.185757115483284</v>
      </c>
      <c r="CL209">
        <v>-0.26619264483451843</v>
      </c>
      <c r="CM209">
        <v>0.2544863224029541</v>
      </c>
      <c r="CN209">
        <v>-0.13210292160511017</v>
      </c>
      <c r="CO209">
        <v>1.9856510162353516</v>
      </c>
      <c r="CP209">
        <v>16.82575798034668</v>
      </c>
      <c r="CQ209">
        <v>16.453390121459961</v>
      </c>
      <c r="CR209">
        <v>16.110658645629883</v>
      </c>
      <c r="CS209">
        <v>15.748085975646973</v>
      </c>
      <c r="CT209">
        <v>7.3068904876708984</v>
      </c>
      <c r="CU209">
        <v>2.1778087615966797</v>
      </c>
      <c r="CV209">
        <v>1.3662011623382568</v>
      </c>
      <c r="CW209">
        <v>1.0964539051055908</v>
      </c>
      <c r="CX209">
        <v>1.2200722694396973</v>
      </c>
      <c r="CY209">
        <v>1.0248750448226929</v>
      </c>
      <c r="CZ209">
        <v>1.098913311958313</v>
      </c>
      <c r="DA209">
        <v>0.84528756141662598</v>
      </c>
      <c r="DB209">
        <v>0.78323972225189209</v>
      </c>
      <c r="DC209">
        <v>0.74314546585083008</v>
      </c>
      <c r="DD209">
        <v>0.82423585653305054</v>
      </c>
      <c r="DE209">
        <v>0.89218682050704956</v>
      </c>
      <c r="DF209">
        <v>0.77019542455673218</v>
      </c>
      <c r="DG209">
        <v>0.63172930479049683</v>
      </c>
      <c r="DH209">
        <v>0.63358175754547119</v>
      </c>
      <c r="DI209">
        <v>0.60684710741043091</v>
      </c>
      <c r="DJ209">
        <v>0.54319345951080322</v>
      </c>
      <c r="DK209">
        <v>1.0725408792495728</v>
      </c>
      <c r="DL209">
        <v>0.69900274276733398</v>
      </c>
      <c r="DM209">
        <v>2.8249456882476807</v>
      </c>
      <c r="DN209">
        <v>17.671964645385742</v>
      </c>
      <c r="DO209">
        <v>17.303506851196289</v>
      </c>
      <c r="DP209">
        <v>16.962650299072266</v>
      </c>
      <c r="DQ209">
        <v>16.60181999206543</v>
      </c>
      <c r="DR209">
        <v>8.1618576049804687</v>
      </c>
      <c r="DS209">
        <v>3.0344243049621582</v>
      </c>
      <c r="DT209">
        <v>2.2258119583129883</v>
      </c>
      <c r="DU209">
        <v>1.9626978635787964</v>
      </c>
      <c r="DV209">
        <v>2.0873796939849854</v>
      </c>
      <c r="DW209">
        <v>1.8943521976470947</v>
      </c>
      <c r="DX209">
        <v>1.950066089630127</v>
      </c>
      <c r="DY209">
        <v>1.6921018362045288</v>
      </c>
      <c r="DZ209">
        <v>1.6221626996994019</v>
      </c>
      <c r="EA209">
        <v>1.5875070095062256</v>
      </c>
      <c r="EB209">
        <v>1.6780961751937866</v>
      </c>
      <c r="EC209">
        <v>1.7410962581634521</v>
      </c>
      <c r="ED209">
        <v>1.756061315536499</v>
      </c>
      <c r="EE209">
        <v>1.6952997446060181</v>
      </c>
      <c r="EF209">
        <v>1.739836573600769</v>
      </c>
      <c r="EG209">
        <v>1.7512418031692505</v>
      </c>
      <c r="EH209">
        <v>1.7118184566497803</v>
      </c>
      <c r="EI209">
        <v>2.2536816596984863</v>
      </c>
      <c r="EJ209">
        <v>1.8989874124526978</v>
      </c>
      <c r="EK209">
        <v>4.0367541313171387</v>
      </c>
      <c r="EL209">
        <v>18.893754959106445</v>
      </c>
      <c r="EM209">
        <v>18.530939102172852</v>
      </c>
      <c r="EN209">
        <v>18.192789077758789</v>
      </c>
      <c r="EO209">
        <v>17.834476470947266</v>
      </c>
      <c r="EP209">
        <v>9.3962936401367188</v>
      </c>
      <c r="EQ209">
        <v>4.2712411880493164</v>
      </c>
      <c r="ER209">
        <v>3.4669532775878906</v>
      </c>
      <c r="ES209">
        <v>3.213416576385498</v>
      </c>
      <c r="ET209">
        <v>3.3396337032318115</v>
      </c>
      <c r="EU209">
        <v>80.828842163085938</v>
      </c>
      <c r="EV209">
        <v>79.429573059082031</v>
      </c>
      <c r="EW209">
        <v>77.748130798339844</v>
      </c>
      <c r="EX209">
        <v>76.062728881835938</v>
      </c>
      <c r="EY209">
        <v>74.332069396972656</v>
      </c>
      <c r="EZ209">
        <v>72.947494506835938</v>
      </c>
      <c r="FA209">
        <v>72.681686401367188</v>
      </c>
      <c r="FB209">
        <v>75.394821166992188</v>
      </c>
      <c r="FC209">
        <v>79.804420471191406</v>
      </c>
      <c r="FD209">
        <v>83.944541931152344</v>
      </c>
      <c r="FE209">
        <v>87.341468811035156</v>
      </c>
      <c r="FF209">
        <v>90.797416687011719</v>
      </c>
      <c r="FG209">
        <v>93.178642272949219</v>
      </c>
      <c r="FH209">
        <v>95.335739135742188</v>
      </c>
      <c r="FI209">
        <v>96.737541198730469</v>
      </c>
      <c r="FJ209">
        <v>93.323867797851563</v>
      </c>
      <c r="FK209">
        <v>92.873626708984375</v>
      </c>
      <c r="FL209">
        <v>91.876388549804688</v>
      </c>
      <c r="FM209">
        <v>90.511566162109375</v>
      </c>
      <c r="FN209">
        <v>91.933555603027344</v>
      </c>
      <c r="FO209">
        <v>90.786628723144531</v>
      </c>
      <c r="FP209">
        <v>88.335365295410156</v>
      </c>
      <c r="FQ209">
        <v>86.292678833007812</v>
      </c>
      <c r="FR209">
        <v>84.188255310058594</v>
      </c>
      <c r="FS209">
        <v>374.33333333333331</v>
      </c>
      <c r="FT209">
        <v>1.0513870976865292E-2</v>
      </c>
      <c r="FU209">
        <v>1</v>
      </c>
    </row>
    <row r="210" spans="1:177" x14ac:dyDescent="0.2">
      <c r="A210" t="s">
        <v>1</v>
      </c>
      <c r="B210" t="s">
        <v>212</v>
      </c>
      <c r="C210" t="s">
        <v>203</v>
      </c>
      <c r="D210" t="s">
        <v>246</v>
      </c>
      <c r="E210">
        <v>126</v>
      </c>
      <c r="F210">
        <v>401</v>
      </c>
      <c r="G210">
        <v>40.192520141601563</v>
      </c>
      <c r="H210">
        <v>39.461639404296875</v>
      </c>
      <c r="I210">
        <v>38.825519561767578</v>
      </c>
      <c r="J210">
        <v>38.887657165527344</v>
      </c>
      <c r="K210">
        <v>39.837604522705078</v>
      </c>
      <c r="L210">
        <v>42.019615173339844</v>
      </c>
      <c r="M210">
        <v>47.755386352539062</v>
      </c>
      <c r="N210">
        <v>53.906822204589844</v>
      </c>
      <c r="O210">
        <v>62.176048278808594</v>
      </c>
      <c r="P210">
        <v>67.723663330078125</v>
      </c>
      <c r="Q210">
        <v>71.387603759765625</v>
      </c>
      <c r="R210">
        <v>73.681221008300781</v>
      </c>
      <c r="S210">
        <v>73.263442993164063</v>
      </c>
      <c r="T210">
        <v>74.920074462890625</v>
      </c>
      <c r="U210">
        <v>76.613090515136719</v>
      </c>
      <c r="V210">
        <v>76.984344482421875</v>
      </c>
      <c r="W210">
        <v>75.853126525878906</v>
      </c>
      <c r="X210">
        <v>73.054794311523437</v>
      </c>
      <c r="Y210">
        <v>64.480377197265625</v>
      </c>
      <c r="Z210">
        <v>57.955020904541016</v>
      </c>
      <c r="AA210">
        <v>53.71600341796875</v>
      </c>
      <c r="AB210">
        <v>51.258274078369141</v>
      </c>
      <c r="AC210">
        <v>47.4644775390625</v>
      </c>
      <c r="AD210">
        <v>43.661956787109375</v>
      </c>
      <c r="AE210">
        <v>-1.274382472038269</v>
      </c>
      <c r="AF210">
        <v>-1.3720834255218506</v>
      </c>
      <c r="AG210">
        <v>-1.2991172075271606</v>
      </c>
      <c r="AH210">
        <v>-0.76122170686721802</v>
      </c>
      <c r="AI210">
        <v>-0.72574132680892944</v>
      </c>
      <c r="AJ210">
        <v>-1.7272509336471558</v>
      </c>
      <c r="AK210">
        <v>1.1475871801376343</v>
      </c>
      <c r="AL210">
        <v>0.70579546689987183</v>
      </c>
      <c r="AM210">
        <v>-3.53272445499897E-2</v>
      </c>
      <c r="AN210">
        <v>9.9273085594177246E-2</v>
      </c>
      <c r="AO210">
        <v>-0.29635563492774963</v>
      </c>
      <c r="AP210">
        <v>-0.8342127799987793</v>
      </c>
      <c r="AQ210">
        <v>-1.4995886087417603</v>
      </c>
      <c r="AR210">
        <v>-1.5104372501373291</v>
      </c>
      <c r="AS210">
        <v>-0.62077927589416504</v>
      </c>
      <c r="AT210">
        <v>6.7304925918579102</v>
      </c>
      <c r="AU210">
        <v>5.7362174987792969</v>
      </c>
      <c r="AV210">
        <v>6.0718846321105957</v>
      </c>
      <c r="AW210">
        <v>4.0799722671508789</v>
      </c>
      <c r="AX210">
        <v>-1.7820504903793335</v>
      </c>
      <c r="AY210">
        <v>-1.4772979021072388</v>
      </c>
      <c r="AZ210">
        <v>-0.82213979959487915</v>
      </c>
      <c r="BA210">
        <v>-0.2950311005115509</v>
      </c>
      <c r="BB210">
        <v>-0.10451718419790268</v>
      </c>
      <c r="BC210">
        <v>-0.56936496496200562</v>
      </c>
      <c r="BD210">
        <v>-0.71439099311828613</v>
      </c>
      <c r="BE210">
        <v>-0.6827358603477478</v>
      </c>
      <c r="BF210">
        <v>-0.16714870929718018</v>
      </c>
      <c r="BG210">
        <v>-0.11065355688333511</v>
      </c>
      <c r="BH210">
        <v>-1.076537013053894</v>
      </c>
      <c r="BI210">
        <v>1.8064664602279663</v>
      </c>
      <c r="BJ210">
        <v>1.5359220504760742</v>
      </c>
      <c r="BK210">
        <v>0.80324041843414307</v>
      </c>
      <c r="BL210">
        <v>0.99067169427871704</v>
      </c>
      <c r="BM210">
        <v>0.61548376083374023</v>
      </c>
      <c r="BN210">
        <v>0.12147951126098633</v>
      </c>
      <c r="BO210">
        <v>-0.54566854238510132</v>
      </c>
      <c r="BP210">
        <v>-0.56215214729309082</v>
      </c>
      <c r="BQ210">
        <v>0.32664221525192261</v>
      </c>
      <c r="BR210">
        <v>7.6823291778564453</v>
      </c>
      <c r="BS210">
        <v>6.6358895301818848</v>
      </c>
      <c r="BT210">
        <v>6.9728031158447266</v>
      </c>
      <c r="BU210">
        <v>4.9800000190734863</v>
      </c>
      <c r="BV210">
        <v>-0.89748752117156982</v>
      </c>
      <c r="BW210">
        <v>-0.62305569648742676</v>
      </c>
      <c r="BX210">
        <v>5.673759151250124E-3</v>
      </c>
      <c r="BY210">
        <v>0.53304779529571533</v>
      </c>
      <c r="BZ210">
        <v>0.72463041543960571</v>
      </c>
      <c r="CA210">
        <v>-8.1072069704532623E-2</v>
      </c>
      <c r="CB210">
        <v>-0.25887522101402283</v>
      </c>
      <c r="CC210">
        <v>-0.2558320164680481</v>
      </c>
      <c r="CD210">
        <v>0.24430444836616516</v>
      </c>
      <c r="CE210">
        <v>0.31535434722900391</v>
      </c>
      <c r="CF210">
        <v>-0.6258544921875</v>
      </c>
      <c r="CG210">
        <v>2.2628042697906494</v>
      </c>
      <c r="CH210">
        <v>2.1108651161193848</v>
      </c>
      <c r="CI210">
        <v>1.3840298652648926</v>
      </c>
      <c r="CJ210">
        <v>1.6080516576766968</v>
      </c>
      <c r="CK210">
        <v>1.247020959854126</v>
      </c>
      <c r="CL210">
        <v>0.78338909149169922</v>
      </c>
      <c r="CM210">
        <v>0.11501359194517136</v>
      </c>
      <c r="CN210">
        <v>9.4627216458320618E-2</v>
      </c>
      <c r="CO210">
        <v>0.98282343149185181</v>
      </c>
      <c r="CP210">
        <v>8.3415679931640625</v>
      </c>
      <c r="CQ210">
        <v>7.2589998245239258</v>
      </c>
      <c r="CR210">
        <v>7.5967764854431152</v>
      </c>
      <c r="CS210">
        <v>5.6033563613891602</v>
      </c>
      <c r="CT210">
        <v>-0.28484189510345459</v>
      </c>
      <c r="CU210">
        <v>-3.1410112977027893E-2</v>
      </c>
      <c r="CV210">
        <v>0.57901489734649658</v>
      </c>
      <c r="CW210">
        <v>1.1065727472305298</v>
      </c>
      <c r="CX210">
        <v>1.2988954782485962</v>
      </c>
      <c r="CY210">
        <v>0.40722084045410156</v>
      </c>
      <c r="CZ210">
        <v>0.19664053618907928</v>
      </c>
      <c r="DA210">
        <v>0.17107182741165161</v>
      </c>
      <c r="DB210">
        <v>0.6557576060295105</v>
      </c>
      <c r="DC210">
        <v>0.74136227369308472</v>
      </c>
      <c r="DD210">
        <v>-0.17517198622226715</v>
      </c>
      <c r="DE210">
        <v>2.719141960144043</v>
      </c>
      <c r="DF210">
        <v>2.6858081817626953</v>
      </c>
      <c r="DG210">
        <v>1.9648193120956421</v>
      </c>
      <c r="DH210">
        <v>2.2254316806793213</v>
      </c>
      <c r="DI210">
        <v>1.8785581588745117</v>
      </c>
      <c r="DJ210">
        <v>1.4452986717224121</v>
      </c>
      <c r="DK210">
        <v>0.77569574117660522</v>
      </c>
      <c r="DL210">
        <v>0.75140655040740967</v>
      </c>
      <c r="DM210">
        <v>1.6390047073364258</v>
      </c>
      <c r="DN210">
        <v>9.0008068084716797</v>
      </c>
      <c r="DO210">
        <v>7.8821101188659668</v>
      </c>
      <c r="DP210">
        <v>8.2207498550415039</v>
      </c>
      <c r="DQ210">
        <v>6.226712703704834</v>
      </c>
      <c r="DR210">
        <v>0.32780373096466064</v>
      </c>
      <c r="DS210">
        <v>0.56023544073104858</v>
      </c>
      <c r="DT210">
        <v>1.1523560285568237</v>
      </c>
      <c r="DU210">
        <v>1.6800976991653442</v>
      </c>
      <c r="DV210">
        <v>1.8731606006622314</v>
      </c>
      <c r="DW210">
        <v>1.1122382879257202</v>
      </c>
      <c r="DX210">
        <v>0.85433298349380493</v>
      </c>
      <c r="DY210">
        <v>0.78745317459106445</v>
      </c>
      <c r="DZ210">
        <v>1.2498306035995483</v>
      </c>
      <c r="EA210">
        <v>1.3564499616622925</v>
      </c>
      <c r="EB210">
        <v>0.47554197907447815</v>
      </c>
      <c r="EC210">
        <v>3.378021240234375</v>
      </c>
      <c r="ED210">
        <v>3.5159347057342529</v>
      </c>
      <c r="EE210">
        <v>2.803386926651001</v>
      </c>
      <c r="EF210">
        <v>3.1168301105499268</v>
      </c>
      <c r="EG210">
        <v>2.7903976440429687</v>
      </c>
      <c r="EH210">
        <v>2.4009909629821777</v>
      </c>
      <c r="EI210">
        <v>1.7296158075332642</v>
      </c>
      <c r="EJ210">
        <v>1.6996916532516479</v>
      </c>
      <c r="EK210">
        <v>2.5864260196685791</v>
      </c>
      <c r="EL210">
        <v>9.9526433944702148</v>
      </c>
      <c r="EM210">
        <v>8.7817821502685547</v>
      </c>
      <c r="EN210">
        <v>9.121668815612793</v>
      </c>
      <c r="EO210">
        <v>7.1267404556274414</v>
      </c>
      <c r="EP210">
        <v>1.2123667001724243</v>
      </c>
      <c r="EQ210">
        <v>1.4144777059555054</v>
      </c>
      <c r="ER210">
        <v>1.9801695346832275</v>
      </c>
      <c r="ES210">
        <v>2.5081765651702881</v>
      </c>
      <c r="ET210">
        <v>2.702308177947998</v>
      </c>
      <c r="EU210">
        <v>69.027778625488281</v>
      </c>
      <c r="EV210">
        <v>67.027694702148438</v>
      </c>
      <c r="EW210">
        <v>65.166961669921875</v>
      </c>
      <c r="EX210">
        <v>64.21844482421875</v>
      </c>
      <c r="EY210">
        <v>62.806938171386719</v>
      </c>
      <c r="EZ210">
        <v>61.837154388427734</v>
      </c>
      <c r="FA210">
        <v>63.053947448730469</v>
      </c>
      <c r="FB210">
        <v>68.428756713867188</v>
      </c>
      <c r="FC210">
        <v>73.764732360839844</v>
      </c>
      <c r="FD210">
        <v>78.918777465820313</v>
      </c>
      <c r="FE210">
        <v>82.712127685546875</v>
      </c>
      <c r="FF210">
        <v>86.336433410644531</v>
      </c>
      <c r="FG210">
        <v>89.144989013671875</v>
      </c>
      <c r="FH210">
        <v>91.079757690429688</v>
      </c>
      <c r="FI210">
        <v>92.355308532714844</v>
      </c>
      <c r="FJ210">
        <v>92.312355041503906</v>
      </c>
      <c r="FK210">
        <v>91.280990600585938</v>
      </c>
      <c r="FL210">
        <v>89.637237548828125</v>
      </c>
      <c r="FM210">
        <v>87.903854370117188</v>
      </c>
      <c r="FN210">
        <v>83.521514892578125</v>
      </c>
      <c r="FO210">
        <v>79.270774841308594</v>
      </c>
      <c r="FP210">
        <v>76.356285095214844</v>
      </c>
      <c r="FQ210">
        <v>73.942306518554687</v>
      </c>
      <c r="FR210">
        <v>71.999946594238281</v>
      </c>
      <c r="FS210">
        <v>126</v>
      </c>
      <c r="FT210">
        <v>6.5637990832328796E-2</v>
      </c>
      <c r="FU210">
        <v>1</v>
      </c>
    </row>
    <row r="211" spans="1:177" x14ac:dyDescent="0.2">
      <c r="A211" t="s">
        <v>1</v>
      </c>
      <c r="B211" t="s">
        <v>212</v>
      </c>
      <c r="C211" t="s">
        <v>203</v>
      </c>
      <c r="D211" t="s">
        <v>247</v>
      </c>
      <c r="E211">
        <v>401</v>
      </c>
      <c r="F211">
        <v>401</v>
      </c>
      <c r="G211">
        <v>177.00132751464844</v>
      </c>
      <c r="H211">
        <v>176.28913879394531</v>
      </c>
      <c r="I211">
        <v>174.51411437988281</v>
      </c>
      <c r="J211">
        <v>174.19941711425781</v>
      </c>
      <c r="K211">
        <v>177.20140075683594</v>
      </c>
      <c r="L211">
        <v>184.50852966308594</v>
      </c>
      <c r="M211">
        <v>193.98780822753906</v>
      </c>
      <c r="N211">
        <v>204.33526611328125</v>
      </c>
      <c r="O211">
        <v>218.89476013183594</v>
      </c>
      <c r="P211">
        <v>228.18482971191406</v>
      </c>
      <c r="Q211">
        <v>236.30030822753906</v>
      </c>
      <c r="R211">
        <v>240.42477416992187</v>
      </c>
      <c r="S211">
        <v>239.12843322753906</v>
      </c>
      <c r="T211">
        <v>242.2611083984375</v>
      </c>
      <c r="U211">
        <v>243.25892639160156</v>
      </c>
      <c r="V211">
        <v>241.62263488769531</v>
      </c>
      <c r="W211">
        <v>237.12399291992187</v>
      </c>
      <c r="X211">
        <v>231.66952514648437</v>
      </c>
      <c r="Y211">
        <v>226.15666198730469</v>
      </c>
      <c r="Z211">
        <v>221.75184631347656</v>
      </c>
      <c r="AA211">
        <v>217.86819458007812</v>
      </c>
      <c r="AB211">
        <v>212.32437133789063</v>
      </c>
      <c r="AC211">
        <v>203.1971435546875</v>
      </c>
      <c r="AD211">
        <v>193.34979248046875</v>
      </c>
      <c r="AE211">
        <v>-3.9643619060516357</v>
      </c>
      <c r="AF211">
        <v>-2.5741729736328125</v>
      </c>
      <c r="AG211">
        <v>-2.4166073799133301</v>
      </c>
      <c r="AH211">
        <v>-1.7783894538879395</v>
      </c>
      <c r="AI211">
        <v>-1.2325812578201294</v>
      </c>
      <c r="AJ211">
        <v>-2.0628564357757568</v>
      </c>
      <c r="AK211">
        <v>0.7392723560333252</v>
      </c>
      <c r="AL211">
        <v>-1.7610073089599609</v>
      </c>
      <c r="AM211">
        <v>-5.9148540496826172</v>
      </c>
      <c r="AN211">
        <v>-6.6820383071899414</v>
      </c>
      <c r="AO211">
        <v>-7.0046124458312988</v>
      </c>
      <c r="AP211">
        <v>-6.9015984535217285</v>
      </c>
      <c r="AQ211">
        <v>-1.1871057748794556</v>
      </c>
      <c r="AR211">
        <v>1.8561421632766724</v>
      </c>
      <c r="AS211">
        <v>12.687886238098145</v>
      </c>
      <c r="AT211">
        <v>52.853137969970703</v>
      </c>
      <c r="AU211">
        <v>52.405036926269531</v>
      </c>
      <c r="AV211">
        <v>50.074935913085938</v>
      </c>
      <c r="AW211">
        <v>50.345127105712891</v>
      </c>
      <c r="AX211">
        <v>17.057121276855469</v>
      </c>
      <c r="AY211">
        <v>1.9241634607315063</v>
      </c>
      <c r="AZ211">
        <v>0.52350372076034546</v>
      </c>
      <c r="BA211">
        <v>0.1428186446428299</v>
      </c>
      <c r="BB211">
        <v>-0.14799615740776062</v>
      </c>
      <c r="BC211">
        <v>-2.291579008102417</v>
      </c>
      <c r="BD211">
        <v>-1.0410163402557373</v>
      </c>
      <c r="BE211">
        <v>-0.94841462373733521</v>
      </c>
      <c r="BF211">
        <v>-0.36712378263473511</v>
      </c>
      <c r="BG211">
        <v>0.16296198964118958</v>
      </c>
      <c r="BH211">
        <v>-0.64862257242202759</v>
      </c>
      <c r="BI211">
        <v>2.1689023971557617</v>
      </c>
      <c r="BJ211">
        <v>-6.8173699080944061E-2</v>
      </c>
      <c r="BK211">
        <v>-4.0277495384216309</v>
      </c>
      <c r="BL211">
        <v>-4.7489962577819824</v>
      </c>
      <c r="BM211">
        <v>-5.061223030090332</v>
      </c>
      <c r="BN211">
        <v>-4.9059815406799316</v>
      </c>
      <c r="BO211">
        <v>0.8251069188117981</v>
      </c>
      <c r="BP211">
        <v>3.9014372825622559</v>
      </c>
      <c r="BQ211">
        <v>14.738655090332031</v>
      </c>
      <c r="BR211">
        <v>54.932567596435547</v>
      </c>
      <c r="BS211">
        <v>54.437004089355469</v>
      </c>
      <c r="BT211">
        <v>52.070442199707031</v>
      </c>
      <c r="BU211">
        <v>52.313026428222656</v>
      </c>
      <c r="BV211">
        <v>18.979591369628906</v>
      </c>
      <c r="BW211">
        <v>3.8205735683441162</v>
      </c>
      <c r="BX211">
        <v>2.4314320087432861</v>
      </c>
      <c r="BY211">
        <v>2.021712064743042</v>
      </c>
      <c r="BZ211">
        <v>1.70198655128479</v>
      </c>
      <c r="CA211">
        <v>-1.133014440536499</v>
      </c>
      <c r="CB211">
        <v>2.0843377336859703E-2</v>
      </c>
      <c r="CC211">
        <v>6.8451181054115295E-2</v>
      </c>
      <c r="CD211">
        <v>0.61031448841094971</v>
      </c>
      <c r="CE211">
        <v>1.1295109987258911</v>
      </c>
      <c r="CF211">
        <v>0.33087149262428284</v>
      </c>
      <c r="CG211">
        <v>3.1590597629547119</v>
      </c>
      <c r="CH211">
        <v>1.1042777299880981</v>
      </c>
      <c r="CI211">
        <v>-2.7207462787628174</v>
      </c>
      <c r="CJ211">
        <v>-3.41017746925354</v>
      </c>
      <c r="CK211">
        <v>-3.7152371406555176</v>
      </c>
      <c r="CL211">
        <v>-3.5238234996795654</v>
      </c>
      <c r="CM211">
        <v>2.218759298324585</v>
      </c>
      <c r="CN211">
        <v>5.3180022239685059</v>
      </c>
      <c r="CO211">
        <v>16.159011840820312</v>
      </c>
      <c r="CP211">
        <v>56.372776031494141</v>
      </c>
      <c r="CQ211">
        <v>55.844341278076172</v>
      </c>
      <c r="CR211">
        <v>53.452522277832031</v>
      </c>
      <c r="CS211">
        <v>53.675987243652344</v>
      </c>
      <c r="CT211">
        <v>20.311088562011719</v>
      </c>
      <c r="CU211">
        <v>5.1340212821960449</v>
      </c>
      <c r="CV211">
        <v>3.7528572082519531</v>
      </c>
      <c r="CW211">
        <v>3.3230278491973877</v>
      </c>
      <c r="CX211">
        <v>2.9832789897918701</v>
      </c>
      <c r="CY211">
        <v>2.5550009682774544E-2</v>
      </c>
      <c r="CZ211">
        <v>1.0827031135559082</v>
      </c>
      <c r="DA211">
        <v>1.0853170156478882</v>
      </c>
      <c r="DB211">
        <v>1.5877528190612793</v>
      </c>
      <c r="DC211">
        <v>2.096060037612915</v>
      </c>
      <c r="DD211">
        <v>1.3103655576705933</v>
      </c>
      <c r="DE211">
        <v>4.1492171287536621</v>
      </c>
      <c r="DF211">
        <v>2.2767291069030762</v>
      </c>
      <c r="DG211">
        <v>-1.413743257522583</v>
      </c>
      <c r="DH211">
        <v>-2.0713584423065186</v>
      </c>
      <c r="DI211">
        <v>-2.3692514896392822</v>
      </c>
      <c r="DJ211">
        <v>-2.1416654586791992</v>
      </c>
      <c r="DK211">
        <v>3.6124117374420166</v>
      </c>
      <c r="DL211">
        <v>6.7345671653747559</v>
      </c>
      <c r="DM211">
        <v>17.579368591308594</v>
      </c>
      <c r="DN211">
        <v>57.812984466552734</v>
      </c>
      <c r="DO211">
        <v>57.251678466796875</v>
      </c>
      <c r="DP211">
        <v>54.834602355957031</v>
      </c>
      <c r="DQ211">
        <v>55.038948059082031</v>
      </c>
      <c r="DR211">
        <v>21.642585754394531</v>
      </c>
      <c r="DS211">
        <v>6.4474692344665527</v>
      </c>
      <c r="DT211">
        <v>5.0742826461791992</v>
      </c>
      <c r="DU211">
        <v>4.6243438720703125</v>
      </c>
      <c r="DV211">
        <v>4.2645711898803711</v>
      </c>
      <c r="DW211">
        <v>1.6983330249786377</v>
      </c>
      <c r="DX211">
        <v>2.6158597469329834</v>
      </c>
      <c r="DY211">
        <v>2.5535097122192383</v>
      </c>
      <c r="DZ211">
        <v>2.9990184307098389</v>
      </c>
      <c r="EA211">
        <v>3.4916031360626221</v>
      </c>
      <c r="EB211">
        <v>2.7245995998382568</v>
      </c>
      <c r="EC211">
        <v>5.5788469314575195</v>
      </c>
      <c r="ED211">
        <v>3.9695627689361572</v>
      </c>
      <c r="EE211">
        <v>0.47336158156394958</v>
      </c>
      <c r="EF211">
        <v>-0.13831646740436554</v>
      </c>
      <c r="EG211">
        <v>-0.42586195468902588</v>
      </c>
      <c r="EH211">
        <v>-0.14604875445365906</v>
      </c>
      <c r="EI211">
        <v>5.6246242523193359</v>
      </c>
      <c r="EJ211">
        <v>8.7798624038696289</v>
      </c>
      <c r="EK211">
        <v>19.630138397216797</v>
      </c>
      <c r="EL211">
        <v>59.892414093017578</v>
      </c>
      <c r="EM211">
        <v>59.283645629882812</v>
      </c>
      <c r="EN211">
        <v>56.830108642578125</v>
      </c>
      <c r="EO211">
        <v>57.006847381591797</v>
      </c>
      <c r="EP211">
        <v>23.565055847167969</v>
      </c>
      <c r="EQ211">
        <v>8.3438787460327148</v>
      </c>
      <c r="ER211">
        <v>6.982210636138916</v>
      </c>
      <c r="ES211">
        <v>6.503237247467041</v>
      </c>
      <c r="ET211">
        <v>6.1145539283752441</v>
      </c>
      <c r="EU211">
        <v>74.768646240234375</v>
      </c>
      <c r="EV211">
        <v>72.580047607421875</v>
      </c>
      <c r="EW211">
        <v>70.4229736328125</v>
      </c>
      <c r="EX211">
        <v>69.27081298828125</v>
      </c>
      <c r="EY211">
        <v>67.242080688476562</v>
      </c>
      <c r="EZ211">
        <v>65.877082824707031</v>
      </c>
      <c r="FA211">
        <v>66.267776489257813</v>
      </c>
      <c r="FB211">
        <v>71.67803955078125</v>
      </c>
      <c r="FC211">
        <v>77.246047973632812</v>
      </c>
      <c r="FD211">
        <v>81.724540710449219</v>
      </c>
      <c r="FE211">
        <v>84.835929870605469</v>
      </c>
      <c r="FF211">
        <v>87.671585083007812</v>
      </c>
      <c r="FG211">
        <v>89.652503967285156</v>
      </c>
      <c r="FH211">
        <v>91.862464904785156</v>
      </c>
      <c r="FI211">
        <v>93.054275512695313</v>
      </c>
      <c r="FJ211">
        <v>93.610183715820313</v>
      </c>
      <c r="FK211">
        <v>92.80999755859375</v>
      </c>
      <c r="FL211">
        <v>91.400772094726563</v>
      </c>
      <c r="FM211">
        <v>89.995849609375</v>
      </c>
      <c r="FN211">
        <v>87.192611694335938</v>
      </c>
      <c r="FO211">
        <v>84.436553955078125</v>
      </c>
      <c r="FP211">
        <v>82.197998046875</v>
      </c>
      <c r="FQ211">
        <v>79.235214233398438</v>
      </c>
      <c r="FR211">
        <v>77.529632568359375</v>
      </c>
      <c r="FS211">
        <v>401</v>
      </c>
      <c r="FT211">
        <v>8.7615758180618286E-2</v>
      </c>
      <c r="FU211">
        <v>1</v>
      </c>
    </row>
    <row r="212" spans="1:177" x14ac:dyDescent="0.2">
      <c r="A212" t="s">
        <v>1</v>
      </c>
      <c r="B212" t="s">
        <v>212</v>
      </c>
      <c r="C212" t="s">
        <v>203</v>
      </c>
      <c r="D212" t="s">
        <v>248</v>
      </c>
      <c r="E212">
        <v>419</v>
      </c>
      <c r="F212">
        <v>419</v>
      </c>
      <c r="G212">
        <v>180.61790466308594</v>
      </c>
      <c r="H212">
        <v>178.89077758789063</v>
      </c>
      <c r="I212">
        <v>178.02558898925781</v>
      </c>
      <c r="J212">
        <v>178.50727844238281</v>
      </c>
      <c r="K212">
        <v>182.34138488769531</v>
      </c>
      <c r="L212">
        <v>190.94358825683594</v>
      </c>
      <c r="M212">
        <v>201.34996032714844</v>
      </c>
      <c r="N212">
        <v>211.99185180664062</v>
      </c>
      <c r="O212">
        <v>224.9830322265625</v>
      </c>
      <c r="P212">
        <v>236.42042541503906</v>
      </c>
      <c r="Q212">
        <v>249.15129089355469</v>
      </c>
      <c r="R212">
        <v>256.28485107421875</v>
      </c>
      <c r="S212">
        <v>256.03240966796875</v>
      </c>
      <c r="T212">
        <v>259.08355712890625</v>
      </c>
      <c r="U212">
        <v>257.92462158203125</v>
      </c>
      <c r="V212">
        <v>258.69219970703125</v>
      </c>
      <c r="W212">
        <v>253.9791259765625</v>
      </c>
      <c r="X212">
        <v>249.30351257324219</v>
      </c>
      <c r="Y212">
        <v>243.14601135253906</v>
      </c>
      <c r="Z212">
        <v>237.9385986328125</v>
      </c>
      <c r="AA212">
        <v>233.09857177734375</v>
      </c>
      <c r="AB212">
        <v>226.16610717773437</v>
      </c>
      <c r="AC212">
        <v>215.86199951171875</v>
      </c>
      <c r="AD212">
        <v>205.67471313476562</v>
      </c>
      <c r="AE212">
        <v>-3.9351718425750732</v>
      </c>
      <c r="AF212">
        <v>-4.3400893211364746</v>
      </c>
      <c r="AG212">
        <v>-4.6632380485534668</v>
      </c>
      <c r="AH212">
        <v>-3.8185827732086182</v>
      </c>
      <c r="AI212">
        <v>-4.3892645835876465</v>
      </c>
      <c r="AJ212">
        <v>-3.2824783325195313</v>
      </c>
      <c r="AK212">
        <v>-1.1689766645431519</v>
      </c>
      <c r="AL212">
        <v>-3.528641939163208</v>
      </c>
      <c r="AM212">
        <v>-7.6876950263977051</v>
      </c>
      <c r="AN212">
        <v>-5.7118592262268066</v>
      </c>
      <c r="AO212">
        <v>-7.4267745018005371</v>
      </c>
      <c r="AP212">
        <v>-10.882979393005371</v>
      </c>
      <c r="AQ212">
        <v>-10.082390785217285</v>
      </c>
      <c r="AR212">
        <v>-3.3378386497497559</v>
      </c>
      <c r="AS212">
        <v>14.768889427185059</v>
      </c>
      <c r="AT212">
        <v>64.393081665039063</v>
      </c>
      <c r="AU212">
        <v>60.696849822998047</v>
      </c>
      <c r="AV212">
        <v>60.337688446044922</v>
      </c>
      <c r="AW212">
        <v>59.890018463134766</v>
      </c>
      <c r="AX212">
        <v>19.974449157714844</v>
      </c>
      <c r="AY212">
        <v>1.3574941158294678</v>
      </c>
      <c r="AZ212">
        <v>-1.3264869451522827</v>
      </c>
      <c r="BA212">
        <v>-0.42544591426849365</v>
      </c>
      <c r="BB212">
        <v>-0.85976243019104004</v>
      </c>
      <c r="BC212">
        <v>-2.146970272064209</v>
      </c>
      <c r="BD212">
        <v>-2.641160249710083</v>
      </c>
      <c r="BE212">
        <v>-3.0144922733306885</v>
      </c>
      <c r="BF212">
        <v>-2.2114343643188477</v>
      </c>
      <c r="BG212">
        <v>-2.7517144680023193</v>
      </c>
      <c r="BH212">
        <v>-1.6009327173233032</v>
      </c>
      <c r="BI212">
        <v>0.58904111385345459</v>
      </c>
      <c r="BJ212">
        <v>-1.6074743270874023</v>
      </c>
      <c r="BK212">
        <v>-5.612574577331543</v>
      </c>
      <c r="BL212">
        <v>-3.546004056930542</v>
      </c>
      <c r="BM212">
        <v>-5.2064714431762695</v>
      </c>
      <c r="BN212">
        <v>-8.5486927032470703</v>
      </c>
      <c r="BO212">
        <v>-7.7204046249389648</v>
      </c>
      <c r="BP212">
        <v>-0.94717127084732056</v>
      </c>
      <c r="BQ212">
        <v>17.201871871948242</v>
      </c>
      <c r="BR212">
        <v>66.848442077636719</v>
      </c>
      <c r="BS212">
        <v>63.118732452392578</v>
      </c>
      <c r="BT212">
        <v>62.726432800292969</v>
      </c>
      <c r="BU212">
        <v>62.230018615722656</v>
      </c>
      <c r="BV212">
        <v>22.283321380615234</v>
      </c>
      <c r="BW212">
        <v>3.6348917484283447</v>
      </c>
      <c r="BX212">
        <v>0.91995012760162354</v>
      </c>
      <c r="BY212">
        <v>1.8286184072494507</v>
      </c>
      <c r="BZ212">
        <v>1.3525352478027344</v>
      </c>
      <c r="CA212">
        <v>-0.90846747159957886</v>
      </c>
      <c r="CB212">
        <v>-1.4644869565963745</v>
      </c>
      <c r="CC212">
        <v>-1.872576117515564</v>
      </c>
      <c r="CD212">
        <v>-1.0983281135559082</v>
      </c>
      <c r="CE212">
        <v>-1.6175522804260254</v>
      </c>
      <c r="CF212">
        <v>-0.43629929423332214</v>
      </c>
      <c r="CG212">
        <v>1.8066388368606567</v>
      </c>
      <c r="CH212">
        <v>-0.27687945961952209</v>
      </c>
      <c r="CI212">
        <v>-4.1753525733947754</v>
      </c>
      <c r="CJ212">
        <v>-2.0459394454956055</v>
      </c>
      <c r="CK212">
        <v>-3.668696403503418</v>
      </c>
      <c r="CL212">
        <v>-6.9319729804992676</v>
      </c>
      <c r="CM212">
        <v>-6.0844998359680176</v>
      </c>
      <c r="CN212">
        <v>0.70859760046005249</v>
      </c>
      <c r="CO212">
        <v>18.88694953918457</v>
      </c>
      <c r="CP212">
        <v>68.549018859863281</v>
      </c>
      <c r="CQ212">
        <v>64.796119689941406</v>
      </c>
      <c r="CR212">
        <v>64.380867004394531</v>
      </c>
      <c r="CS212">
        <v>63.850696563720703</v>
      </c>
      <c r="CT212">
        <v>23.882438659667969</v>
      </c>
      <c r="CU212">
        <v>5.2122101783752441</v>
      </c>
      <c r="CV212">
        <v>2.4758255481719971</v>
      </c>
      <c r="CW212">
        <v>3.3897764682769775</v>
      </c>
      <c r="CX212">
        <v>2.8847658634185791</v>
      </c>
      <c r="CY212">
        <v>0.33003538846969604</v>
      </c>
      <c r="CZ212">
        <v>-0.28781375288963318</v>
      </c>
      <c r="DA212">
        <v>-0.7306598424911499</v>
      </c>
      <c r="DB212">
        <v>1.4778084121644497E-2</v>
      </c>
      <c r="DC212">
        <v>-0.48339006304740906</v>
      </c>
      <c r="DD212">
        <v>0.72833406925201416</v>
      </c>
      <c r="DE212">
        <v>3.0242366790771484</v>
      </c>
      <c r="DF212">
        <v>1.0537153482437134</v>
      </c>
      <c r="DG212">
        <v>-2.7381305694580078</v>
      </c>
      <c r="DH212">
        <v>-0.54587471485137939</v>
      </c>
      <c r="DI212">
        <v>-2.1309213638305664</v>
      </c>
      <c r="DJ212">
        <v>-5.3152532577514648</v>
      </c>
      <c r="DK212">
        <v>-4.4485950469970703</v>
      </c>
      <c r="DL212">
        <v>2.3643665313720703</v>
      </c>
      <c r="DM212">
        <v>20.572027206420898</v>
      </c>
      <c r="DN212">
        <v>70.249595642089844</v>
      </c>
      <c r="DO212">
        <v>66.4735107421875</v>
      </c>
      <c r="DP212">
        <v>66.035301208496094</v>
      </c>
      <c r="DQ212">
        <v>65.47137451171875</v>
      </c>
      <c r="DR212">
        <v>25.481555938720703</v>
      </c>
      <c r="DS212">
        <v>6.7895288467407227</v>
      </c>
      <c r="DT212">
        <v>4.0317010879516602</v>
      </c>
      <c r="DU212">
        <v>4.9509344100952148</v>
      </c>
      <c r="DV212">
        <v>4.4169964790344238</v>
      </c>
      <c r="DW212">
        <v>2.118236780166626</v>
      </c>
      <c r="DX212">
        <v>1.4111155271530151</v>
      </c>
      <c r="DY212">
        <v>0.91808581352233887</v>
      </c>
      <c r="DZ212">
        <v>1.6219266653060913</v>
      </c>
      <c r="EA212">
        <v>1.1541600227355957</v>
      </c>
      <c r="EB212">
        <v>2.4098796844482422</v>
      </c>
      <c r="EC212">
        <v>4.7822542190551758</v>
      </c>
      <c r="ED212">
        <v>2.9748830795288086</v>
      </c>
      <c r="EE212">
        <v>-0.66301029920578003</v>
      </c>
      <c r="EF212">
        <v>1.6199804544448853</v>
      </c>
      <c r="EG212">
        <v>8.9381612837314606E-2</v>
      </c>
      <c r="EH212">
        <v>-2.9809665679931641</v>
      </c>
      <c r="EI212">
        <v>-2.08660888671875</v>
      </c>
      <c r="EJ212">
        <v>4.7550339698791504</v>
      </c>
      <c r="EK212">
        <v>23.005008697509766</v>
      </c>
      <c r="EL212">
        <v>72.7049560546875</v>
      </c>
      <c r="EM212">
        <v>68.8953857421875</v>
      </c>
      <c r="EN212">
        <v>68.424049377441406</v>
      </c>
      <c r="EO212">
        <v>67.811370849609375</v>
      </c>
      <c r="EP212">
        <v>27.790428161621094</v>
      </c>
      <c r="EQ212">
        <v>9.0669260025024414</v>
      </c>
      <c r="ER212">
        <v>6.2781381607055664</v>
      </c>
      <c r="ES212">
        <v>7.2049989700317383</v>
      </c>
      <c r="ET212">
        <v>6.6292939186096191</v>
      </c>
      <c r="EU212">
        <v>79.268394470214844</v>
      </c>
      <c r="EV212">
        <v>77.96026611328125</v>
      </c>
      <c r="EW212">
        <v>76.626983642578125</v>
      </c>
      <c r="EX212">
        <v>74.640182495117187</v>
      </c>
      <c r="EY212">
        <v>72.675758361816406</v>
      </c>
      <c r="EZ212">
        <v>71.19586181640625</v>
      </c>
      <c r="FA212">
        <v>71.57415771484375</v>
      </c>
      <c r="FB212">
        <v>74.033538818359375</v>
      </c>
      <c r="FC212">
        <v>78.517333984375</v>
      </c>
      <c r="FD212">
        <v>83.232063293457031</v>
      </c>
      <c r="FE212">
        <v>87.488632202148438</v>
      </c>
      <c r="FF212">
        <v>91.425552368164062</v>
      </c>
      <c r="FG212">
        <v>92.989212036132813</v>
      </c>
      <c r="FH212">
        <v>94.331382751464844</v>
      </c>
      <c r="FI212">
        <v>96.045188903808594</v>
      </c>
      <c r="FJ212">
        <v>96.226264953613281</v>
      </c>
      <c r="FK212">
        <v>96.11700439453125</v>
      </c>
      <c r="FL212">
        <v>95.421119689941406</v>
      </c>
      <c r="FM212">
        <v>93.538406372070312</v>
      </c>
      <c r="FN212">
        <v>91.753952026367188</v>
      </c>
      <c r="FO212">
        <v>88.885246276855469</v>
      </c>
      <c r="FP212">
        <v>85.651092529296875</v>
      </c>
      <c r="FQ212">
        <v>82.67822265625</v>
      </c>
      <c r="FR212">
        <v>80.2467041015625</v>
      </c>
      <c r="FS212">
        <v>419</v>
      </c>
      <c r="FT212">
        <v>0.10024483501911163</v>
      </c>
      <c r="FU212">
        <v>1</v>
      </c>
    </row>
    <row r="213" spans="1:177" x14ac:dyDescent="0.2">
      <c r="A213" t="s">
        <v>1</v>
      </c>
      <c r="B213" t="s">
        <v>212</v>
      </c>
      <c r="C213" t="s">
        <v>203</v>
      </c>
      <c r="D213" t="s">
        <v>249</v>
      </c>
      <c r="E213">
        <v>419</v>
      </c>
      <c r="F213">
        <v>419</v>
      </c>
      <c r="G213">
        <v>186.49833679199219</v>
      </c>
      <c r="H213">
        <v>185.33296203613281</v>
      </c>
      <c r="I213">
        <v>185.18266296386719</v>
      </c>
      <c r="J213">
        <v>185.5662841796875</v>
      </c>
      <c r="K213">
        <v>188.76161193847656</v>
      </c>
      <c r="L213">
        <v>195.01425170898437</v>
      </c>
      <c r="M213">
        <v>204.03451538085937</v>
      </c>
      <c r="N213">
        <v>213.64759826660156</v>
      </c>
      <c r="O213">
        <v>227.59513854980469</v>
      </c>
      <c r="P213">
        <v>239.96415710449219</v>
      </c>
      <c r="Q213">
        <v>252.39796447753906</v>
      </c>
      <c r="R213">
        <v>258.3375244140625</v>
      </c>
      <c r="S213">
        <v>258.27090454101562</v>
      </c>
      <c r="T213">
        <v>261.93789672851563</v>
      </c>
      <c r="U213">
        <v>259.7403564453125</v>
      </c>
      <c r="V213">
        <v>260.13430786132812</v>
      </c>
      <c r="W213">
        <v>256.17742919921875</v>
      </c>
      <c r="X213">
        <v>251.67372131347656</v>
      </c>
      <c r="Y213">
        <v>245.42758178710937</v>
      </c>
      <c r="Z213">
        <v>241.51510620117187</v>
      </c>
      <c r="AA213">
        <v>237.88966369628906</v>
      </c>
      <c r="AB213">
        <v>231.34771728515625</v>
      </c>
      <c r="AC213">
        <v>220.6689453125</v>
      </c>
      <c r="AD213">
        <v>209.99658203125</v>
      </c>
      <c r="AE213">
        <v>-4.8138089179992676</v>
      </c>
      <c r="AF213">
        <v>-4.004387378692627</v>
      </c>
      <c r="AG213">
        <v>-3.8792588710784912</v>
      </c>
      <c r="AH213">
        <v>-3.0400562286376953</v>
      </c>
      <c r="AI213">
        <v>-2.7349951267242432</v>
      </c>
      <c r="AJ213">
        <v>-2.2741475105285645</v>
      </c>
      <c r="AK213">
        <v>0.21915298700332642</v>
      </c>
      <c r="AL213">
        <v>-4.949193000793457</v>
      </c>
      <c r="AM213">
        <v>-10.0218505859375</v>
      </c>
      <c r="AN213">
        <v>-11.195914268493652</v>
      </c>
      <c r="AO213">
        <v>-9.5664815902709961</v>
      </c>
      <c r="AP213">
        <v>-11.762739181518555</v>
      </c>
      <c r="AQ213">
        <v>-11.298778533935547</v>
      </c>
      <c r="AR213">
        <v>-5.8395228385925293</v>
      </c>
      <c r="AS213">
        <v>10.505465507507324</v>
      </c>
      <c r="AT213">
        <v>58.899257659912109</v>
      </c>
      <c r="AU213">
        <v>57.347995758056641</v>
      </c>
      <c r="AV213">
        <v>55.749385833740234</v>
      </c>
      <c r="AW213">
        <v>54.544334411621094</v>
      </c>
      <c r="AX213">
        <v>10.382631301879883</v>
      </c>
      <c r="AY213">
        <v>-7.1274261474609375</v>
      </c>
      <c r="AZ213">
        <v>-7.1061077117919922</v>
      </c>
      <c r="BA213">
        <v>-6.2876987457275391</v>
      </c>
      <c r="BB213">
        <v>-4.8979554176330566</v>
      </c>
      <c r="BC213">
        <v>-3.0573606491088867</v>
      </c>
      <c r="BD213">
        <v>-2.3552439212799072</v>
      </c>
      <c r="BE213">
        <v>-2.285783052444458</v>
      </c>
      <c r="BF213">
        <v>-1.4778425693511963</v>
      </c>
      <c r="BG213">
        <v>-1.15730881690979</v>
      </c>
      <c r="BH213">
        <v>-0.67003548145294189</v>
      </c>
      <c r="BI213">
        <v>1.8895949125289917</v>
      </c>
      <c r="BJ213">
        <v>-3.1093580722808838</v>
      </c>
      <c r="BK213">
        <v>-8.0372447967529297</v>
      </c>
      <c r="BL213">
        <v>-9.1365900039672852</v>
      </c>
      <c r="BM213">
        <v>-7.4049057960510254</v>
      </c>
      <c r="BN213">
        <v>-9.5044460296630859</v>
      </c>
      <c r="BO213">
        <v>-8.9738759994506836</v>
      </c>
      <c r="BP213">
        <v>-3.4894533157348633</v>
      </c>
      <c r="BQ213">
        <v>12.885007858276367</v>
      </c>
      <c r="BR213">
        <v>61.325767517089844</v>
      </c>
      <c r="BS213">
        <v>59.743606567382812</v>
      </c>
      <c r="BT213">
        <v>58.125167846679688</v>
      </c>
      <c r="BU213">
        <v>56.883827209472656</v>
      </c>
      <c r="BV213">
        <v>12.695512771606445</v>
      </c>
      <c r="BW213">
        <v>-4.8364624977111816</v>
      </c>
      <c r="BX213">
        <v>-4.8256325721740723</v>
      </c>
      <c r="BY213">
        <v>-3.9711935520172119</v>
      </c>
      <c r="BZ213">
        <v>-2.6116721630096436</v>
      </c>
      <c r="CA213">
        <v>-1.8408499956130981</v>
      </c>
      <c r="CB213">
        <v>-1.2130521535873413</v>
      </c>
      <c r="CC213">
        <v>-1.1821465492248535</v>
      </c>
      <c r="CD213">
        <v>-0.39585819840431213</v>
      </c>
      <c r="CE213">
        <v>-6.4608119428157806E-2</v>
      </c>
      <c r="CF213">
        <v>0.4409676194190979</v>
      </c>
      <c r="CG213">
        <v>3.0465378761291504</v>
      </c>
      <c r="CH213">
        <v>-1.8350939750671387</v>
      </c>
      <c r="CI213">
        <v>-6.6627120971679687</v>
      </c>
      <c r="CJ213">
        <v>-7.7103080749511719</v>
      </c>
      <c r="CK213">
        <v>-5.9078044891357422</v>
      </c>
      <c r="CL213">
        <v>-7.9403595924377441</v>
      </c>
      <c r="CM213">
        <v>-7.3636560440063477</v>
      </c>
      <c r="CN213">
        <v>-1.8618022203445435</v>
      </c>
      <c r="CO213">
        <v>14.533072471618652</v>
      </c>
      <c r="CP213">
        <v>63.006359100341797</v>
      </c>
      <c r="CQ213">
        <v>61.402797698974609</v>
      </c>
      <c r="CR213">
        <v>59.770626068115234</v>
      </c>
      <c r="CS213">
        <v>58.504150390625</v>
      </c>
      <c r="CT213">
        <v>14.297407150268555</v>
      </c>
      <c r="CU213">
        <v>-3.2497482299804687</v>
      </c>
      <c r="CV213">
        <v>-3.2461819648742676</v>
      </c>
      <c r="CW213">
        <v>-2.3667888641357422</v>
      </c>
      <c r="CX213">
        <v>-1.0281991958618164</v>
      </c>
      <c r="CY213">
        <v>-0.62433922290802002</v>
      </c>
      <c r="CZ213">
        <v>-7.0860341191291809E-2</v>
      </c>
      <c r="DA213">
        <v>-7.8510008752346039E-2</v>
      </c>
      <c r="DB213">
        <v>0.68612617254257202</v>
      </c>
      <c r="DC213">
        <v>1.028092622756958</v>
      </c>
      <c r="DD213">
        <v>1.5519707202911377</v>
      </c>
      <c r="DE213">
        <v>4.2034807205200195</v>
      </c>
      <c r="DF213">
        <v>-0.56082981824874878</v>
      </c>
      <c r="DG213">
        <v>-5.288179874420166</v>
      </c>
      <c r="DH213">
        <v>-6.2840261459350586</v>
      </c>
      <c r="DI213">
        <v>-4.410703182220459</v>
      </c>
      <c r="DJ213">
        <v>-6.3762731552124023</v>
      </c>
      <c r="DK213">
        <v>-5.7534356117248535</v>
      </c>
      <c r="DL213">
        <v>-0.23415112495422363</v>
      </c>
      <c r="DM213">
        <v>16.181137084960937</v>
      </c>
      <c r="DN213">
        <v>64.68695068359375</v>
      </c>
      <c r="DO213">
        <v>63.061988830566406</v>
      </c>
      <c r="DP213">
        <v>61.416084289550781</v>
      </c>
      <c r="DQ213">
        <v>60.124473571777344</v>
      </c>
      <c r="DR213">
        <v>15.899301528930664</v>
      </c>
      <c r="DS213">
        <v>-1.6630339622497559</v>
      </c>
      <c r="DT213">
        <v>-1.666731595993042</v>
      </c>
      <c r="DU213">
        <v>-0.76238423585891724</v>
      </c>
      <c r="DV213">
        <v>0.55527365207672119</v>
      </c>
      <c r="DW213">
        <v>1.1321090459823608</v>
      </c>
      <c r="DX213">
        <v>1.5782831907272339</v>
      </c>
      <c r="DY213">
        <v>1.5149658918380737</v>
      </c>
      <c r="DZ213">
        <v>2.2483398914337158</v>
      </c>
      <c r="EA213">
        <v>2.6057789325714111</v>
      </c>
      <c r="EB213">
        <v>3.1560828685760498</v>
      </c>
      <c r="EC213">
        <v>5.8739228248596191</v>
      </c>
      <c r="ED213">
        <v>1.2790051698684692</v>
      </c>
      <c r="EE213">
        <v>-3.3035731315612793</v>
      </c>
      <c r="EF213">
        <v>-4.2247018814086914</v>
      </c>
      <c r="EG213">
        <v>-2.2491271495819092</v>
      </c>
      <c r="EH213">
        <v>-4.1179804801940918</v>
      </c>
      <c r="EI213">
        <v>-3.4285333156585693</v>
      </c>
      <c r="EJ213">
        <v>2.1159186363220215</v>
      </c>
      <c r="EK213">
        <v>18.560680389404297</v>
      </c>
      <c r="EL213">
        <v>67.11346435546875</v>
      </c>
      <c r="EM213">
        <v>65.457603454589844</v>
      </c>
      <c r="EN213">
        <v>63.791866302490234</v>
      </c>
      <c r="EO213">
        <v>62.463966369628906</v>
      </c>
      <c r="EP213">
        <v>18.212182998657227</v>
      </c>
      <c r="EQ213">
        <v>0.62792956829071045</v>
      </c>
      <c r="ER213">
        <v>0.61374390125274658</v>
      </c>
      <c r="ES213">
        <v>1.5541211366653442</v>
      </c>
      <c r="ET213">
        <v>2.8415570259094238</v>
      </c>
      <c r="EU213">
        <v>76.537925720214844</v>
      </c>
      <c r="EV213">
        <v>74.961845397949219</v>
      </c>
      <c r="EW213">
        <v>73.356193542480469</v>
      </c>
      <c r="EX213">
        <v>71.851432800292969</v>
      </c>
      <c r="EY213">
        <v>70.364662170410156</v>
      </c>
      <c r="EZ213">
        <v>68.870651245117187</v>
      </c>
      <c r="FA213">
        <v>69.061744689941406</v>
      </c>
      <c r="FB213">
        <v>71.778358459472656</v>
      </c>
      <c r="FC213">
        <v>76.002212524414063</v>
      </c>
      <c r="FD213">
        <v>80.646560668945313</v>
      </c>
      <c r="FE213">
        <v>85.376022338867188</v>
      </c>
      <c r="FF213">
        <v>89.875442504882813</v>
      </c>
      <c r="FG213">
        <v>92.66815185546875</v>
      </c>
      <c r="FH213">
        <v>94.303184509277344</v>
      </c>
      <c r="FI213">
        <v>94.5721435546875</v>
      </c>
      <c r="FJ213">
        <v>93.631103515625</v>
      </c>
      <c r="FK213">
        <v>93.394088745117188</v>
      </c>
      <c r="FL213">
        <v>92.935523986816406</v>
      </c>
      <c r="FM213">
        <v>91.414817810058594</v>
      </c>
      <c r="FN213">
        <v>90.04229736328125</v>
      </c>
      <c r="FO213">
        <v>88.077049255371094</v>
      </c>
      <c r="FP213">
        <v>85.404098510742188</v>
      </c>
      <c r="FQ213">
        <v>83.4971923828125</v>
      </c>
      <c r="FR213">
        <v>81.520767211914062</v>
      </c>
      <c r="FS213">
        <v>419</v>
      </c>
      <c r="FT213">
        <v>0.10288115590810776</v>
      </c>
      <c r="FU213">
        <v>1</v>
      </c>
    </row>
    <row r="214" spans="1:177" x14ac:dyDescent="0.2">
      <c r="A214" t="s">
        <v>1</v>
      </c>
      <c r="B214" t="s">
        <v>212</v>
      </c>
      <c r="C214" t="s">
        <v>203</v>
      </c>
      <c r="D214" t="s">
        <v>250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  <c r="DY214">
        <v>0</v>
      </c>
      <c r="DZ214">
        <v>0</v>
      </c>
      <c r="EA214">
        <v>0</v>
      </c>
      <c r="EB214">
        <v>0</v>
      </c>
      <c r="EC214">
        <v>0</v>
      </c>
      <c r="ED214">
        <v>0</v>
      </c>
      <c r="EE214">
        <v>0</v>
      </c>
      <c r="EF214">
        <v>0</v>
      </c>
      <c r="EG214">
        <v>0</v>
      </c>
      <c r="EH214">
        <v>0</v>
      </c>
      <c r="EI214">
        <v>0</v>
      </c>
      <c r="EJ214">
        <v>0</v>
      </c>
      <c r="EK214">
        <v>0</v>
      </c>
      <c r="EL214">
        <v>0</v>
      </c>
      <c r="EM214">
        <v>0</v>
      </c>
      <c r="EN214">
        <v>0</v>
      </c>
      <c r="EO214">
        <v>0</v>
      </c>
      <c r="EP214">
        <v>0</v>
      </c>
      <c r="EQ214">
        <v>0</v>
      </c>
      <c r="ER214">
        <v>0</v>
      </c>
      <c r="ES214">
        <v>0</v>
      </c>
      <c r="ET214">
        <v>0</v>
      </c>
      <c r="EU214">
        <v>0</v>
      </c>
      <c r="EV214">
        <v>0</v>
      </c>
      <c r="EW214">
        <v>0</v>
      </c>
      <c r="EX214">
        <v>0</v>
      </c>
      <c r="EY214">
        <v>0</v>
      </c>
      <c r="EZ214">
        <v>0</v>
      </c>
      <c r="FA214">
        <v>0</v>
      </c>
      <c r="FB214">
        <v>0</v>
      </c>
      <c r="FC214">
        <v>0</v>
      </c>
      <c r="FD214">
        <v>0</v>
      </c>
      <c r="FE214">
        <v>0</v>
      </c>
      <c r="FF214">
        <v>0</v>
      </c>
      <c r="FG214">
        <v>0</v>
      </c>
      <c r="FH214">
        <v>0</v>
      </c>
      <c r="FI214">
        <v>0</v>
      </c>
      <c r="FJ214">
        <v>0</v>
      </c>
      <c r="FK214">
        <v>0</v>
      </c>
      <c r="FL214">
        <v>0</v>
      </c>
      <c r="FM214">
        <v>0</v>
      </c>
      <c r="FN214">
        <v>0</v>
      </c>
      <c r="FO214">
        <v>0</v>
      </c>
      <c r="FP214">
        <v>0</v>
      </c>
      <c r="FQ214">
        <v>0</v>
      </c>
      <c r="FR214">
        <v>0</v>
      </c>
      <c r="FS214">
        <v>112</v>
      </c>
      <c r="FT214">
        <v>0.32388055324554443</v>
      </c>
      <c r="FU214">
        <v>0</v>
      </c>
    </row>
    <row r="215" spans="1:177" x14ac:dyDescent="0.2">
      <c r="A215" t="s">
        <v>1</v>
      </c>
      <c r="B215" t="s">
        <v>212</v>
      </c>
      <c r="C215" t="s">
        <v>203</v>
      </c>
      <c r="D215" t="s">
        <v>251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  <c r="DY215">
        <v>0</v>
      </c>
      <c r="DZ215">
        <v>0</v>
      </c>
      <c r="EA215">
        <v>0</v>
      </c>
      <c r="EB215">
        <v>0</v>
      </c>
      <c r="EC215">
        <v>0</v>
      </c>
      <c r="ED215">
        <v>0</v>
      </c>
      <c r="EE215">
        <v>0</v>
      </c>
      <c r="EF215">
        <v>0</v>
      </c>
      <c r="EG215">
        <v>0</v>
      </c>
      <c r="EH215">
        <v>0</v>
      </c>
      <c r="EI215">
        <v>0</v>
      </c>
      <c r="EJ215">
        <v>0</v>
      </c>
      <c r="EK215">
        <v>0</v>
      </c>
      <c r="EL215">
        <v>0</v>
      </c>
      <c r="EM215">
        <v>0</v>
      </c>
      <c r="EN215">
        <v>0</v>
      </c>
      <c r="EO215">
        <v>0</v>
      </c>
      <c r="EP215">
        <v>0</v>
      </c>
      <c r="EQ215">
        <v>0</v>
      </c>
      <c r="ER215">
        <v>0</v>
      </c>
      <c r="ES215">
        <v>0</v>
      </c>
      <c r="ET215">
        <v>0</v>
      </c>
      <c r="EU215">
        <v>0</v>
      </c>
      <c r="EV215">
        <v>0</v>
      </c>
      <c r="EW215">
        <v>0</v>
      </c>
      <c r="EX215">
        <v>0</v>
      </c>
      <c r="EY215">
        <v>0</v>
      </c>
      <c r="EZ215">
        <v>0</v>
      </c>
      <c r="FA215">
        <v>0</v>
      </c>
      <c r="FB215">
        <v>0</v>
      </c>
      <c r="FC215">
        <v>0</v>
      </c>
      <c r="FD215">
        <v>0</v>
      </c>
      <c r="FE215">
        <v>0</v>
      </c>
      <c r="FF215">
        <v>0</v>
      </c>
      <c r="FG215">
        <v>0</v>
      </c>
      <c r="FH215">
        <v>0</v>
      </c>
      <c r="FI215">
        <v>0</v>
      </c>
      <c r="FJ215">
        <v>0</v>
      </c>
      <c r="FK215">
        <v>0</v>
      </c>
      <c r="FL215">
        <v>0</v>
      </c>
      <c r="FM215">
        <v>0</v>
      </c>
      <c r="FN215">
        <v>0</v>
      </c>
      <c r="FO215">
        <v>0</v>
      </c>
      <c r="FP215">
        <v>0</v>
      </c>
      <c r="FQ215">
        <v>0</v>
      </c>
      <c r="FR215">
        <v>0</v>
      </c>
      <c r="FS215">
        <v>25</v>
      </c>
      <c r="FT215">
        <v>0.24932599067687988</v>
      </c>
      <c r="FU215">
        <v>0</v>
      </c>
    </row>
    <row r="216" spans="1:177" x14ac:dyDescent="0.2">
      <c r="A216" t="s">
        <v>1</v>
      </c>
      <c r="B216" t="s">
        <v>212</v>
      </c>
      <c r="C216" t="s">
        <v>203</v>
      </c>
      <c r="D216" t="s">
        <v>252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>
        <v>0</v>
      </c>
      <c r="DS216">
        <v>0</v>
      </c>
      <c r="DT216">
        <v>0</v>
      </c>
      <c r="DU216">
        <v>0</v>
      </c>
      <c r="DV216">
        <v>0</v>
      </c>
      <c r="DW216">
        <v>0</v>
      </c>
      <c r="DX216">
        <v>0</v>
      </c>
      <c r="DY216">
        <v>0</v>
      </c>
      <c r="DZ216">
        <v>0</v>
      </c>
      <c r="EA216">
        <v>0</v>
      </c>
      <c r="EB216">
        <v>0</v>
      </c>
      <c r="EC216">
        <v>0</v>
      </c>
      <c r="ED216">
        <v>0</v>
      </c>
      <c r="EE216">
        <v>0</v>
      </c>
      <c r="EF216">
        <v>0</v>
      </c>
      <c r="EG216">
        <v>0</v>
      </c>
      <c r="EH216">
        <v>0</v>
      </c>
      <c r="EI216">
        <v>0</v>
      </c>
      <c r="EJ216">
        <v>0</v>
      </c>
      <c r="EK216">
        <v>0</v>
      </c>
      <c r="EL216">
        <v>0</v>
      </c>
      <c r="EM216">
        <v>0</v>
      </c>
      <c r="EN216">
        <v>0</v>
      </c>
      <c r="EO216">
        <v>0</v>
      </c>
      <c r="EP216">
        <v>0</v>
      </c>
      <c r="EQ216">
        <v>0</v>
      </c>
      <c r="ER216">
        <v>0</v>
      </c>
      <c r="ES216">
        <v>0</v>
      </c>
      <c r="ET216">
        <v>0</v>
      </c>
      <c r="EU216">
        <v>0</v>
      </c>
      <c r="EV216">
        <v>0</v>
      </c>
      <c r="EW216">
        <v>0</v>
      </c>
      <c r="EX216">
        <v>0</v>
      </c>
      <c r="EY216">
        <v>0</v>
      </c>
      <c r="EZ216">
        <v>0</v>
      </c>
      <c r="FA216">
        <v>0</v>
      </c>
      <c r="FB216">
        <v>0</v>
      </c>
      <c r="FC216">
        <v>0</v>
      </c>
      <c r="FD216">
        <v>0</v>
      </c>
      <c r="FE216">
        <v>0</v>
      </c>
      <c r="FF216">
        <v>0</v>
      </c>
      <c r="FG216">
        <v>0</v>
      </c>
      <c r="FH216">
        <v>0</v>
      </c>
      <c r="FI216">
        <v>0</v>
      </c>
      <c r="FJ216">
        <v>0</v>
      </c>
      <c r="FK216">
        <v>0</v>
      </c>
      <c r="FL216">
        <v>0</v>
      </c>
      <c r="FM216">
        <v>0</v>
      </c>
      <c r="FN216">
        <v>0</v>
      </c>
      <c r="FO216">
        <v>0</v>
      </c>
      <c r="FP216">
        <v>0</v>
      </c>
      <c r="FQ216">
        <v>0</v>
      </c>
      <c r="FR216">
        <v>0</v>
      </c>
      <c r="FS216">
        <v>113</v>
      </c>
      <c r="FT216">
        <v>0.3085792064666748</v>
      </c>
      <c r="FU216">
        <v>0</v>
      </c>
    </row>
    <row r="217" spans="1:177" x14ac:dyDescent="0.2">
      <c r="A217" t="s">
        <v>1</v>
      </c>
      <c r="B217" t="s">
        <v>212</v>
      </c>
      <c r="C217" t="s">
        <v>203</v>
      </c>
      <c r="D217" t="s">
        <v>253</v>
      </c>
      <c r="E217">
        <v>425</v>
      </c>
      <c r="F217">
        <v>425</v>
      </c>
      <c r="G217">
        <v>175.82496643066406</v>
      </c>
      <c r="H217">
        <v>173.95652770996094</v>
      </c>
      <c r="I217">
        <v>173.06146240234375</v>
      </c>
      <c r="J217">
        <v>173.2078857421875</v>
      </c>
      <c r="K217">
        <v>176.37217712402344</v>
      </c>
      <c r="L217">
        <v>183.1817626953125</v>
      </c>
      <c r="M217">
        <v>195.31610107421875</v>
      </c>
      <c r="N217">
        <v>205.29690551757813</v>
      </c>
      <c r="O217">
        <v>220.14582824707031</v>
      </c>
      <c r="P217">
        <v>229.46771240234375</v>
      </c>
      <c r="Q217">
        <v>239.48048400878906</v>
      </c>
      <c r="R217">
        <v>244.17988586425781</v>
      </c>
      <c r="S217">
        <v>245.60151672363281</v>
      </c>
      <c r="T217">
        <v>249.45124816894531</v>
      </c>
      <c r="U217">
        <v>247.40478515625</v>
      </c>
      <c r="V217">
        <v>247.19351196289062</v>
      </c>
      <c r="W217">
        <v>242.35658264160156</v>
      </c>
      <c r="X217">
        <v>237.88551330566406</v>
      </c>
      <c r="Y217">
        <v>233.8128662109375</v>
      </c>
      <c r="Z217">
        <v>229.41571044921875</v>
      </c>
      <c r="AA217">
        <v>224.81289672851563</v>
      </c>
      <c r="AB217">
        <v>218.38250732421875</v>
      </c>
      <c r="AC217">
        <v>208.66949462890625</v>
      </c>
      <c r="AD217">
        <v>198.40025329589844</v>
      </c>
      <c r="AE217">
        <v>-2.762134313583374</v>
      </c>
      <c r="AF217">
        <v>-4.575596809387207</v>
      </c>
      <c r="AG217">
        <v>-3.3522534370422363</v>
      </c>
      <c r="AH217">
        <v>-3.6214599609375</v>
      </c>
      <c r="AI217">
        <v>-4.4043841361999512</v>
      </c>
      <c r="AJ217">
        <v>-6.2933955192565918</v>
      </c>
      <c r="AK217">
        <v>-2.916290283203125</v>
      </c>
      <c r="AL217">
        <v>-3.9882066249847412</v>
      </c>
      <c r="AM217">
        <v>-2.4443747997283936</v>
      </c>
      <c r="AN217">
        <v>-2.9166800975799561</v>
      </c>
      <c r="AO217">
        <v>-2.6467864513397217</v>
      </c>
      <c r="AP217">
        <v>-4.3903436660766602</v>
      </c>
      <c r="AQ217">
        <v>-4.3457961082458496</v>
      </c>
      <c r="AR217">
        <v>-2.8441722393035889</v>
      </c>
      <c r="AS217">
        <v>11.623058319091797</v>
      </c>
      <c r="AT217">
        <v>58.127727508544922</v>
      </c>
      <c r="AU217">
        <v>55.487281799316406</v>
      </c>
      <c r="AV217">
        <v>55.655109405517578</v>
      </c>
      <c r="AW217">
        <v>57.598281860351563</v>
      </c>
      <c r="AX217">
        <v>15.946324348449707</v>
      </c>
      <c r="AY217">
        <v>1.7564232349395752</v>
      </c>
      <c r="AZ217">
        <v>-0.68438589572906494</v>
      </c>
      <c r="BA217">
        <v>1.0465759038925171</v>
      </c>
      <c r="BB217">
        <v>2.0767107009887695</v>
      </c>
      <c r="BC217">
        <v>-1.0279359817504883</v>
      </c>
      <c r="BD217">
        <v>-2.9468574523925781</v>
      </c>
      <c r="BE217">
        <v>-1.7315893173217773</v>
      </c>
      <c r="BF217">
        <v>-2.0099582672119141</v>
      </c>
      <c r="BG217">
        <v>-2.7708520889282227</v>
      </c>
      <c r="BH217">
        <v>-4.5900721549987793</v>
      </c>
      <c r="BI217">
        <v>-1.1736552715301514</v>
      </c>
      <c r="BJ217">
        <v>-2.1476645469665527</v>
      </c>
      <c r="BK217">
        <v>-0.51438623666763306</v>
      </c>
      <c r="BL217">
        <v>-0.95377594232559204</v>
      </c>
      <c r="BM217">
        <v>-0.61248958110809326</v>
      </c>
      <c r="BN217">
        <v>-2.3042817115783691</v>
      </c>
      <c r="BO217">
        <v>-2.1673810482025146</v>
      </c>
      <c r="BP217">
        <v>-0.66919058561325073</v>
      </c>
      <c r="BQ217">
        <v>13.856621742248535</v>
      </c>
      <c r="BR217">
        <v>60.415859222412109</v>
      </c>
      <c r="BS217">
        <v>57.764213562011719</v>
      </c>
      <c r="BT217">
        <v>57.919181823730469</v>
      </c>
      <c r="BU217">
        <v>59.834423065185547</v>
      </c>
      <c r="BV217">
        <v>18.170099258422852</v>
      </c>
      <c r="BW217">
        <v>3.9389891624450684</v>
      </c>
      <c r="BX217">
        <v>1.5278050899505615</v>
      </c>
      <c r="BY217">
        <v>3.280402660369873</v>
      </c>
      <c r="BZ217">
        <v>4.2888092994689941</v>
      </c>
      <c r="CA217">
        <v>0.17316441237926483</v>
      </c>
      <c r="CB217">
        <v>-1.8187974691390991</v>
      </c>
      <c r="CC217">
        <v>-0.60912221670150757</v>
      </c>
      <c r="CD217">
        <v>-0.89383721351623535</v>
      </c>
      <c r="CE217">
        <v>-1.6394727230072021</v>
      </c>
      <c r="CF217">
        <v>-3.4103550910949707</v>
      </c>
      <c r="CG217">
        <v>3.3288422971963882E-2</v>
      </c>
      <c r="CH217">
        <v>-0.87291061878204346</v>
      </c>
      <c r="CI217">
        <v>0.82231795787811279</v>
      </c>
      <c r="CJ217">
        <v>0.40572550892829895</v>
      </c>
      <c r="CK217">
        <v>0.79645824432373047</v>
      </c>
      <c r="CL217">
        <v>-0.85948163270950317</v>
      </c>
      <c r="CM217">
        <v>-0.65861743688583374</v>
      </c>
      <c r="CN217">
        <v>0.83719497919082642</v>
      </c>
      <c r="CO217">
        <v>15.403581619262695</v>
      </c>
      <c r="CP217">
        <v>62.0006103515625</v>
      </c>
      <c r="CQ217">
        <v>59.341213226318359</v>
      </c>
      <c r="CR217">
        <v>59.487274169921875</v>
      </c>
      <c r="CS217">
        <v>61.383171081542969</v>
      </c>
      <c r="CT217">
        <v>19.710277557373047</v>
      </c>
      <c r="CU217">
        <v>5.4506278038024902</v>
      </c>
      <c r="CV217">
        <v>3.0599617958068848</v>
      </c>
      <c r="CW217">
        <v>4.8275442123413086</v>
      </c>
      <c r="CX217">
        <v>5.8209018707275391</v>
      </c>
      <c r="CY217">
        <v>1.3742648363113403</v>
      </c>
      <c r="CZ217">
        <v>-0.69073742628097534</v>
      </c>
      <c r="DA217">
        <v>0.51334488391876221</v>
      </c>
      <c r="DB217">
        <v>0.22228388488292694</v>
      </c>
      <c r="DC217">
        <v>-0.50809335708618164</v>
      </c>
      <c r="DD217">
        <v>-2.2306382656097412</v>
      </c>
      <c r="DE217">
        <v>1.2402321100234985</v>
      </c>
      <c r="DF217">
        <v>0.40184324979782104</v>
      </c>
      <c r="DG217">
        <v>2.1590220928192139</v>
      </c>
      <c r="DH217">
        <v>1.7652269601821899</v>
      </c>
      <c r="DI217">
        <v>2.2054059505462646</v>
      </c>
      <c r="DJ217">
        <v>0.58531850576400757</v>
      </c>
      <c r="DK217">
        <v>0.85014629364013672</v>
      </c>
      <c r="DL217">
        <v>2.3435804843902588</v>
      </c>
      <c r="DM217">
        <v>16.950540542602539</v>
      </c>
      <c r="DN217">
        <v>63.585361480712891</v>
      </c>
      <c r="DO217">
        <v>60.918212890625</v>
      </c>
      <c r="DP217">
        <v>61.055366516113281</v>
      </c>
      <c r="DQ217">
        <v>62.931919097900391</v>
      </c>
      <c r="DR217">
        <v>21.250455856323242</v>
      </c>
      <c r="DS217">
        <v>6.9622664451599121</v>
      </c>
      <c r="DT217">
        <v>4.5921187400817871</v>
      </c>
      <c r="DU217">
        <v>6.3746857643127441</v>
      </c>
      <c r="DV217">
        <v>7.352994441986084</v>
      </c>
      <c r="DW217">
        <v>3.1084630489349365</v>
      </c>
      <c r="DX217">
        <v>0.93800210952758789</v>
      </c>
      <c r="DY217">
        <v>2.1340091228485107</v>
      </c>
      <c r="DZ217">
        <v>1.8337854146957397</v>
      </c>
      <c r="EA217">
        <v>1.1254388093948364</v>
      </c>
      <c r="EB217">
        <v>-0.52731442451477051</v>
      </c>
      <c r="EC217">
        <v>2.9828672409057617</v>
      </c>
      <c r="ED217">
        <v>2.2423853874206543</v>
      </c>
      <c r="EE217">
        <v>4.0890107154846191</v>
      </c>
      <c r="EF217">
        <v>3.7281310558319092</v>
      </c>
      <c r="EG217">
        <v>4.2397027015686035</v>
      </c>
      <c r="EH217">
        <v>2.6713802814483643</v>
      </c>
      <c r="EI217">
        <v>3.0285613536834717</v>
      </c>
      <c r="EJ217">
        <v>4.5185623168945312</v>
      </c>
      <c r="EK217">
        <v>19.184104919433594</v>
      </c>
      <c r="EL217">
        <v>65.873497009277344</v>
      </c>
      <c r="EM217">
        <v>63.195144653320312</v>
      </c>
      <c r="EN217">
        <v>63.319438934326172</v>
      </c>
      <c r="EO217">
        <v>65.168060302734375</v>
      </c>
      <c r="EP217">
        <v>23.474231719970703</v>
      </c>
      <c r="EQ217">
        <v>9.1448326110839844</v>
      </c>
      <c r="ER217">
        <v>6.8043093681335449</v>
      </c>
      <c r="ES217">
        <v>8.6085128784179687</v>
      </c>
      <c r="ET217">
        <v>9.5650930404663086</v>
      </c>
      <c r="EU217">
        <v>78.559776306152344</v>
      </c>
      <c r="EV217">
        <v>78.034767150878906</v>
      </c>
      <c r="EW217">
        <v>77.147506713867187</v>
      </c>
      <c r="EX217">
        <v>75.978935241699219</v>
      </c>
      <c r="EY217">
        <v>74.917167663574219</v>
      </c>
      <c r="EZ217">
        <v>74.045921325683594</v>
      </c>
      <c r="FA217">
        <v>72.514923095703125</v>
      </c>
      <c r="FB217">
        <v>73.074577331542969</v>
      </c>
      <c r="FC217">
        <v>75.728286743164063</v>
      </c>
      <c r="FD217">
        <v>78.562202453613281</v>
      </c>
      <c r="FE217">
        <v>81.513511657714844</v>
      </c>
      <c r="FF217">
        <v>84.530181884765625</v>
      </c>
      <c r="FG217">
        <v>87.093551635742187</v>
      </c>
      <c r="FH217">
        <v>88.212005615234375</v>
      </c>
      <c r="FI217">
        <v>88.75372314453125</v>
      </c>
      <c r="FJ217">
        <v>87.880149841308594</v>
      </c>
      <c r="FK217">
        <v>87.435989379882813</v>
      </c>
      <c r="FL217">
        <v>86.900718688964844</v>
      </c>
      <c r="FM217">
        <v>86.40869140625</v>
      </c>
      <c r="FN217">
        <v>84.798286437988281</v>
      </c>
      <c r="FO217">
        <v>83.033012390136719</v>
      </c>
      <c r="FP217">
        <v>81.68670654296875</v>
      </c>
      <c r="FQ217">
        <v>80.156898498535156</v>
      </c>
      <c r="FR217">
        <v>78.917381286621094</v>
      </c>
      <c r="FS217">
        <v>425</v>
      </c>
      <c r="FT217">
        <v>0.10189827531576157</v>
      </c>
      <c r="FU217">
        <v>1</v>
      </c>
    </row>
    <row r="218" spans="1:177" x14ac:dyDescent="0.2">
      <c r="A218" t="s">
        <v>1</v>
      </c>
      <c r="B218" t="s">
        <v>212</v>
      </c>
      <c r="C218" t="s">
        <v>203</v>
      </c>
      <c r="D218" t="s">
        <v>254</v>
      </c>
      <c r="E218">
        <v>425</v>
      </c>
      <c r="F218">
        <v>425</v>
      </c>
      <c r="G218">
        <v>188.51507568359375</v>
      </c>
      <c r="H218">
        <v>185.59321594238281</v>
      </c>
      <c r="I218">
        <v>183.75588989257812</v>
      </c>
      <c r="J218">
        <v>182.89738464355469</v>
      </c>
      <c r="K218">
        <v>184.74395751953125</v>
      </c>
      <c r="L218">
        <v>189.78506469726562</v>
      </c>
      <c r="M218">
        <v>199.55796813964844</v>
      </c>
      <c r="N218">
        <v>207.82455444335937</v>
      </c>
      <c r="O218">
        <v>220.91932678222656</v>
      </c>
      <c r="P218">
        <v>228.94166564941406</v>
      </c>
      <c r="Q218">
        <v>238.43345642089844</v>
      </c>
      <c r="R218">
        <v>243.26455688476562</v>
      </c>
      <c r="S218">
        <v>243.57461547851562</v>
      </c>
      <c r="T218">
        <v>247.74888610839844</v>
      </c>
      <c r="U218">
        <v>246.58686828613281</v>
      </c>
      <c r="V218">
        <v>247.46670532226562</v>
      </c>
      <c r="W218">
        <v>243.57763671875</v>
      </c>
      <c r="X218">
        <v>240.13624572753906</v>
      </c>
      <c r="Y218">
        <v>234.32679748535156</v>
      </c>
      <c r="Z218">
        <v>229.844970703125</v>
      </c>
      <c r="AA218">
        <v>225.16094970703125</v>
      </c>
      <c r="AB218">
        <v>217.72689819335938</v>
      </c>
      <c r="AC218">
        <v>207.33822631835937</v>
      </c>
      <c r="AD218">
        <v>196.40586853027344</v>
      </c>
      <c r="AE218">
        <v>-1.3373653888702393</v>
      </c>
      <c r="AF218">
        <v>-1.6849807500839233</v>
      </c>
      <c r="AG218">
        <v>-2.0989422798156738</v>
      </c>
      <c r="AH218">
        <v>-0.86158120632171631</v>
      </c>
      <c r="AI218">
        <v>-0.6629786491394043</v>
      </c>
      <c r="AJ218">
        <v>-2.0082337856292725</v>
      </c>
      <c r="AK218">
        <v>-0.2998071014881134</v>
      </c>
      <c r="AL218">
        <v>-0.16904927790164948</v>
      </c>
      <c r="AM218">
        <v>-3.3829600811004639</v>
      </c>
      <c r="AN218">
        <v>-3.716712474822998</v>
      </c>
      <c r="AO218">
        <v>-6.2245759963989258</v>
      </c>
      <c r="AP218">
        <v>-6.1341524124145508</v>
      </c>
      <c r="AQ218">
        <v>-7.9284863471984863</v>
      </c>
      <c r="AR218">
        <v>-4.1548724174499512</v>
      </c>
      <c r="AS218">
        <v>10.815105438232422</v>
      </c>
      <c r="AT218">
        <v>57.147701263427734</v>
      </c>
      <c r="AU218">
        <v>56.923294067382813</v>
      </c>
      <c r="AV218">
        <v>54.474769592285156</v>
      </c>
      <c r="AW218">
        <v>54.594734191894531</v>
      </c>
      <c r="AX218">
        <v>14.195282936096191</v>
      </c>
      <c r="AY218">
        <v>-0.91070753335952759</v>
      </c>
      <c r="AZ218">
        <v>-2.2453830242156982</v>
      </c>
      <c r="BA218">
        <v>-0.83910691738128662</v>
      </c>
      <c r="BB218">
        <v>-0.5434839129447937</v>
      </c>
      <c r="BC218">
        <v>0.16149459779262543</v>
      </c>
      <c r="BD218">
        <v>-0.22487132251262665</v>
      </c>
      <c r="BE218">
        <v>-0.65115028619766235</v>
      </c>
      <c r="BF218">
        <v>0.56397527456283569</v>
      </c>
      <c r="BG218">
        <v>0.76798343658447266</v>
      </c>
      <c r="BH218">
        <v>-0.57206964492797852</v>
      </c>
      <c r="BI218">
        <v>1.1752734184265137</v>
      </c>
      <c r="BJ218">
        <v>1.3733081817626953</v>
      </c>
      <c r="BK218">
        <v>-1.7618949413299561</v>
      </c>
      <c r="BL218">
        <v>-2.0155923366546631</v>
      </c>
      <c r="BM218">
        <v>-4.4654126167297363</v>
      </c>
      <c r="BN218">
        <v>-4.2892642021179199</v>
      </c>
      <c r="BO218">
        <v>-6.0436563491821289</v>
      </c>
      <c r="BP218">
        <v>-2.2254784107208252</v>
      </c>
      <c r="BQ218">
        <v>12.830599784851074</v>
      </c>
      <c r="BR218">
        <v>59.136173248291016</v>
      </c>
      <c r="BS218">
        <v>58.903362274169922</v>
      </c>
      <c r="BT218">
        <v>56.425491333007812</v>
      </c>
      <c r="BU218">
        <v>56.539840698242187</v>
      </c>
      <c r="BV218">
        <v>16.148677825927734</v>
      </c>
      <c r="BW218">
        <v>1.0334383249282837</v>
      </c>
      <c r="BX218">
        <v>-0.3096795380115509</v>
      </c>
      <c r="BY218">
        <v>1.139457106590271</v>
      </c>
      <c r="BZ218">
        <v>1.4245525598526001</v>
      </c>
      <c r="CA218">
        <v>1.1996004581451416</v>
      </c>
      <c r="CB218">
        <v>0.78639602661132813</v>
      </c>
      <c r="CC218">
        <v>0.35158613324165344</v>
      </c>
      <c r="CD218">
        <v>1.5513113737106323</v>
      </c>
      <c r="CE218">
        <v>1.7590634822845459</v>
      </c>
      <c r="CF218">
        <v>0.42261320352554321</v>
      </c>
      <c r="CG218">
        <v>2.1969096660614014</v>
      </c>
      <c r="CH218">
        <v>2.4415402412414551</v>
      </c>
      <c r="CI218">
        <v>-0.63915014266967773</v>
      </c>
      <c r="CJ218">
        <v>-0.8374016284942627</v>
      </c>
      <c r="CK218">
        <v>-3.2470216751098633</v>
      </c>
      <c r="CL218">
        <v>-3.0114998817443848</v>
      </c>
      <c r="CM218">
        <v>-4.7382287979125977</v>
      </c>
      <c r="CN218">
        <v>-0.88918590545654297</v>
      </c>
      <c r="CO218">
        <v>14.226524353027344</v>
      </c>
      <c r="CP218">
        <v>60.513381958007813</v>
      </c>
      <c r="CQ218">
        <v>60.274753570556641</v>
      </c>
      <c r="CR218">
        <v>57.776554107666016</v>
      </c>
      <c r="CS218">
        <v>57.887016296386719</v>
      </c>
      <c r="CT218">
        <v>17.501594543457031</v>
      </c>
      <c r="CU218">
        <v>2.3799479007720947</v>
      </c>
      <c r="CV218">
        <v>1.0309828519821167</v>
      </c>
      <c r="CW218">
        <v>2.5098044872283936</v>
      </c>
      <c r="CX218">
        <v>2.7876086235046387</v>
      </c>
      <c r="CY218">
        <v>2.2377064228057861</v>
      </c>
      <c r="CZ218">
        <v>1.7976633310317993</v>
      </c>
      <c r="DA218">
        <v>1.3543225526809692</v>
      </c>
      <c r="DB218">
        <v>2.5386474132537842</v>
      </c>
      <c r="DC218">
        <v>2.7501435279846191</v>
      </c>
      <c r="DD218">
        <v>1.4172960519790649</v>
      </c>
      <c r="DE218">
        <v>3.2185459136962891</v>
      </c>
      <c r="DF218">
        <v>3.5097723007202148</v>
      </c>
      <c r="DG218">
        <v>0.4835946261882782</v>
      </c>
      <c r="DH218">
        <v>0.34078902006149292</v>
      </c>
      <c r="DI218">
        <v>-2.0286307334899902</v>
      </c>
      <c r="DJ218">
        <v>-1.7337356805801392</v>
      </c>
      <c r="DK218">
        <v>-3.4328012466430664</v>
      </c>
      <c r="DL218">
        <v>0.44710654020309448</v>
      </c>
      <c r="DM218">
        <v>15.622448921203613</v>
      </c>
      <c r="DN218">
        <v>61.890590667724609</v>
      </c>
      <c r="DO218">
        <v>61.646144866943359</v>
      </c>
      <c r="DP218">
        <v>59.127616882324219</v>
      </c>
      <c r="DQ218">
        <v>59.23419189453125</v>
      </c>
      <c r="DR218">
        <v>18.854511260986328</v>
      </c>
      <c r="DS218">
        <v>3.7264573574066162</v>
      </c>
      <c r="DT218">
        <v>2.3716452121734619</v>
      </c>
      <c r="DU218">
        <v>3.8801519870758057</v>
      </c>
      <c r="DV218">
        <v>4.1506648063659668</v>
      </c>
      <c r="DW218">
        <v>3.7365663051605225</v>
      </c>
      <c r="DX218">
        <v>3.2577729225158691</v>
      </c>
      <c r="DY218">
        <v>2.802114725112915</v>
      </c>
      <c r="DZ218">
        <v>3.9642040729522705</v>
      </c>
      <c r="EA218">
        <v>4.1811056137084961</v>
      </c>
      <c r="EB218">
        <v>2.8534600734710693</v>
      </c>
      <c r="EC218">
        <v>4.6936264038085938</v>
      </c>
      <c r="ED218">
        <v>5.0521297454833984</v>
      </c>
      <c r="EE218">
        <v>2.1046597957611084</v>
      </c>
      <c r="EF218">
        <v>2.0419092178344727</v>
      </c>
      <c r="EG218">
        <v>-0.26946750283241272</v>
      </c>
      <c r="EH218">
        <v>0.1111527606844902</v>
      </c>
      <c r="EI218">
        <v>-1.5479711294174194</v>
      </c>
      <c r="EJ218">
        <v>2.3765006065368652</v>
      </c>
      <c r="EK218">
        <v>17.637943267822266</v>
      </c>
      <c r="EL218">
        <v>63.879062652587891</v>
      </c>
      <c r="EM218">
        <v>63.626213073730469</v>
      </c>
      <c r="EN218">
        <v>61.078338623046875</v>
      </c>
      <c r="EO218">
        <v>61.179298400878906</v>
      </c>
      <c r="EP218">
        <v>20.807907104492188</v>
      </c>
      <c r="EQ218">
        <v>5.6706032752990723</v>
      </c>
      <c r="ER218">
        <v>4.3073487281799316</v>
      </c>
      <c r="ES218">
        <v>5.8587160110473633</v>
      </c>
      <c r="ET218">
        <v>6.1187009811401367</v>
      </c>
      <c r="EU218">
        <v>77.789085388183594</v>
      </c>
      <c r="EV218">
        <v>76.8250732421875</v>
      </c>
      <c r="EW218">
        <v>75.562744140625</v>
      </c>
      <c r="EX218">
        <v>74.100761413574219</v>
      </c>
      <c r="EY218">
        <v>72.460769653320312</v>
      </c>
      <c r="EZ218">
        <v>70.788986206054687</v>
      </c>
      <c r="FA218">
        <v>70.23883056640625</v>
      </c>
      <c r="FB218">
        <v>71.785064697265625</v>
      </c>
      <c r="FC218">
        <v>74.326057434082031</v>
      </c>
      <c r="FD218">
        <v>77.913383483886719</v>
      </c>
      <c r="FE218">
        <v>81.506454467773437</v>
      </c>
      <c r="FF218">
        <v>85.0621337890625</v>
      </c>
      <c r="FG218">
        <v>87.533149719238281</v>
      </c>
      <c r="FH218">
        <v>89.70465087890625</v>
      </c>
      <c r="FI218">
        <v>90.761726379394531</v>
      </c>
      <c r="FJ218">
        <v>91.147178649902344</v>
      </c>
      <c r="FK218">
        <v>91.449905395507813</v>
      </c>
      <c r="FL218">
        <v>90.849624633789063</v>
      </c>
      <c r="FM218">
        <v>89.562889099121094</v>
      </c>
      <c r="FN218">
        <v>88.303245544433594</v>
      </c>
      <c r="FO218">
        <v>86.36090087890625</v>
      </c>
      <c r="FP218">
        <v>84.116752624511719</v>
      </c>
      <c r="FQ218">
        <v>82.68902587890625</v>
      </c>
      <c r="FR218">
        <v>81.443878173828125</v>
      </c>
      <c r="FS218">
        <v>425</v>
      </c>
      <c r="FT218">
        <v>0.10191876441240311</v>
      </c>
      <c r="FU218">
        <v>1</v>
      </c>
    </row>
    <row r="219" spans="1:177" x14ac:dyDescent="0.2">
      <c r="A219" t="s">
        <v>1</v>
      </c>
      <c r="B219" t="s">
        <v>212</v>
      </c>
      <c r="C219" t="s">
        <v>203</v>
      </c>
      <c r="D219" t="s">
        <v>255</v>
      </c>
      <c r="E219">
        <v>444</v>
      </c>
      <c r="F219">
        <v>456</v>
      </c>
      <c r="G219">
        <v>214.91311645507812</v>
      </c>
      <c r="H219">
        <v>210.48434448242187</v>
      </c>
      <c r="I219">
        <v>208.09046936035156</v>
      </c>
      <c r="J219">
        <v>207.11520385742187</v>
      </c>
      <c r="K219">
        <v>207.42066955566406</v>
      </c>
      <c r="L219">
        <v>208.75163269042969</v>
      </c>
      <c r="M219">
        <v>216.84109497070312</v>
      </c>
      <c r="N219">
        <v>225.42323303222656</v>
      </c>
      <c r="O219">
        <v>238.43367004394531</v>
      </c>
      <c r="P219">
        <v>250.27207946777344</v>
      </c>
      <c r="Q219">
        <v>260.84579467773437</v>
      </c>
      <c r="R219">
        <v>264.50823974609375</v>
      </c>
      <c r="S219">
        <v>264.53366088867188</v>
      </c>
      <c r="T219">
        <v>269.26544189453125</v>
      </c>
      <c r="U219">
        <v>271.854736328125</v>
      </c>
      <c r="V219">
        <v>269.6224365234375</v>
      </c>
      <c r="W219">
        <v>267.64572143554687</v>
      </c>
      <c r="X219">
        <v>262.92376708984375</v>
      </c>
      <c r="Y219">
        <v>258.11660766601562</v>
      </c>
      <c r="Z219">
        <v>253.39300537109375</v>
      </c>
      <c r="AA219">
        <v>247.05812072753906</v>
      </c>
      <c r="AB219">
        <v>239.30381774902344</v>
      </c>
      <c r="AC219">
        <v>228.51856994628906</v>
      </c>
      <c r="AD219">
        <v>217.40589904785156</v>
      </c>
      <c r="AE219">
        <v>-0.41129845380783081</v>
      </c>
      <c r="AF219">
        <v>-1.3856748342514038</v>
      </c>
      <c r="AG219">
        <v>-1.9220603704452515</v>
      </c>
      <c r="AH219">
        <v>-1.2704370021820068</v>
      </c>
      <c r="AI219">
        <v>-0.57531160116195679</v>
      </c>
      <c r="AJ219">
        <v>-2.1022670269012451</v>
      </c>
      <c r="AK219">
        <v>-3.0289428234100342</v>
      </c>
      <c r="AL219">
        <v>-2.5391721725463867</v>
      </c>
      <c r="AM219">
        <v>-5.4564728736877441</v>
      </c>
      <c r="AN219">
        <v>-5.6564669609069824</v>
      </c>
      <c r="AO219">
        <v>-7.9265213012695313</v>
      </c>
      <c r="AP219">
        <v>-9.7236289978027344</v>
      </c>
      <c r="AQ219">
        <v>-8.9207077026367188</v>
      </c>
      <c r="AR219">
        <v>-2.5442118644714355</v>
      </c>
      <c r="AS219">
        <v>13.593070983886719</v>
      </c>
      <c r="AT219">
        <v>56.464656829833984</v>
      </c>
      <c r="AU219">
        <v>58.998455047607422</v>
      </c>
      <c r="AV219">
        <v>57.132930755615234</v>
      </c>
      <c r="AW219">
        <v>55.309150695800781</v>
      </c>
      <c r="AX219">
        <v>16.985912322998047</v>
      </c>
      <c r="AY219">
        <v>-0.20077055692672729</v>
      </c>
      <c r="AZ219">
        <v>-0.86814737319946289</v>
      </c>
      <c r="BA219">
        <v>0.50440329313278198</v>
      </c>
      <c r="BB219">
        <v>0.22924639284610748</v>
      </c>
      <c r="BC219">
        <v>1.4825880527496338</v>
      </c>
      <c r="BD219">
        <v>0.31738635897636414</v>
      </c>
      <c r="BE219">
        <v>-0.26743221282958984</v>
      </c>
      <c r="BF219">
        <v>0.34930640459060669</v>
      </c>
      <c r="BG219">
        <v>1.0503556728363037</v>
      </c>
      <c r="BH219">
        <v>-0.43657955527305603</v>
      </c>
      <c r="BI219">
        <v>-1.3517918586730957</v>
      </c>
      <c r="BJ219">
        <v>-0.73714536428451538</v>
      </c>
      <c r="BK219">
        <v>-3.5075592994689941</v>
      </c>
      <c r="BL219">
        <v>-3.5981385707855225</v>
      </c>
      <c r="BM219">
        <v>-5.7876358032226562</v>
      </c>
      <c r="BN219">
        <v>-7.5676264762878418</v>
      </c>
      <c r="BO219">
        <v>-6.7266511917114258</v>
      </c>
      <c r="BP219">
        <v>-0.32988473773002625</v>
      </c>
      <c r="BQ219">
        <v>15.844873428344727</v>
      </c>
      <c r="BR219">
        <v>58.773796081542969</v>
      </c>
      <c r="BS219">
        <v>61.267875671386719</v>
      </c>
      <c r="BT219">
        <v>59.369789123535156</v>
      </c>
      <c r="BU219">
        <v>57.520912170410156</v>
      </c>
      <c r="BV219">
        <v>19.205507278442383</v>
      </c>
      <c r="BW219">
        <v>1.9546210765838623</v>
      </c>
      <c r="BX219">
        <v>1.259066104888916</v>
      </c>
      <c r="BY219">
        <v>2.6505804061889648</v>
      </c>
      <c r="BZ219">
        <v>2.3360185623168945</v>
      </c>
      <c r="CA219">
        <v>2.794288158416748</v>
      </c>
      <c r="CB219">
        <v>1.4969213008880615</v>
      </c>
      <c r="CC219">
        <v>0.87855815887451172</v>
      </c>
      <c r="CD219">
        <v>1.4711357355117798</v>
      </c>
      <c r="CE219">
        <v>2.1762878894805908</v>
      </c>
      <c r="CF219">
        <v>0.71707046031951904</v>
      </c>
      <c r="CG219">
        <v>-0.19020223617553711</v>
      </c>
      <c r="CH219">
        <v>0.51093292236328125</v>
      </c>
      <c r="CI219">
        <v>-2.1577475070953369</v>
      </c>
      <c r="CJ219">
        <v>-2.1725466251373291</v>
      </c>
      <c r="CK219">
        <v>-4.3062505722045898</v>
      </c>
      <c r="CL219">
        <v>-6.0743861198425293</v>
      </c>
      <c r="CM219">
        <v>-5.207054615020752</v>
      </c>
      <c r="CN219">
        <v>1.2037514448165894</v>
      </c>
      <c r="CO219">
        <v>17.404464721679687</v>
      </c>
      <c r="CP219">
        <v>60.373100280761719</v>
      </c>
      <c r="CQ219">
        <v>62.839672088623047</v>
      </c>
      <c r="CR219">
        <v>60.919033050537109</v>
      </c>
      <c r="CS219">
        <v>59.052768707275391</v>
      </c>
      <c r="CT219">
        <v>20.742792129516602</v>
      </c>
      <c r="CU219">
        <v>3.4474387168884277</v>
      </c>
      <c r="CV219">
        <v>2.7323677539825439</v>
      </c>
      <c r="CW219">
        <v>4.1370162963867187</v>
      </c>
      <c r="CX219">
        <v>3.7951624393463135</v>
      </c>
      <c r="CY219">
        <v>4.1059880256652832</v>
      </c>
      <c r="CZ219">
        <v>2.6764562129974365</v>
      </c>
      <c r="DA219">
        <v>2.0245485305786133</v>
      </c>
      <c r="DB219">
        <v>2.5929651260375977</v>
      </c>
      <c r="DC219">
        <v>3.3022201061248779</v>
      </c>
      <c r="DD219">
        <v>1.8707205057144165</v>
      </c>
      <c r="DE219">
        <v>0.97138738632202148</v>
      </c>
      <c r="DF219">
        <v>1.7590111494064331</v>
      </c>
      <c r="DG219">
        <v>-0.80793577432632446</v>
      </c>
      <c r="DH219">
        <v>-0.74695461988449097</v>
      </c>
      <c r="DI219">
        <v>-2.8248651027679443</v>
      </c>
      <c r="DJ219">
        <v>-4.5811457633972168</v>
      </c>
      <c r="DK219">
        <v>-3.6874580383300781</v>
      </c>
      <c r="DL219">
        <v>2.7373876571655273</v>
      </c>
      <c r="DM219">
        <v>18.964056015014648</v>
      </c>
      <c r="DN219">
        <v>61.972404479980469</v>
      </c>
      <c r="DO219">
        <v>64.411468505859375</v>
      </c>
      <c r="DP219">
        <v>62.468276977539063</v>
      </c>
      <c r="DQ219">
        <v>60.584625244140625</v>
      </c>
      <c r="DR219">
        <v>22.28007698059082</v>
      </c>
      <c r="DS219">
        <v>4.9402565956115723</v>
      </c>
      <c r="DT219">
        <v>4.2056694030761719</v>
      </c>
      <c r="DU219">
        <v>5.6234521865844727</v>
      </c>
      <c r="DV219">
        <v>5.2543063163757324</v>
      </c>
      <c r="DW219">
        <v>5.9998745918273926</v>
      </c>
      <c r="DX219">
        <v>4.3795175552368164</v>
      </c>
      <c r="DY219">
        <v>3.6791765689849854</v>
      </c>
      <c r="DZ219">
        <v>4.2127084732055664</v>
      </c>
      <c r="EA219">
        <v>4.9278874397277832</v>
      </c>
      <c r="EB219">
        <v>3.5364079475402832</v>
      </c>
      <c r="EC219">
        <v>2.64853835105896</v>
      </c>
      <c r="ED219">
        <v>3.5610380172729492</v>
      </c>
      <c r="EE219">
        <v>1.1409779787063599</v>
      </c>
      <c r="EF219">
        <v>1.3113738298416138</v>
      </c>
      <c r="EG219">
        <v>-0.68597978353500366</v>
      </c>
      <c r="EH219">
        <v>-2.4251434803009033</v>
      </c>
      <c r="EI219">
        <v>-1.4934017658233643</v>
      </c>
      <c r="EJ219">
        <v>4.9517145156860352</v>
      </c>
      <c r="EK219">
        <v>21.215858459472656</v>
      </c>
      <c r="EL219">
        <v>64.281547546386719</v>
      </c>
      <c r="EM219">
        <v>66.680885314941406</v>
      </c>
      <c r="EN219">
        <v>64.70513916015625</v>
      </c>
      <c r="EO219">
        <v>62.79638671875</v>
      </c>
      <c r="EP219">
        <v>24.499671936035156</v>
      </c>
      <c r="EQ219">
        <v>7.0956478118896484</v>
      </c>
      <c r="ER219">
        <v>6.3328828811645508</v>
      </c>
      <c r="ES219">
        <v>7.7696294784545898</v>
      </c>
      <c r="ET219">
        <v>7.3610782623291016</v>
      </c>
      <c r="EU219">
        <v>80.320053100585938</v>
      </c>
      <c r="EV219">
        <v>79.345405578613281</v>
      </c>
      <c r="EW219">
        <v>77.4775390625</v>
      </c>
      <c r="EX219">
        <v>76.104141235351563</v>
      </c>
      <c r="EY219">
        <v>74.314422607421875</v>
      </c>
      <c r="EZ219">
        <v>72.681510925292969</v>
      </c>
      <c r="FA219">
        <v>71.940841674804687</v>
      </c>
      <c r="FB219">
        <v>74.776748657226562</v>
      </c>
      <c r="FC219">
        <v>77.834724426269531</v>
      </c>
      <c r="FD219">
        <v>81.250213623046875</v>
      </c>
      <c r="FE219">
        <v>85.723175048828125</v>
      </c>
      <c r="FF219">
        <v>88.608535766601563</v>
      </c>
      <c r="FG219">
        <v>91.167449951171875</v>
      </c>
      <c r="FH219">
        <v>93.196815490722656</v>
      </c>
      <c r="FI219">
        <v>94.482879638671875</v>
      </c>
      <c r="FJ219">
        <v>94.268585205078125</v>
      </c>
      <c r="FK219">
        <v>94.386016845703125</v>
      </c>
      <c r="FL219">
        <v>93.613922119140625</v>
      </c>
      <c r="FM219">
        <v>92.752670288085938</v>
      </c>
      <c r="FN219">
        <v>91.266761779785156</v>
      </c>
      <c r="FO219">
        <v>88.606483459472656</v>
      </c>
      <c r="FP219">
        <v>85.943031311035156</v>
      </c>
      <c r="FQ219">
        <v>84.290206909179688</v>
      </c>
      <c r="FR219">
        <v>82.072425842285156</v>
      </c>
      <c r="FS219">
        <v>444</v>
      </c>
      <c r="FT219">
        <v>9.5226004719734192E-2</v>
      </c>
      <c r="FU219">
        <v>1</v>
      </c>
    </row>
    <row r="220" spans="1:177" x14ac:dyDescent="0.2">
      <c r="A220" t="s">
        <v>1</v>
      </c>
      <c r="B220" t="s">
        <v>212</v>
      </c>
      <c r="C220" t="s">
        <v>203</v>
      </c>
      <c r="D220" t="s">
        <v>256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0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>
        <v>0</v>
      </c>
      <c r="EN220">
        <v>0</v>
      </c>
      <c r="EO220">
        <v>0</v>
      </c>
      <c r="EP220">
        <v>0</v>
      </c>
      <c r="EQ220">
        <v>0</v>
      </c>
      <c r="ER220">
        <v>0</v>
      </c>
      <c r="ES220">
        <v>0</v>
      </c>
      <c r="ET220">
        <v>0</v>
      </c>
      <c r="EU220">
        <v>0</v>
      </c>
      <c r="EV220">
        <v>0</v>
      </c>
      <c r="EW220">
        <v>0</v>
      </c>
      <c r="EX220">
        <v>0</v>
      </c>
      <c r="EY220">
        <v>0</v>
      </c>
      <c r="EZ220">
        <v>0</v>
      </c>
      <c r="FA220">
        <v>0</v>
      </c>
      <c r="FB220">
        <v>0</v>
      </c>
      <c r="FC220">
        <v>0</v>
      </c>
      <c r="FD220">
        <v>0</v>
      </c>
      <c r="FE220">
        <v>0</v>
      </c>
      <c r="FF220">
        <v>0</v>
      </c>
      <c r="FG220">
        <v>0</v>
      </c>
      <c r="FH220">
        <v>0</v>
      </c>
      <c r="FI220">
        <v>0</v>
      </c>
      <c r="FJ220">
        <v>0</v>
      </c>
      <c r="FK220">
        <v>0</v>
      </c>
      <c r="FL220">
        <v>0</v>
      </c>
      <c r="FM220">
        <v>0</v>
      </c>
      <c r="FN220">
        <v>0</v>
      </c>
      <c r="FO220">
        <v>0</v>
      </c>
      <c r="FP220">
        <v>0</v>
      </c>
      <c r="FQ220">
        <v>0</v>
      </c>
      <c r="FR220">
        <v>0</v>
      </c>
      <c r="FS220">
        <v>101</v>
      </c>
      <c r="FT220">
        <v>0.318672776222229</v>
      </c>
      <c r="FU220">
        <v>0</v>
      </c>
    </row>
    <row r="221" spans="1:177" x14ac:dyDescent="0.2">
      <c r="A221" t="s">
        <v>1</v>
      </c>
      <c r="B221" t="s">
        <v>212</v>
      </c>
      <c r="C221" t="s">
        <v>203</v>
      </c>
      <c r="D221" t="s">
        <v>257</v>
      </c>
      <c r="E221">
        <v>445</v>
      </c>
      <c r="F221">
        <v>445</v>
      </c>
      <c r="G221">
        <v>184.44564819335937</v>
      </c>
      <c r="H221">
        <v>183.10780334472656</v>
      </c>
      <c r="I221">
        <v>182.17921447753906</v>
      </c>
      <c r="J221">
        <v>182.28047180175781</v>
      </c>
      <c r="K221">
        <v>185.7413330078125</v>
      </c>
      <c r="L221">
        <v>193.73643493652344</v>
      </c>
      <c r="M221">
        <v>204.80082702636719</v>
      </c>
      <c r="N221">
        <v>216.01174926757812</v>
      </c>
      <c r="O221">
        <v>229.73159790039062</v>
      </c>
      <c r="P221">
        <v>240.47311401367187</v>
      </c>
      <c r="Q221">
        <v>251.28176879882812</v>
      </c>
      <c r="R221">
        <v>255.89820861816406</v>
      </c>
      <c r="S221">
        <v>258.15829467773437</v>
      </c>
      <c r="T221">
        <v>263.689697265625</v>
      </c>
      <c r="U221">
        <v>266.059814453125</v>
      </c>
      <c r="V221">
        <v>262.3251953125</v>
      </c>
      <c r="W221">
        <v>258.25820922851563</v>
      </c>
      <c r="X221">
        <v>253.24554443359375</v>
      </c>
      <c r="Y221">
        <v>247.41036987304687</v>
      </c>
      <c r="Z221">
        <v>242.52897644042969</v>
      </c>
      <c r="AA221">
        <v>238.56605529785156</v>
      </c>
      <c r="AB221">
        <v>232.03794860839844</v>
      </c>
      <c r="AC221">
        <v>223.00575256347656</v>
      </c>
      <c r="AD221">
        <v>212.35208129882812</v>
      </c>
      <c r="AE221">
        <v>-4.2781505584716797</v>
      </c>
      <c r="AF221">
        <v>-4.5678849220275879</v>
      </c>
      <c r="AG221">
        <v>-4.6935458183288574</v>
      </c>
      <c r="AH221">
        <v>-3.6834673881530762</v>
      </c>
      <c r="AI221">
        <v>-3.96832275390625</v>
      </c>
      <c r="AJ221">
        <v>-4.8605284690856934</v>
      </c>
      <c r="AK221">
        <v>-6.6922221183776855</v>
      </c>
      <c r="AL221">
        <v>-5.5072555541992187</v>
      </c>
      <c r="AM221">
        <v>-5.602841854095459</v>
      </c>
      <c r="AN221">
        <v>-3.5633912086486816</v>
      </c>
      <c r="AO221">
        <v>-3.307448148727417</v>
      </c>
      <c r="AP221">
        <v>-4.8856868743896484</v>
      </c>
      <c r="AQ221">
        <v>-8.2917060852050781</v>
      </c>
      <c r="AR221">
        <v>-3.981623649597168</v>
      </c>
      <c r="AS221">
        <v>6.7229604721069336</v>
      </c>
      <c r="AT221">
        <v>44.522533416748047</v>
      </c>
      <c r="AU221">
        <v>42.676689147949219</v>
      </c>
      <c r="AV221">
        <v>40.990314483642578</v>
      </c>
      <c r="AW221">
        <v>40.825126647949219</v>
      </c>
      <c r="AX221">
        <v>3.8958945274353027</v>
      </c>
      <c r="AY221">
        <v>-3.485755443572998</v>
      </c>
      <c r="AZ221">
        <v>-3.9775915145874023</v>
      </c>
      <c r="BA221">
        <v>-3.6196646690368652</v>
      </c>
      <c r="BB221">
        <v>-4.3474493026733398</v>
      </c>
      <c r="BC221">
        <v>-2.5482189655303955</v>
      </c>
      <c r="BD221">
        <v>-2.9336891174316406</v>
      </c>
      <c r="BE221">
        <v>-3.096139669418335</v>
      </c>
      <c r="BF221">
        <v>-2.1144218444824219</v>
      </c>
      <c r="BG221">
        <v>-2.3607077598571777</v>
      </c>
      <c r="BH221">
        <v>-3.2269484996795654</v>
      </c>
      <c r="BI221">
        <v>-5.0419564247131348</v>
      </c>
      <c r="BJ221">
        <v>-3.7040705680847168</v>
      </c>
      <c r="BK221">
        <v>-3.6788902282714844</v>
      </c>
      <c r="BL221">
        <v>-1.5602701902389526</v>
      </c>
      <c r="BM221">
        <v>-1.2451704740524292</v>
      </c>
      <c r="BN221">
        <v>-2.7713549137115479</v>
      </c>
      <c r="BO221">
        <v>-6.0946745872497559</v>
      </c>
      <c r="BP221">
        <v>-1.7416385412216187</v>
      </c>
      <c r="BQ221">
        <v>8.9852581024169922</v>
      </c>
      <c r="BR221">
        <v>46.867618560791016</v>
      </c>
      <c r="BS221">
        <v>45.020793914794922</v>
      </c>
      <c r="BT221">
        <v>43.327129364013672</v>
      </c>
      <c r="BU221">
        <v>43.1182861328125</v>
      </c>
      <c r="BV221">
        <v>6.1500663757324219</v>
      </c>
      <c r="BW221">
        <v>-1.2682143449783325</v>
      </c>
      <c r="BX221">
        <v>-1.7558069229125977</v>
      </c>
      <c r="BY221">
        <v>-1.3521198034286499</v>
      </c>
      <c r="BZ221">
        <v>-2.0983028411865234</v>
      </c>
      <c r="CA221">
        <v>-1.3500736951828003</v>
      </c>
      <c r="CB221">
        <v>-1.8018500804901123</v>
      </c>
      <c r="CC221">
        <v>-1.9897811412811279</v>
      </c>
      <c r="CD221">
        <v>-1.0277057886123657</v>
      </c>
      <c r="CE221">
        <v>-1.2472784519195557</v>
      </c>
      <c r="CF221">
        <v>-2.0955362319946289</v>
      </c>
      <c r="CG221">
        <v>-3.8989870548248291</v>
      </c>
      <c r="CH221">
        <v>-2.4551901817321777</v>
      </c>
      <c r="CI221">
        <v>-2.3463671207427979</v>
      </c>
      <c r="CJ221">
        <v>-0.17291463911533356</v>
      </c>
      <c r="CK221">
        <v>0.18315690755844116</v>
      </c>
      <c r="CL221">
        <v>-1.3069750070571899</v>
      </c>
      <c r="CM221">
        <v>-4.5730175971984863</v>
      </c>
      <c r="CN221">
        <v>-0.19023166596889496</v>
      </c>
      <c r="CO221">
        <v>10.552118301391602</v>
      </c>
      <c r="CP221">
        <v>48.491813659667969</v>
      </c>
      <c r="CQ221">
        <v>46.644309997558594</v>
      </c>
      <c r="CR221">
        <v>44.945598602294922</v>
      </c>
      <c r="CS221">
        <v>44.706520080566406</v>
      </c>
      <c r="CT221">
        <v>7.711298942565918</v>
      </c>
      <c r="CU221">
        <v>0.26764795184135437</v>
      </c>
      <c r="CV221">
        <v>-0.21700580418109894</v>
      </c>
      <c r="CW221">
        <v>0.21837489306926727</v>
      </c>
      <c r="CX221">
        <v>-0.54055106639862061</v>
      </c>
      <c r="CY221">
        <v>-0.1519283801317215</v>
      </c>
      <c r="CZ221">
        <v>-0.67001098394393921</v>
      </c>
      <c r="DA221">
        <v>-0.8834226131439209</v>
      </c>
      <c r="DB221">
        <v>5.9010371565818787E-2</v>
      </c>
      <c r="DC221">
        <v>-0.13384918868541718</v>
      </c>
      <c r="DD221">
        <v>-0.96412384510040283</v>
      </c>
      <c r="DE221">
        <v>-2.7560179233551025</v>
      </c>
      <c r="DF221">
        <v>-1.2063096761703491</v>
      </c>
      <c r="DG221">
        <v>-1.0138441324234009</v>
      </c>
      <c r="DH221">
        <v>1.2144409418106079</v>
      </c>
      <c r="DI221">
        <v>1.6114842891693115</v>
      </c>
      <c r="DJ221">
        <v>0.15740481019020081</v>
      </c>
      <c r="DK221">
        <v>-3.0513606071472168</v>
      </c>
      <c r="DL221">
        <v>1.3611751794815063</v>
      </c>
      <c r="DM221">
        <v>12.118978500366211</v>
      </c>
      <c r="DN221">
        <v>50.116008758544922</v>
      </c>
      <c r="DO221">
        <v>48.267826080322266</v>
      </c>
      <c r="DP221">
        <v>46.564067840576172</v>
      </c>
      <c r="DQ221">
        <v>46.294754028320312</v>
      </c>
      <c r="DR221">
        <v>9.2725315093994141</v>
      </c>
      <c r="DS221">
        <v>1.8035101890563965</v>
      </c>
      <c r="DT221">
        <v>1.3217953443527222</v>
      </c>
      <c r="DU221">
        <v>1.7888696193695068</v>
      </c>
      <c r="DV221">
        <v>1.0172008275985718</v>
      </c>
      <c r="DW221">
        <v>1.5780031681060791</v>
      </c>
      <c r="DX221">
        <v>0.96418488025665283</v>
      </c>
      <c r="DY221">
        <v>0.71398329734802246</v>
      </c>
      <c r="DZ221">
        <v>1.6280559301376343</v>
      </c>
      <c r="EA221">
        <v>1.4737658500671387</v>
      </c>
      <c r="EB221">
        <v>0.66945594549179077</v>
      </c>
      <c r="EC221">
        <v>-1.1057517528533936</v>
      </c>
      <c r="ED221">
        <v>0.59687530994415283</v>
      </c>
      <c r="EE221">
        <v>0.91010749340057373</v>
      </c>
      <c r="EF221">
        <v>3.2175619602203369</v>
      </c>
      <c r="EG221">
        <v>3.6737620830535889</v>
      </c>
      <c r="EH221">
        <v>2.2717366218566895</v>
      </c>
      <c r="EI221">
        <v>-0.85432928800582886</v>
      </c>
      <c r="EJ221">
        <v>3.6011602878570557</v>
      </c>
      <c r="EK221">
        <v>14.38127613067627</v>
      </c>
      <c r="EL221">
        <v>52.461093902587891</v>
      </c>
      <c r="EM221">
        <v>50.611930847167969</v>
      </c>
      <c r="EN221">
        <v>48.900882720947266</v>
      </c>
      <c r="EO221">
        <v>48.587913513183594</v>
      </c>
      <c r="EP221">
        <v>11.526703834533691</v>
      </c>
      <c r="EQ221">
        <v>4.0210514068603516</v>
      </c>
      <c r="ER221">
        <v>3.5435798168182373</v>
      </c>
      <c r="ES221">
        <v>4.0564146041870117</v>
      </c>
      <c r="ET221">
        <v>3.2663469314575195</v>
      </c>
      <c r="EU221">
        <v>76.510269165039063</v>
      </c>
      <c r="EV221">
        <v>75.024803161621094</v>
      </c>
      <c r="EW221">
        <v>73.769447326660156</v>
      </c>
      <c r="EX221">
        <v>72.113075256347656</v>
      </c>
      <c r="EY221">
        <v>70.835777282714844</v>
      </c>
      <c r="EZ221">
        <v>69.160957336425781</v>
      </c>
      <c r="FA221">
        <v>68.095985412597656</v>
      </c>
      <c r="FB221">
        <v>69.80743408203125</v>
      </c>
      <c r="FC221">
        <v>72.542648315429688</v>
      </c>
      <c r="FD221">
        <v>76.239982604980469</v>
      </c>
      <c r="FE221">
        <v>78.831680297851562</v>
      </c>
      <c r="FF221">
        <v>81.784416198730469</v>
      </c>
      <c r="FG221">
        <v>84.948417663574219</v>
      </c>
      <c r="FH221">
        <v>87.883171081542969</v>
      </c>
      <c r="FI221">
        <v>89.131080627441406</v>
      </c>
      <c r="FJ221">
        <v>88.846931457519531</v>
      </c>
      <c r="FK221">
        <v>89.328025817871094</v>
      </c>
      <c r="FL221">
        <v>88.603706359863281</v>
      </c>
      <c r="FM221">
        <v>86.673271179199219</v>
      </c>
      <c r="FN221">
        <v>84.145088195800781</v>
      </c>
      <c r="FO221">
        <v>82.276985168457031</v>
      </c>
      <c r="FP221">
        <v>80.271728515625</v>
      </c>
      <c r="FQ221">
        <v>79.363822937011719</v>
      </c>
      <c r="FR221">
        <v>77.591094970703125</v>
      </c>
      <c r="FS221">
        <v>445</v>
      </c>
      <c r="FT221">
        <v>9.2979088425636292E-2</v>
      </c>
      <c r="FU221">
        <v>1</v>
      </c>
    </row>
    <row r="222" spans="1:177" x14ac:dyDescent="0.2">
      <c r="A222" t="s">
        <v>1</v>
      </c>
      <c r="B222" t="s">
        <v>212</v>
      </c>
      <c r="C222" t="s">
        <v>203</v>
      </c>
      <c r="D222" t="s">
        <v>258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>
        <v>0</v>
      </c>
      <c r="DJ222">
        <v>0</v>
      </c>
      <c r="DK222">
        <v>0</v>
      </c>
      <c r="DL222">
        <v>0</v>
      </c>
      <c r="DM222">
        <v>0</v>
      </c>
      <c r="DN222">
        <v>0</v>
      </c>
      <c r="DO222">
        <v>0</v>
      </c>
      <c r="DP222">
        <v>0</v>
      </c>
      <c r="DQ222">
        <v>0</v>
      </c>
      <c r="DR222">
        <v>0</v>
      </c>
      <c r="DS222">
        <v>0</v>
      </c>
      <c r="DT222">
        <v>0</v>
      </c>
      <c r="DU222">
        <v>0</v>
      </c>
      <c r="DV222">
        <v>0</v>
      </c>
      <c r="DW222">
        <v>0</v>
      </c>
      <c r="DX222">
        <v>0</v>
      </c>
      <c r="DY222">
        <v>0</v>
      </c>
      <c r="DZ222">
        <v>0</v>
      </c>
      <c r="EA222">
        <v>0</v>
      </c>
      <c r="EB222">
        <v>0</v>
      </c>
      <c r="EC222">
        <v>0</v>
      </c>
      <c r="ED222">
        <v>0</v>
      </c>
      <c r="EE222">
        <v>0</v>
      </c>
      <c r="EF222">
        <v>0</v>
      </c>
      <c r="EG222">
        <v>0</v>
      </c>
      <c r="EH222">
        <v>0</v>
      </c>
      <c r="EI222">
        <v>0</v>
      </c>
      <c r="EJ222">
        <v>0</v>
      </c>
      <c r="EK222">
        <v>0</v>
      </c>
      <c r="EL222">
        <v>0</v>
      </c>
      <c r="EM222">
        <v>0</v>
      </c>
      <c r="EN222">
        <v>0</v>
      </c>
      <c r="EO222">
        <v>0</v>
      </c>
      <c r="EP222">
        <v>0</v>
      </c>
      <c r="EQ222">
        <v>0</v>
      </c>
      <c r="ER222">
        <v>0</v>
      </c>
      <c r="ES222">
        <v>0</v>
      </c>
      <c r="ET222">
        <v>0</v>
      </c>
      <c r="EU222">
        <v>0</v>
      </c>
      <c r="EV222">
        <v>0</v>
      </c>
      <c r="EW222">
        <v>0</v>
      </c>
      <c r="EX222">
        <v>0</v>
      </c>
      <c r="EY222">
        <v>0</v>
      </c>
      <c r="EZ222">
        <v>0</v>
      </c>
      <c r="FA222">
        <v>0</v>
      </c>
      <c r="FB222">
        <v>0</v>
      </c>
      <c r="FC222">
        <v>0</v>
      </c>
      <c r="FD222">
        <v>0</v>
      </c>
      <c r="FE222">
        <v>0</v>
      </c>
      <c r="FF222">
        <v>0</v>
      </c>
      <c r="FG222">
        <v>0</v>
      </c>
      <c r="FH222">
        <v>0</v>
      </c>
      <c r="FI222">
        <v>0</v>
      </c>
      <c r="FJ222">
        <v>0</v>
      </c>
      <c r="FK222">
        <v>0</v>
      </c>
      <c r="FL222">
        <v>0</v>
      </c>
      <c r="FM222">
        <v>0</v>
      </c>
      <c r="FN222">
        <v>0</v>
      </c>
      <c r="FO222">
        <v>0</v>
      </c>
      <c r="FP222">
        <v>0</v>
      </c>
      <c r="FQ222">
        <v>0</v>
      </c>
      <c r="FR222">
        <v>0</v>
      </c>
      <c r="FS222">
        <v>7</v>
      </c>
      <c r="FT222">
        <v>0.20966164767742157</v>
      </c>
      <c r="FU222">
        <v>0</v>
      </c>
    </row>
    <row r="223" spans="1:177" x14ac:dyDescent="0.2">
      <c r="A223" t="s">
        <v>1</v>
      </c>
      <c r="B223" t="s">
        <v>212</v>
      </c>
      <c r="C223" t="s">
        <v>203</v>
      </c>
      <c r="D223" t="s">
        <v>259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N223">
        <v>0</v>
      </c>
      <c r="EO223">
        <v>0</v>
      </c>
      <c r="EP223">
        <v>0</v>
      </c>
      <c r="EQ223">
        <v>0</v>
      </c>
      <c r="ER223">
        <v>0</v>
      </c>
      <c r="ES223">
        <v>0</v>
      </c>
      <c r="ET223">
        <v>0</v>
      </c>
      <c r="EU223">
        <v>0</v>
      </c>
      <c r="EV223">
        <v>0</v>
      </c>
      <c r="EW223">
        <v>0</v>
      </c>
      <c r="EX223">
        <v>0</v>
      </c>
      <c r="EY223">
        <v>0</v>
      </c>
      <c r="EZ223">
        <v>0</v>
      </c>
      <c r="FA223">
        <v>0</v>
      </c>
      <c r="FB223">
        <v>0</v>
      </c>
      <c r="FC223">
        <v>0</v>
      </c>
      <c r="FD223">
        <v>0</v>
      </c>
      <c r="FE223">
        <v>0</v>
      </c>
      <c r="FF223">
        <v>0</v>
      </c>
      <c r="FG223">
        <v>0</v>
      </c>
      <c r="FH223">
        <v>0</v>
      </c>
      <c r="FI223">
        <v>0</v>
      </c>
      <c r="FJ223">
        <v>0</v>
      </c>
      <c r="FK223">
        <v>0</v>
      </c>
      <c r="FL223">
        <v>0</v>
      </c>
      <c r="FM223">
        <v>0</v>
      </c>
      <c r="FN223">
        <v>0</v>
      </c>
      <c r="FO223">
        <v>0</v>
      </c>
      <c r="FP223">
        <v>0</v>
      </c>
      <c r="FQ223">
        <v>0</v>
      </c>
      <c r="FR223">
        <v>0</v>
      </c>
      <c r="FS223">
        <v>7</v>
      </c>
      <c r="FT223">
        <v>0.1939510852098465</v>
      </c>
      <c r="FU223">
        <v>0</v>
      </c>
    </row>
    <row r="224" spans="1:177" x14ac:dyDescent="0.2">
      <c r="A224" t="s">
        <v>1</v>
      </c>
      <c r="B224" t="s">
        <v>212</v>
      </c>
      <c r="C224" t="s">
        <v>203</v>
      </c>
      <c r="D224" t="s">
        <v>260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N224">
        <v>0</v>
      </c>
      <c r="EO224">
        <v>0</v>
      </c>
      <c r="EP224">
        <v>0</v>
      </c>
      <c r="EQ224">
        <v>0</v>
      </c>
      <c r="ER224">
        <v>0</v>
      </c>
      <c r="ES224">
        <v>0</v>
      </c>
      <c r="ET224">
        <v>0</v>
      </c>
      <c r="EU224">
        <v>0</v>
      </c>
      <c r="EV224">
        <v>0</v>
      </c>
      <c r="EW224">
        <v>0</v>
      </c>
      <c r="EX224">
        <v>0</v>
      </c>
      <c r="EY224">
        <v>0</v>
      </c>
      <c r="EZ224">
        <v>0</v>
      </c>
      <c r="FA224">
        <v>0</v>
      </c>
      <c r="FB224">
        <v>0</v>
      </c>
      <c r="FC224">
        <v>0</v>
      </c>
      <c r="FD224">
        <v>0</v>
      </c>
      <c r="FE224">
        <v>0</v>
      </c>
      <c r="FF224">
        <v>0</v>
      </c>
      <c r="FG224">
        <v>0</v>
      </c>
      <c r="FH224">
        <v>0</v>
      </c>
      <c r="FI224">
        <v>0</v>
      </c>
      <c r="FJ224">
        <v>0</v>
      </c>
      <c r="FK224">
        <v>0</v>
      </c>
      <c r="FL224">
        <v>0</v>
      </c>
      <c r="FM224">
        <v>0</v>
      </c>
      <c r="FN224">
        <v>0</v>
      </c>
      <c r="FO224">
        <v>0</v>
      </c>
      <c r="FP224">
        <v>0</v>
      </c>
      <c r="FQ224">
        <v>0</v>
      </c>
      <c r="FR224">
        <v>0</v>
      </c>
      <c r="FS224">
        <v>220</v>
      </c>
      <c r="FT224">
        <v>0.17155547440052032</v>
      </c>
      <c r="FU224">
        <v>0</v>
      </c>
    </row>
    <row r="225" spans="1:177" x14ac:dyDescent="0.2">
      <c r="A225" t="s">
        <v>1</v>
      </c>
      <c r="B225" t="s">
        <v>212</v>
      </c>
      <c r="C225" t="s">
        <v>203</v>
      </c>
      <c r="D225" t="s">
        <v>2</v>
      </c>
      <c r="E225">
        <v>422.33333333333331</v>
      </c>
      <c r="F225">
        <v>422.33333333333331</v>
      </c>
      <c r="G225">
        <v>182.15054321289062</v>
      </c>
      <c r="H225">
        <v>180.52841186523437</v>
      </c>
      <c r="I225">
        <v>179.45315551757813</v>
      </c>
      <c r="J225">
        <v>179.443115234375</v>
      </c>
      <c r="K225">
        <v>182.5269775390625</v>
      </c>
      <c r="L225">
        <v>189.52827453613281</v>
      </c>
      <c r="M225">
        <v>199.84120178222656</v>
      </c>
      <c r="N225">
        <v>209.851318359375</v>
      </c>
      <c r="O225">
        <v>223.71160888671875</v>
      </c>
      <c r="P225">
        <v>233.90864562988281</v>
      </c>
      <c r="Q225">
        <v>244.50753784179687</v>
      </c>
      <c r="R225">
        <v>249.73162841796875</v>
      </c>
      <c r="S225">
        <v>250.127685546875</v>
      </c>
      <c r="T225">
        <v>254.02873229980469</v>
      </c>
      <c r="U225">
        <v>253.49589538574219</v>
      </c>
      <c r="V225">
        <v>252.90576171875</v>
      </c>
      <c r="W225">
        <v>248.57882690429688</v>
      </c>
      <c r="X225">
        <v>243.98567199707031</v>
      </c>
      <c r="Y225">
        <v>238.38005065917969</v>
      </c>
      <c r="Z225">
        <v>233.83253479003906</v>
      </c>
      <c r="AA225">
        <v>229.56605529785156</v>
      </c>
      <c r="AB225">
        <v>222.99758911132812</v>
      </c>
      <c r="AC225">
        <v>213.12359619140625</v>
      </c>
      <c r="AD225">
        <v>202.69654846191406</v>
      </c>
      <c r="AE225">
        <v>-3.5196647644042969</v>
      </c>
      <c r="AF225">
        <v>-3.6278855800628662</v>
      </c>
      <c r="AG225">
        <v>-3.5204694271087646</v>
      </c>
      <c r="AH225">
        <v>-2.804286003112793</v>
      </c>
      <c r="AI225">
        <v>-2.9039192199707031</v>
      </c>
      <c r="AJ225">
        <v>-3.4704885482788086</v>
      </c>
      <c r="AK225">
        <v>-1.6947134733200073</v>
      </c>
      <c r="AL225">
        <v>-3.3244960308074951</v>
      </c>
      <c r="AM225">
        <v>-5.8511004447937012</v>
      </c>
      <c r="AN225">
        <v>-5.6397576332092285</v>
      </c>
      <c r="AO225">
        <v>-6.0388436317443848</v>
      </c>
      <c r="AP225">
        <v>-7.5033602714538574</v>
      </c>
      <c r="AQ225">
        <v>-7.1999506950378418</v>
      </c>
      <c r="AR225">
        <v>-3.0604491233825684</v>
      </c>
      <c r="AS225">
        <v>11.178205490112305</v>
      </c>
      <c r="AT225">
        <v>55.979362487792969</v>
      </c>
      <c r="AU225">
        <v>54.244865417480469</v>
      </c>
      <c r="AV225">
        <v>52.868228912353516</v>
      </c>
      <c r="AW225">
        <v>52.955524444580078</v>
      </c>
      <c r="AX225">
        <v>13.565022468566895</v>
      </c>
      <c r="AY225">
        <v>-1.0906691551208496</v>
      </c>
      <c r="AZ225">
        <v>-2.4785411357879639</v>
      </c>
      <c r="BA225">
        <v>-1.6743513345718384</v>
      </c>
      <c r="BB225">
        <v>-1.463691234588623</v>
      </c>
      <c r="BC225">
        <v>-1.8202694654464722</v>
      </c>
      <c r="BD225">
        <v>-2.0251839160919189</v>
      </c>
      <c r="BE225">
        <v>-1.9558886289596558</v>
      </c>
      <c r="BF225">
        <v>-1.2709802389144897</v>
      </c>
      <c r="BG225">
        <v>-1.3537197113037109</v>
      </c>
      <c r="BH225">
        <v>-1.8875961303710937</v>
      </c>
      <c r="BI225">
        <v>-6.8836286664009094E-2</v>
      </c>
      <c r="BJ225">
        <v>-1.5468804836273193</v>
      </c>
      <c r="BK225">
        <v>-3.9423379898071289</v>
      </c>
      <c r="BL225">
        <v>-3.6637477874755859</v>
      </c>
      <c r="BM225">
        <v>-4.0031237602233887</v>
      </c>
      <c r="BN225">
        <v>-5.3916106224060059</v>
      </c>
      <c r="BO225">
        <v>-5.0336108207702637</v>
      </c>
      <c r="BP225">
        <v>-0.86606281995773315</v>
      </c>
      <c r="BQ225">
        <v>13.412644386291504</v>
      </c>
      <c r="BR225">
        <v>58.24981689453125</v>
      </c>
      <c r="BS225">
        <v>56.493316650390625</v>
      </c>
      <c r="BT225">
        <v>55.094009399414063</v>
      </c>
      <c r="BU225">
        <v>55.148838043212891</v>
      </c>
      <c r="BV225">
        <v>15.733678817749023</v>
      </c>
      <c r="BW225">
        <v>1.049899697303772</v>
      </c>
      <c r="BX225">
        <v>-0.33905890583992004</v>
      </c>
      <c r="BY225">
        <v>0.48680961132049561</v>
      </c>
      <c r="BZ225">
        <v>0.67207539081573486</v>
      </c>
      <c r="CA225">
        <v>-0.64327347278594971</v>
      </c>
      <c r="CB225">
        <v>-0.91515785455703735</v>
      </c>
      <c r="CC225">
        <v>-0.8722648024559021</v>
      </c>
      <c r="CD225">
        <v>-0.20901723206043243</v>
      </c>
      <c r="CE225">
        <v>-0.2800561785697937</v>
      </c>
      <c r="CF225">
        <v>-0.79128968715667725</v>
      </c>
      <c r="CG225">
        <v>1.0572413206100464</v>
      </c>
      <c r="CH225">
        <v>-0.31570938229560852</v>
      </c>
      <c r="CI225">
        <v>-2.6203348636627197</v>
      </c>
      <c r="CJ225">
        <v>-2.2951693534851074</v>
      </c>
      <c r="CK225">
        <v>-2.5931906700134277</v>
      </c>
      <c r="CL225">
        <v>-3.9290187358856201</v>
      </c>
      <c r="CM225">
        <v>-3.5332100391387939</v>
      </c>
      <c r="CN225">
        <v>0.65376251935958862</v>
      </c>
      <c r="CO225">
        <v>14.960209846496582</v>
      </c>
      <c r="CP225">
        <v>59.82232666015625</v>
      </c>
      <c r="CQ225">
        <v>58.050590515136719</v>
      </c>
      <c r="CR225">
        <v>56.635574340820312</v>
      </c>
      <c r="CS225">
        <v>56.667922973632812</v>
      </c>
      <c r="CT225">
        <v>17.235683441162109</v>
      </c>
      <c r="CU225">
        <v>2.5324511528015137</v>
      </c>
      <c r="CV225">
        <v>1.1427398920059204</v>
      </c>
      <c r="CW225">
        <v>1.9836231470108032</v>
      </c>
      <c r="CX225">
        <v>2.1513009071350098</v>
      </c>
      <c r="CY225">
        <v>0.53372257947921753</v>
      </c>
      <c r="CZ225">
        <v>0.1948683112859726</v>
      </c>
      <c r="DA225">
        <v>0.21135906875133514</v>
      </c>
      <c r="DB225">
        <v>0.85294574499130249</v>
      </c>
      <c r="DC225">
        <v>0.79360729455947876</v>
      </c>
      <c r="DD225">
        <v>0.30501678586006165</v>
      </c>
      <c r="DE225">
        <v>2.1833188533782959</v>
      </c>
      <c r="DF225">
        <v>0.91546177864074707</v>
      </c>
      <c r="DG225">
        <v>-1.2983317375183105</v>
      </c>
      <c r="DH225">
        <v>-0.92659085988998413</v>
      </c>
      <c r="DI225">
        <v>-1.1832574605941772</v>
      </c>
      <c r="DJ225">
        <v>-2.4664270877838135</v>
      </c>
      <c r="DK225">
        <v>-2.0328094959259033</v>
      </c>
      <c r="DL225">
        <v>2.1735877990722656</v>
      </c>
      <c r="DM225">
        <v>16.507774353027344</v>
      </c>
      <c r="DN225">
        <v>61.39483642578125</v>
      </c>
      <c r="DO225">
        <v>59.607864379882813</v>
      </c>
      <c r="DP225">
        <v>58.177139282226563</v>
      </c>
      <c r="DQ225">
        <v>58.187007904052734</v>
      </c>
      <c r="DR225">
        <v>18.737688064575195</v>
      </c>
      <c r="DS225">
        <v>4.0150027275085449</v>
      </c>
      <c r="DT225">
        <v>2.6245386600494385</v>
      </c>
      <c r="DU225">
        <v>3.4804365634918213</v>
      </c>
      <c r="DV225">
        <v>3.6305263042449951</v>
      </c>
      <c r="DW225">
        <v>2.2331178188323975</v>
      </c>
      <c r="DX225">
        <v>1.797569751739502</v>
      </c>
      <c r="DY225">
        <v>1.7759398221969604</v>
      </c>
      <c r="DZ225">
        <v>2.38625168800354</v>
      </c>
      <c r="EA225">
        <v>2.3438067436218262</v>
      </c>
      <c r="EB225">
        <v>1.8879091739654541</v>
      </c>
      <c r="EC225">
        <v>3.8091962337493896</v>
      </c>
      <c r="ED225">
        <v>2.6930773258209229</v>
      </c>
      <c r="EE225">
        <v>0.61043083667755127</v>
      </c>
      <c r="EF225">
        <v>1.0494191646575928</v>
      </c>
      <c r="EG225">
        <v>0.8524622917175293</v>
      </c>
      <c r="EH225">
        <v>-0.35467696189880371</v>
      </c>
      <c r="EI225">
        <v>0.13353058695793152</v>
      </c>
      <c r="EJ225">
        <v>4.3679742813110352</v>
      </c>
      <c r="EK225">
        <v>18.742214202880859</v>
      </c>
      <c r="EL225">
        <v>63.665290832519531</v>
      </c>
      <c r="EM225">
        <v>61.856315612792969</v>
      </c>
      <c r="EN225">
        <v>60.402919769287109</v>
      </c>
      <c r="EO225">
        <v>60.380321502685547</v>
      </c>
      <c r="EP225">
        <v>20.906343460083008</v>
      </c>
      <c r="EQ225">
        <v>6.155571460723877</v>
      </c>
      <c r="ER225">
        <v>4.7640209197998047</v>
      </c>
      <c r="ES225">
        <v>5.6415977478027344</v>
      </c>
      <c r="ET225">
        <v>5.7662930488586426</v>
      </c>
      <c r="EU225">
        <v>77.23529052734375</v>
      </c>
      <c r="EV225">
        <v>75.896080017089844</v>
      </c>
      <c r="EW225">
        <v>74.480049133300781</v>
      </c>
      <c r="EX225">
        <v>72.990097045898438</v>
      </c>
      <c r="EY225">
        <v>71.419868469238281</v>
      </c>
      <c r="EZ225">
        <v>69.991073608398438</v>
      </c>
      <c r="FA225">
        <v>69.626235961914063</v>
      </c>
      <c r="FB225">
        <v>72.013374328613281</v>
      </c>
      <c r="FC225">
        <v>75.720680236816406</v>
      </c>
      <c r="FD225">
        <v>79.7294921875</v>
      </c>
      <c r="FE225">
        <v>83.287864685058594</v>
      </c>
      <c r="FF225">
        <v>86.783470153808594</v>
      </c>
      <c r="FG225">
        <v>89.181617736816406</v>
      </c>
      <c r="FH225">
        <v>91.064994812011719</v>
      </c>
      <c r="FI225">
        <v>92.044151306152344</v>
      </c>
      <c r="FJ225">
        <v>91.850479125976562</v>
      </c>
      <c r="FK225">
        <v>91.733802795410156</v>
      </c>
      <c r="FL225">
        <v>91.002265930175781</v>
      </c>
      <c r="FM225">
        <v>89.566581726074219</v>
      </c>
      <c r="FN225">
        <v>87.686622619628906</v>
      </c>
      <c r="FO225">
        <v>85.536148071289063</v>
      </c>
      <c r="FP225">
        <v>83.236862182617188</v>
      </c>
      <c r="FQ225">
        <v>81.292366027832031</v>
      </c>
      <c r="FR225">
        <v>79.550315856933594</v>
      </c>
      <c r="FS225">
        <v>423.66666666666669</v>
      </c>
      <c r="FT225">
        <v>9.4164371490478516E-2</v>
      </c>
      <c r="FU225">
        <v>1</v>
      </c>
    </row>
    <row r="226" spans="1:177" x14ac:dyDescent="0.2">
      <c r="A226" t="s">
        <v>1</v>
      </c>
      <c r="B226" t="s">
        <v>212</v>
      </c>
      <c r="C226" t="s">
        <v>1</v>
      </c>
      <c r="D226" t="s">
        <v>246</v>
      </c>
      <c r="E226">
        <v>179</v>
      </c>
      <c r="F226">
        <v>808</v>
      </c>
      <c r="G226">
        <v>41.8778076171875</v>
      </c>
      <c r="H226">
        <v>41.134334564208984</v>
      </c>
      <c r="I226">
        <v>40.497661590576172</v>
      </c>
      <c r="J226">
        <v>40.576580047607422</v>
      </c>
      <c r="K226">
        <v>41.580623626708984</v>
      </c>
      <c r="L226">
        <v>43.956935882568359</v>
      </c>
      <c r="M226">
        <v>50.043041229248047</v>
      </c>
      <c r="N226">
        <v>56.411170959472656</v>
      </c>
      <c r="O226">
        <v>64.961334228515625</v>
      </c>
      <c r="P226">
        <v>70.909797668457031</v>
      </c>
      <c r="Q226">
        <v>74.829673767089844</v>
      </c>
      <c r="R226">
        <v>77.260475158691406</v>
      </c>
      <c r="S226">
        <v>76.879920959472656</v>
      </c>
      <c r="T226">
        <v>78.673316955566406</v>
      </c>
      <c r="U226">
        <v>80.517532348632813</v>
      </c>
      <c r="V226">
        <v>80.907516479492188</v>
      </c>
      <c r="W226">
        <v>79.710273742675781</v>
      </c>
      <c r="X226">
        <v>76.641380310058594</v>
      </c>
      <c r="Y226">
        <v>67.596054077148438</v>
      </c>
      <c r="Z226">
        <v>60.72174072265625</v>
      </c>
      <c r="AA226">
        <v>56.229373931884766</v>
      </c>
      <c r="AB226">
        <v>53.559940338134766</v>
      </c>
      <c r="AC226">
        <v>49.3382568359375</v>
      </c>
      <c r="AD226">
        <v>45.432952880859375</v>
      </c>
      <c r="AE226">
        <v>-1.3570364713668823</v>
      </c>
      <c r="AF226">
        <v>-1.4516301155090332</v>
      </c>
      <c r="AG226">
        <v>-1.3295993804931641</v>
      </c>
      <c r="AH226">
        <v>-0.74005943536758423</v>
      </c>
      <c r="AI226">
        <v>-0.7129828929901123</v>
      </c>
      <c r="AJ226">
        <v>-1.6759498119354248</v>
      </c>
      <c r="AK226">
        <v>1.205426812171936</v>
      </c>
      <c r="AL226">
        <v>0.71476215124130249</v>
      </c>
      <c r="AM226">
        <v>-7.0846959948539734E-2</v>
      </c>
      <c r="AN226">
        <v>5.5403247475624084E-2</v>
      </c>
      <c r="AO226">
        <v>-0.31728529930114746</v>
      </c>
      <c r="AP226">
        <v>-0.89026039838790894</v>
      </c>
      <c r="AQ226">
        <v>-1.5752702951431274</v>
      </c>
      <c r="AR226">
        <v>-1.6060965061187744</v>
      </c>
      <c r="AS226">
        <v>-0.67905229330062866</v>
      </c>
      <c r="AT226">
        <v>6.9194741249084473</v>
      </c>
      <c r="AU226">
        <v>5.8938460350036621</v>
      </c>
      <c r="AV226">
        <v>6.2502851486206055</v>
      </c>
      <c r="AW226">
        <v>4.1545295715332031</v>
      </c>
      <c r="AX226">
        <v>-1.8661150932312012</v>
      </c>
      <c r="AY226">
        <v>-1.4912539720535278</v>
      </c>
      <c r="AZ226">
        <v>-0.81831729412078857</v>
      </c>
      <c r="BA226">
        <v>-0.32778984308242798</v>
      </c>
      <c r="BB226">
        <v>-0.112790547311306</v>
      </c>
      <c r="BC226">
        <v>-0.63584613800048828</v>
      </c>
      <c r="BD226">
        <v>-0.77911245822906494</v>
      </c>
      <c r="BE226">
        <v>-0.69974684715270996</v>
      </c>
      <c r="BF226">
        <v>-0.13172072172164917</v>
      </c>
      <c r="BG226">
        <v>-8.252919465303421E-2</v>
      </c>
      <c r="BH226">
        <v>-1.0099700689315796</v>
      </c>
      <c r="BI226">
        <v>1.8809372186660767</v>
      </c>
      <c r="BJ226">
        <v>1.5679645538330078</v>
      </c>
      <c r="BK226">
        <v>0.79064339399337769</v>
      </c>
      <c r="BL226">
        <v>0.96888101100921631</v>
      </c>
      <c r="BM226">
        <v>0.61776494979858398</v>
      </c>
      <c r="BN226">
        <v>8.9196562767028809E-2</v>
      </c>
      <c r="BO226">
        <v>-0.59824144840240479</v>
      </c>
      <c r="BP226">
        <v>-0.63434076309204102</v>
      </c>
      <c r="BQ226">
        <v>0.29111149907112122</v>
      </c>
      <c r="BR226">
        <v>7.8953466415405273</v>
      </c>
      <c r="BS226">
        <v>6.8173441886901855</v>
      </c>
      <c r="BT226">
        <v>7.1737370491027832</v>
      </c>
      <c r="BU226">
        <v>5.0774307250976562</v>
      </c>
      <c r="BV226">
        <v>-0.95894080400466919</v>
      </c>
      <c r="BW226">
        <v>-0.61600649356842041</v>
      </c>
      <c r="BX226">
        <v>2.9640460386872292E-2</v>
      </c>
      <c r="BY226">
        <v>0.52087253332138062</v>
      </c>
      <c r="BZ226">
        <v>0.73739022016525269</v>
      </c>
      <c r="CA226">
        <v>-0.13635189831256866</v>
      </c>
      <c r="CB226">
        <v>-0.31332874298095703</v>
      </c>
      <c r="CC226">
        <v>-0.26351293921470642</v>
      </c>
      <c r="CD226">
        <v>0.28961282968521118</v>
      </c>
      <c r="CE226">
        <v>0.35412111878395081</v>
      </c>
      <c r="CF226">
        <v>-0.54871457815170288</v>
      </c>
      <c r="CG226">
        <v>2.3487937450408936</v>
      </c>
      <c r="CH226">
        <v>2.1588900089263916</v>
      </c>
      <c r="CI226">
        <v>1.3873089551925659</v>
      </c>
      <c r="CJ226">
        <v>1.6015529632568359</v>
      </c>
      <c r="CK226">
        <v>1.2653778791427612</v>
      </c>
      <c r="CL226">
        <v>0.76756548881530762</v>
      </c>
      <c r="CM226">
        <v>7.844572514295578E-2</v>
      </c>
      <c r="CN226">
        <v>3.8694318383932114E-2</v>
      </c>
      <c r="CO226">
        <v>0.96304398775100708</v>
      </c>
      <c r="CP226">
        <v>8.571232795715332</v>
      </c>
      <c r="CQ226">
        <v>7.4569559097290039</v>
      </c>
      <c r="CR226">
        <v>7.8133172988891602</v>
      </c>
      <c r="CS226">
        <v>5.7166295051574707</v>
      </c>
      <c r="CT226">
        <v>-0.33063468337059021</v>
      </c>
      <c r="CU226">
        <v>-9.8127266392111778E-3</v>
      </c>
      <c r="CV226">
        <v>0.61693340539932251</v>
      </c>
      <c r="CW226">
        <v>1.1086535453796387</v>
      </c>
      <c r="CX226">
        <v>1.3262227773666382</v>
      </c>
      <c r="CY226">
        <v>0.36314234137535095</v>
      </c>
      <c r="CZ226">
        <v>0.15245497226715088</v>
      </c>
      <c r="DA226">
        <v>0.17272096872329712</v>
      </c>
      <c r="DB226">
        <v>0.71094638109207153</v>
      </c>
      <c r="DC226">
        <v>0.79077142477035522</v>
      </c>
      <c r="DD226">
        <v>-8.7459050118923187E-2</v>
      </c>
      <c r="DE226">
        <v>2.8166501522064209</v>
      </c>
      <c r="DF226">
        <v>2.7498154640197754</v>
      </c>
      <c r="DG226">
        <v>1.9839745759963989</v>
      </c>
      <c r="DH226">
        <v>2.234224796295166</v>
      </c>
      <c r="DI226">
        <v>1.9129908084869385</v>
      </c>
      <c r="DJ226">
        <v>1.4459344148635864</v>
      </c>
      <c r="DK226">
        <v>0.75513291358947754</v>
      </c>
      <c r="DL226">
        <v>0.71172940731048584</v>
      </c>
      <c r="DM226">
        <v>1.6349765062332153</v>
      </c>
      <c r="DN226">
        <v>9.2471189498901367</v>
      </c>
      <c r="DO226">
        <v>8.0965681076049805</v>
      </c>
      <c r="DP226">
        <v>8.4528970718383789</v>
      </c>
      <c r="DQ226">
        <v>6.3558282852172852</v>
      </c>
      <c r="DR226">
        <v>0.29767143726348877</v>
      </c>
      <c r="DS226">
        <v>0.59638100862503052</v>
      </c>
      <c r="DT226">
        <v>1.2042263746261597</v>
      </c>
      <c r="DU226">
        <v>1.696434497833252</v>
      </c>
      <c r="DV226">
        <v>1.9150553941726685</v>
      </c>
      <c r="DW226">
        <v>1.0843327045440674</v>
      </c>
      <c r="DX226">
        <v>0.82497268915176392</v>
      </c>
      <c r="DY226">
        <v>0.80257344245910645</v>
      </c>
      <c r="DZ226">
        <v>1.3192851543426514</v>
      </c>
      <c r="EA226">
        <v>1.4212250709533691</v>
      </c>
      <c r="EB226">
        <v>0.57852065563201904</v>
      </c>
      <c r="EC226">
        <v>3.4921605587005615</v>
      </c>
      <c r="ED226">
        <v>3.6030178070068359</v>
      </c>
      <c r="EE226">
        <v>2.8454649448394775</v>
      </c>
      <c r="EF226">
        <v>3.147702693939209</v>
      </c>
      <c r="EG226">
        <v>2.8480410575866699</v>
      </c>
      <c r="EH226">
        <v>2.4253914356231689</v>
      </c>
      <c r="EI226">
        <v>1.7321617603302002</v>
      </c>
      <c r="EJ226">
        <v>1.6834851503372192</v>
      </c>
      <c r="EK226">
        <v>2.605140209197998</v>
      </c>
      <c r="EL226">
        <v>10.222990989685059</v>
      </c>
      <c r="EM226">
        <v>9.0200653076171875</v>
      </c>
      <c r="EN226">
        <v>9.3763494491577148</v>
      </c>
      <c r="EO226">
        <v>7.2787294387817383</v>
      </c>
      <c r="EP226">
        <v>1.204845666885376</v>
      </c>
      <c r="EQ226">
        <v>1.4716285467147827</v>
      </c>
      <c r="ER226">
        <v>2.0521841049194336</v>
      </c>
      <c r="ES226">
        <v>2.5450968742370605</v>
      </c>
      <c r="ET226">
        <v>2.7652361392974854</v>
      </c>
      <c r="EU226">
        <v>69.019561767578125</v>
      </c>
      <c r="EV226">
        <v>67.021240234375</v>
      </c>
      <c r="EW226">
        <v>65.156082153320312</v>
      </c>
      <c r="EX226">
        <v>64.205596923828125</v>
      </c>
      <c r="EY226">
        <v>62.781978607177734</v>
      </c>
      <c r="EZ226">
        <v>61.800724029541016</v>
      </c>
      <c r="FA226">
        <v>63.037040710449219</v>
      </c>
      <c r="FB226">
        <v>68.488861083984375</v>
      </c>
      <c r="FC226">
        <v>73.791343688964844</v>
      </c>
      <c r="FD226">
        <v>78.930854797363281</v>
      </c>
      <c r="FE226">
        <v>82.713401794433594</v>
      </c>
      <c r="FF226">
        <v>86.340782165527344</v>
      </c>
      <c r="FG226">
        <v>89.167869567871094</v>
      </c>
      <c r="FH226">
        <v>91.107147216796875</v>
      </c>
      <c r="FI226">
        <v>92.363121032714844</v>
      </c>
      <c r="FJ226">
        <v>92.334342956542969</v>
      </c>
      <c r="FK226">
        <v>91.327751159667969</v>
      </c>
      <c r="FL226">
        <v>89.666824340820313</v>
      </c>
      <c r="FM226">
        <v>87.912269592285156</v>
      </c>
      <c r="FN226">
        <v>83.546318054199219</v>
      </c>
      <c r="FO226">
        <v>79.294654846191406</v>
      </c>
      <c r="FP226">
        <v>76.365760803222656</v>
      </c>
      <c r="FQ226">
        <v>73.954574584960938</v>
      </c>
      <c r="FR226">
        <v>72.049072265625</v>
      </c>
      <c r="FS226">
        <v>179</v>
      </c>
      <c r="FT226">
        <v>6.2640339136123657E-2</v>
      </c>
      <c r="FU226">
        <v>1</v>
      </c>
    </row>
    <row r="227" spans="1:177" x14ac:dyDescent="0.2">
      <c r="A227" t="s">
        <v>1</v>
      </c>
      <c r="B227" t="s">
        <v>212</v>
      </c>
      <c r="C227" t="s">
        <v>1</v>
      </c>
      <c r="D227" t="s">
        <v>247</v>
      </c>
      <c r="E227">
        <v>808</v>
      </c>
      <c r="F227">
        <v>808</v>
      </c>
      <c r="G227">
        <v>197.71330261230469</v>
      </c>
      <c r="H227">
        <v>196.84001159667969</v>
      </c>
      <c r="I227">
        <v>195.03219604492187</v>
      </c>
      <c r="J227">
        <v>194.64407348632812</v>
      </c>
      <c r="K227">
        <v>197.84608459472656</v>
      </c>
      <c r="L227">
        <v>205.95941162109375</v>
      </c>
      <c r="M227">
        <v>216.98751831054687</v>
      </c>
      <c r="N227">
        <v>229.04946899414062</v>
      </c>
      <c r="O227">
        <v>244.53797912597656</v>
      </c>
      <c r="P227">
        <v>254.6558837890625</v>
      </c>
      <c r="Q227">
        <v>263.28533935546875</v>
      </c>
      <c r="R227">
        <v>267.41049194335937</v>
      </c>
      <c r="S227">
        <v>265.78680419921875</v>
      </c>
      <c r="T227">
        <v>268.9766845703125</v>
      </c>
      <c r="U227">
        <v>269.9774169921875</v>
      </c>
      <c r="V227">
        <v>267.98501586914062</v>
      </c>
      <c r="W227">
        <v>262.89306640625</v>
      </c>
      <c r="X227">
        <v>256.77346801757812</v>
      </c>
      <c r="Y227">
        <v>250.80296325683594</v>
      </c>
      <c r="Z227">
        <v>246.03305053710937</v>
      </c>
      <c r="AA227">
        <v>241.76502990722656</v>
      </c>
      <c r="AB227">
        <v>235.11962890625</v>
      </c>
      <c r="AC227">
        <v>224.71316528320312</v>
      </c>
      <c r="AD227">
        <v>214.44686889648437</v>
      </c>
      <c r="AE227">
        <v>-3.5826306343078613</v>
      </c>
      <c r="AF227">
        <v>-1.7001185417175293</v>
      </c>
      <c r="AG227">
        <v>-2.0114896297454834</v>
      </c>
      <c r="AH227">
        <v>-1.3693370819091797</v>
      </c>
      <c r="AI227">
        <v>-0.6627468466758728</v>
      </c>
      <c r="AJ227">
        <v>-1.5063762664794922</v>
      </c>
      <c r="AK227">
        <v>0.81431609392166138</v>
      </c>
      <c r="AL227">
        <v>-2.6007015705108643</v>
      </c>
      <c r="AM227">
        <v>-6.6319847106933594</v>
      </c>
      <c r="AN227">
        <v>-7.5864295959472656</v>
      </c>
      <c r="AO227">
        <v>-7.7075424194335937</v>
      </c>
      <c r="AP227">
        <v>-7.5003447532653809</v>
      </c>
      <c r="AQ227">
        <v>-1.4447413682937622</v>
      </c>
      <c r="AR227">
        <v>1.4318203926086426</v>
      </c>
      <c r="AS227">
        <v>14.380595207214355</v>
      </c>
      <c r="AT227">
        <v>67.8358154296875</v>
      </c>
      <c r="AU227">
        <v>67.242591857910156</v>
      </c>
      <c r="AV227">
        <v>64.641838073730469</v>
      </c>
      <c r="AW227">
        <v>64.632774353027344</v>
      </c>
      <c r="AX227">
        <v>24.681964874267578</v>
      </c>
      <c r="AY227">
        <v>5.64617919921875</v>
      </c>
      <c r="AZ227">
        <v>3.6878201961517334</v>
      </c>
      <c r="BA227">
        <v>2.8393204212188721</v>
      </c>
      <c r="BB227">
        <v>2.4070677757263184</v>
      </c>
      <c r="BC227">
        <v>-1.7442342042922974</v>
      </c>
      <c r="BD227">
        <v>2.7779566589742899E-3</v>
      </c>
      <c r="BE227">
        <v>-0.37603211402893066</v>
      </c>
      <c r="BF227">
        <v>0.21273499727249146</v>
      </c>
      <c r="BG227">
        <v>0.90020114183425903</v>
      </c>
      <c r="BH227">
        <v>7.5676761567592621E-2</v>
      </c>
      <c r="BI227">
        <v>2.4119269847869873</v>
      </c>
      <c r="BJ227">
        <v>-0.7074161171913147</v>
      </c>
      <c r="BK227">
        <v>-4.530426025390625</v>
      </c>
      <c r="BL227">
        <v>-5.4322729110717773</v>
      </c>
      <c r="BM227">
        <v>-5.5333828926086426</v>
      </c>
      <c r="BN227">
        <v>-5.2709393501281738</v>
      </c>
      <c r="BO227">
        <v>0.80361855030059814</v>
      </c>
      <c r="BP227">
        <v>3.7185583114624023</v>
      </c>
      <c r="BQ227">
        <v>16.677042007446289</v>
      </c>
      <c r="BR227">
        <v>70.164840698242188</v>
      </c>
      <c r="BS227">
        <v>69.532218933105469</v>
      </c>
      <c r="BT227">
        <v>66.900787353515625</v>
      </c>
      <c r="BU227">
        <v>66.868255615234375</v>
      </c>
      <c r="BV227">
        <v>26.877883911132812</v>
      </c>
      <c r="BW227">
        <v>7.8194460868835449</v>
      </c>
      <c r="BX227">
        <v>5.8715710639953613</v>
      </c>
      <c r="BY227">
        <v>4.9861078262329102</v>
      </c>
      <c r="BZ227">
        <v>4.5301780700683594</v>
      </c>
      <c r="CA227">
        <v>-0.47096642851829529</v>
      </c>
      <c r="CB227">
        <v>1.1821988821029663</v>
      </c>
      <c r="CC227">
        <v>0.75668078660964966</v>
      </c>
      <c r="CD227">
        <v>1.3084733486175537</v>
      </c>
      <c r="CE227">
        <v>1.982694149017334</v>
      </c>
      <c r="CF227">
        <v>1.1714018583297729</v>
      </c>
      <c r="CG227">
        <v>3.5184273719787598</v>
      </c>
      <c r="CH227">
        <v>0.60386759042739868</v>
      </c>
      <c r="CI227">
        <v>-3.0748927593231201</v>
      </c>
      <c r="CJ227">
        <v>-3.9403104782104492</v>
      </c>
      <c r="CK227">
        <v>-4.0275669097900391</v>
      </c>
      <c r="CL227">
        <v>-3.7268598079681396</v>
      </c>
      <c r="CM227">
        <v>2.360825777053833</v>
      </c>
      <c r="CN227">
        <v>5.3023462295532227</v>
      </c>
      <c r="CO227">
        <v>18.267553329467773</v>
      </c>
      <c r="CP227">
        <v>71.777915954589844</v>
      </c>
      <c r="CQ227">
        <v>71.118003845214844</v>
      </c>
      <c r="CR227">
        <v>68.46533203125</v>
      </c>
      <c r="CS227">
        <v>68.416549682617188</v>
      </c>
      <c r="CT227">
        <v>28.398771286010742</v>
      </c>
      <c r="CU227">
        <v>9.3246440887451172</v>
      </c>
      <c r="CV227">
        <v>7.3840298652648926</v>
      </c>
      <c r="CW227">
        <v>6.4729666709899902</v>
      </c>
      <c r="CX227">
        <v>6.0006375312805176</v>
      </c>
      <c r="CY227">
        <v>0.80230140686035156</v>
      </c>
      <c r="CZ227">
        <v>2.3616197109222412</v>
      </c>
      <c r="DA227">
        <v>1.88939368724823</v>
      </c>
      <c r="DB227">
        <v>2.4042117595672607</v>
      </c>
      <c r="DC227">
        <v>3.0651872158050537</v>
      </c>
      <c r="DD227">
        <v>2.2671270370483398</v>
      </c>
      <c r="DE227">
        <v>4.6249279975891113</v>
      </c>
      <c r="DF227">
        <v>1.9151513576507568</v>
      </c>
      <c r="DG227">
        <v>-1.6193596124649048</v>
      </c>
      <c r="DH227">
        <v>-2.4483480453491211</v>
      </c>
      <c r="DI227">
        <v>-2.5217506885528564</v>
      </c>
      <c r="DJ227">
        <v>-2.1827805042266846</v>
      </c>
      <c r="DK227">
        <v>3.9180331230163574</v>
      </c>
      <c r="DL227">
        <v>6.886134147644043</v>
      </c>
      <c r="DM227">
        <v>19.858064651489258</v>
      </c>
      <c r="DN227">
        <v>73.3909912109375</v>
      </c>
      <c r="DO227">
        <v>72.703788757324219</v>
      </c>
      <c r="DP227">
        <v>70.029876708984375</v>
      </c>
      <c r="DQ227">
        <v>69.96484375</v>
      </c>
      <c r="DR227">
        <v>29.919658660888672</v>
      </c>
      <c r="DS227">
        <v>10.829842567443848</v>
      </c>
      <c r="DT227">
        <v>8.896489143371582</v>
      </c>
      <c r="DU227">
        <v>7.9598255157470703</v>
      </c>
      <c r="DV227">
        <v>7.4710969924926758</v>
      </c>
      <c r="DW227">
        <v>2.6406979560852051</v>
      </c>
      <c r="DX227">
        <v>4.0645160675048828</v>
      </c>
      <c r="DY227">
        <v>3.5248513221740723</v>
      </c>
      <c r="DZ227">
        <v>3.9862837791442871</v>
      </c>
      <c r="EA227">
        <v>4.6281352043151855</v>
      </c>
      <c r="EB227">
        <v>3.8491799831390381</v>
      </c>
      <c r="EC227">
        <v>6.2225384712219238</v>
      </c>
      <c r="ED227">
        <v>3.8084366321563721</v>
      </c>
      <c r="EE227">
        <v>0.48219913244247437</v>
      </c>
      <c r="EF227">
        <v>-0.29419112205505371</v>
      </c>
      <c r="EG227">
        <v>-0.34759125113487244</v>
      </c>
      <c r="EH227">
        <v>4.6625044196844101E-2</v>
      </c>
      <c r="EI227">
        <v>6.1663928031921387</v>
      </c>
      <c r="EJ227">
        <v>9.1728725433349609</v>
      </c>
      <c r="EK227">
        <v>22.154510498046875</v>
      </c>
      <c r="EL227">
        <v>75.720016479492188</v>
      </c>
      <c r="EM227">
        <v>74.993415832519531</v>
      </c>
      <c r="EN227">
        <v>72.288825988769531</v>
      </c>
      <c r="EO227">
        <v>72.200325012207031</v>
      </c>
      <c r="EP227">
        <v>32.115577697753906</v>
      </c>
      <c r="EQ227">
        <v>13.003108978271484</v>
      </c>
      <c r="ER227">
        <v>11.080239295959473</v>
      </c>
      <c r="ES227">
        <v>10.106613159179687</v>
      </c>
      <c r="ET227">
        <v>9.594207763671875</v>
      </c>
      <c r="EU227">
        <v>74.925369262695312</v>
      </c>
      <c r="EV227">
        <v>72.72955322265625</v>
      </c>
      <c r="EW227">
        <v>70.5521240234375</v>
      </c>
      <c r="EX227">
        <v>69.412063598632812</v>
      </c>
      <c r="EY227">
        <v>67.361396789550781</v>
      </c>
      <c r="EZ227">
        <v>65.993507385253906</v>
      </c>
      <c r="FA227">
        <v>66.390487670898438</v>
      </c>
      <c r="FB227">
        <v>71.817131042480469</v>
      </c>
      <c r="FC227">
        <v>77.360153198242188</v>
      </c>
      <c r="FD227">
        <v>81.842857360839844</v>
      </c>
      <c r="FE227">
        <v>84.941291809082031</v>
      </c>
      <c r="FF227">
        <v>87.8017578125</v>
      </c>
      <c r="FG227">
        <v>89.836906433105469</v>
      </c>
      <c r="FH227">
        <v>92.103843688964844</v>
      </c>
      <c r="FI227">
        <v>93.327857971191406</v>
      </c>
      <c r="FJ227">
        <v>93.692535400390625</v>
      </c>
      <c r="FK227">
        <v>92.893547058105469</v>
      </c>
      <c r="FL227">
        <v>91.471153259277344</v>
      </c>
      <c r="FM227">
        <v>90.0489501953125</v>
      </c>
      <c r="FN227">
        <v>87.411270141601563</v>
      </c>
      <c r="FO227">
        <v>84.738021850585938</v>
      </c>
      <c r="FP227">
        <v>82.484527587890625</v>
      </c>
      <c r="FQ227">
        <v>79.486488342285156</v>
      </c>
      <c r="FR227">
        <v>77.760086059570313</v>
      </c>
      <c r="FS227">
        <v>808</v>
      </c>
      <c r="FT227">
        <v>7.9604722559452057E-2</v>
      </c>
      <c r="FU227">
        <v>1</v>
      </c>
    </row>
    <row r="228" spans="1:177" x14ac:dyDescent="0.2">
      <c r="A228" t="s">
        <v>1</v>
      </c>
      <c r="B228" t="s">
        <v>212</v>
      </c>
      <c r="C228" t="s">
        <v>1</v>
      </c>
      <c r="D228" t="s">
        <v>248</v>
      </c>
      <c r="E228">
        <v>847</v>
      </c>
      <c r="F228">
        <v>847</v>
      </c>
      <c r="G228">
        <v>201.0682373046875</v>
      </c>
      <c r="H228">
        <v>199.1435546875</v>
      </c>
      <c r="I228">
        <v>198.15762329101562</v>
      </c>
      <c r="J228">
        <v>198.70997619628906</v>
      </c>
      <c r="K228">
        <v>202.72607421875</v>
      </c>
      <c r="L228">
        <v>212.26797485351562</v>
      </c>
      <c r="M228">
        <v>224.65887451171875</v>
      </c>
      <c r="N228">
        <v>237.62211608886719</v>
      </c>
      <c r="O228">
        <v>252.05061340332031</v>
      </c>
      <c r="P228">
        <v>264.63644409179687</v>
      </c>
      <c r="Q228">
        <v>278.02978515625</v>
      </c>
      <c r="R228">
        <v>285.29473876953125</v>
      </c>
      <c r="S228">
        <v>284.85995483398437</v>
      </c>
      <c r="T228">
        <v>288.01715087890625</v>
      </c>
      <c r="U228">
        <v>286.90768432617187</v>
      </c>
      <c r="V228">
        <v>287.41815185546875</v>
      </c>
      <c r="W228">
        <v>281.94635009765625</v>
      </c>
      <c r="X228">
        <v>276.6715087890625</v>
      </c>
      <c r="Y228">
        <v>270.084716796875</v>
      </c>
      <c r="Z228">
        <v>264.62075805664062</v>
      </c>
      <c r="AA228">
        <v>259.603515625</v>
      </c>
      <c r="AB228">
        <v>251.21064758300781</v>
      </c>
      <c r="AC228">
        <v>239.41880798339844</v>
      </c>
      <c r="AD228">
        <v>228.74308776855469</v>
      </c>
      <c r="AE228">
        <v>-3.4369978904724121</v>
      </c>
      <c r="AF228">
        <v>-3.7766985893249512</v>
      </c>
      <c r="AG228">
        <v>-4.5697116851806641</v>
      </c>
      <c r="AH228">
        <v>-3.9424264430999756</v>
      </c>
      <c r="AI228">
        <v>-4.3008341789245605</v>
      </c>
      <c r="AJ228">
        <v>-3.406120777130127</v>
      </c>
      <c r="AK228">
        <v>-1.3407142162322998</v>
      </c>
      <c r="AL228">
        <v>-4.1468563079833984</v>
      </c>
      <c r="AM228">
        <v>-8.3443613052368164</v>
      </c>
      <c r="AN228">
        <v>-6.3257646560668945</v>
      </c>
      <c r="AO228">
        <v>-7.3544340133666992</v>
      </c>
      <c r="AP228">
        <v>-11.121461868286133</v>
      </c>
      <c r="AQ228">
        <v>-8.8160667419433594</v>
      </c>
      <c r="AR228">
        <v>-2.6489863395690918</v>
      </c>
      <c r="AS228">
        <v>17.220623016357422</v>
      </c>
      <c r="AT228">
        <v>81.10321044921875</v>
      </c>
      <c r="AU228">
        <v>76.799026489257813</v>
      </c>
      <c r="AV228">
        <v>75.966720581054688</v>
      </c>
      <c r="AW228">
        <v>75.488609313964844</v>
      </c>
      <c r="AX228">
        <v>27.324623107910156</v>
      </c>
      <c r="AY228">
        <v>3.1985950469970703</v>
      </c>
      <c r="AZ228">
        <v>-0.43136677145957947</v>
      </c>
      <c r="BA228">
        <v>0.247099369764328</v>
      </c>
      <c r="BB228">
        <v>-1.8161794170737267E-2</v>
      </c>
      <c r="BC228">
        <v>-1.4175124168395996</v>
      </c>
      <c r="BD228">
        <v>-1.8447021245956421</v>
      </c>
      <c r="BE228">
        <v>-2.6813862323760986</v>
      </c>
      <c r="BF228">
        <v>-2.0971412658691406</v>
      </c>
      <c r="BG228">
        <v>-2.4274327754974365</v>
      </c>
      <c r="BH228">
        <v>-1.4841357469558716</v>
      </c>
      <c r="BI228">
        <v>0.65379178524017334</v>
      </c>
      <c r="BJ228">
        <v>-1.9352366924285889</v>
      </c>
      <c r="BK228">
        <v>-5.9529018402099609</v>
      </c>
      <c r="BL228">
        <v>-3.8257369995117187</v>
      </c>
      <c r="BM228">
        <v>-4.7841000556945801</v>
      </c>
      <c r="BN228">
        <v>-8.4401445388793945</v>
      </c>
      <c r="BO228">
        <v>-6.1107707023620605</v>
      </c>
      <c r="BP228">
        <v>8.7140351533889771E-2</v>
      </c>
      <c r="BQ228">
        <v>20.007312774658203</v>
      </c>
      <c r="BR228">
        <v>83.918075561523438</v>
      </c>
      <c r="BS228">
        <v>79.590057373046875</v>
      </c>
      <c r="BT228">
        <v>78.725151062011719</v>
      </c>
      <c r="BU228">
        <v>78.205780029296875</v>
      </c>
      <c r="BV228">
        <v>30.013219833374023</v>
      </c>
      <c r="BW228">
        <v>5.8571410179138184</v>
      </c>
      <c r="BX228">
        <v>2.1907968521118164</v>
      </c>
      <c r="BY228">
        <v>2.8739969730377197</v>
      </c>
      <c r="BZ228">
        <v>2.5707485675811768</v>
      </c>
      <c r="CA228">
        <v>-1.882290281355381E-2</v>
      </c>
      <c r="CB228">
        <v>-0.5066072940826416</v>
      </c>
      <c r="CC228">
        <v>-1.373537540435791</v>
      </c>
      <c r="CD228">
        <v>-0.81910228729248047</v>
      </c>
      <c r="CE228">
        <v>-1.1299207210540771</v>
      </c>
      <c r="CF228">
        <v>-0.15297475457191467</v>
      </c>
      <c r="CG228">
        <v>2.0351805686950684</v>
      </c>
      <c r="CH228">
        <v>-0.40347567200660706</v>
      </c>
      <c r="CI228">
        <v>-4.2965841293334961</v>
      </c>
      <c r="CJ228">
        <v>-2.0942251682281494</v>
      </c>
      <c r="CK228">
        <v>-3.0038943290710449</v>
      </c>
      <c r="CL228">
        <v>-6.5830717086791992</v>
      </c>
      <c r="CM228">
        <v>-4.237091064453125</v>
      </c>
      <c r="CN228">
        <v>1.9821734428405762</v>
      </c>
      <c r="CO228">
        <v>21.937366485595703</v>
      </c>
      <c r="CP228">
        <v>85.867645263671875</v>
      </c>
      <c r="CQ228">
        <v>81.523117065429688</v>
      </c>
      <c r="CR228">
        <v>80.635635375976563</v>
      </c>
      <c r="CS228">
        <v>80.087684631347656</v>
      </c>
      <c r="CT228">
        <v>31.875335693359375</v>
      </c>
      <c r="CU228">
        <v>7.6984415054321289</v>
      </c>
      <c r="CV228">
        <v>4.006899356842041</v>
      </c>
      <c r="CW228">
        <v>4.6933784484863281</v>
      </c>
      <c r="CX228">
        <v>4.3638200759887695</v>
      </c>
      <c r="CY228">
        <v>1.3798666000366211</v>
      </c>
      <c r="CZ228">
        <v>0.83148753643035889</v>
      </c>
      <c r="DA228">
        <v>-6.5688937902450562E-2</v>
      </c>
      <c r="DB228">
        <v>0.4589366614818573</v>
      </c>
      <c r="DC228">
        <v>0.16759128868579865</v>
      </c>
      <c r="DD228">
        <v>1.1781861782073975</v>
      </c>
      <c r="DE228">
        <v>3.4165692329406738</v>
      </c>
      <c r="DF228">
        <v>1.1282854080200195</v>
      </c>
      <c r="DG228">
        <v>-2.6402664184570313</v>
      </c>
      <c r="DH228">
        <v>-0.36271342635154724</v>
      </c>
      <c r="DI228">
        <v>-1.2236887216567993</v>
      </c>
      <c r="DJ228">
        <v>-4.7259993553161621</v>
      </c>
      <c r="DK228">
        <v>-2.3634114265441895</v>
      </c>
      <c r="DL228">
        <v>3.877206563949585</v>
      </c>
      <c r="DM228">
        <v>23.867420196533203</v>
      </c>
      <c r="DN228">
        <v>87.817214965820313</v>
      </c>
      <c r="DO228">
        <v>83.4561767578125</v>
      </c>
      <c r="DP228">
        <v>82.546119689941406</v>
      </c>
      <c r="DQ228">
        <v>81.969589233398438</v>
      </c>
      <c r="DR228">
        <v>33.737449645996094</v>
      </c>
      <c r="DS228">
        <v>9.5397424697875977</v>
      </c>
      <c r="DT228">
        <v>5.8230018615722656</v>
      </c>
      <c r="DU228">
        <v>6.5127596855163574</v>
      </c>
      <c r="DV228">
        <v>6.1568913459777832</v>
      </c>
      <c r="DW228">
        <v>3.3993520736694336</v>
      </c>
      <c r="DX228">
        <v>2.763484001159668</v>
      </c>
      <c r="DY228">
        <v>1.8226367235183716</v>
      </c>
      <c r="DZ228">
        <v>2.3042218685150146</v>
      </c>
      <c r="EA228">
        <v>2.0409924983978271</v>
      </c>
      <c r="EB228">
        <v>3.1001713275909424</v>
      </c>
      <c r="EC228">
        <v>5.4110751152038574</v>
      </c>
      <c r="ED228">
        <v>3.3399050235748291</v>
      </c>
      <c r="EE228">
        <v>-0.24880662560462952</v>
      </c>
      <c r="EF228">
        <v>2.1373145580291748</v>
      </c>
      <c r="EG228">
        <v>1.3466453552246094</v>
      </c>
      <c r="EH228">
        <v>-2.0446813106536865</v>
      </c>
      <c r="EI228">
        <v>0.34188437461853027</v>
      </c>
      <c r="EJ228">
        <v>6.6133332252502441</v>
      </c>
      <c r="EK228">
        <v>26.654109954833984</v>
      </c>
      <c r="EL228">
        <v>90.632080078125</v>
      </c>
      <c r="EM228">
        <v>86.247207641601563</v>
      </c>
      <c r="EN228">
        <v>85.304550170898437</v>
      </c>
      <c r="EO228">
        <v>84.686759948730469</v>
      </c>
      <c r="EP228">
        <v>36.426048278808594</v>
      </c>
      <c r="EQ228">
        <v>12.198287963867188</v>
      </c>
      <c r="ER228">
        <v>8.4451656341552734</v>
      </c>
      <c r="ES228">
        <v>9.1396579742431641</v>
      </c>
      <c r="ET228">
        <v>8.7458019256591797</v>
      </c>
      <c r="EU228">
        <v>79.539329528808594</v>
      </c>
      <c r="EV228">
        <v>78.209144592285156</v>
      </c>
      <c r="EW228">
        <v>76.883247375488281</v>
      </c>
      <c r="EX228">
        <v>74.889190673828125</v>
      </c>
      <c r="EY228">
        <v>72.910888671875</v>
      </c>
      <c r="EZ228">
        <v>71.497100830078125</v>
      </c>
      <c r="FA228">
        <v>71.931533813476563</v>
      </c>
      <c r="FB228">
        <v>74.44537353515625</v>
      </c>
      <c r="FC228">
        <v>78.987747192382813</v>
      </c>
      <c r="FD228">
        <v>83.718055725097656</v>
      </c>
      <c r="FE228">
        <v>87.934310913085937</v>
      </c>
      <c r="FF228">
        <v>91.838478088378906</v>
      </c>
      <c r="FG228">
        <v>93.378814697265625</v>
      </c>
      <c r="FH228">
        <v>94.788932800292969</v>
      </c>
      <c r="FI228">
        <v>96.557693481445313</v>
      </c>
      <c r="FJ228">
        <v>96.339027404785156</v>
      </c>
      <c r="FK228">
        <v>96.205604553222656</v>
      </c>
      <c r="FL228">
        <v>95.508193969726563</v>
      </c>
      <c r="FM228">
        <v>93.6312255859375</v>
      </c>
      <c r="FN228">
        <v>92.153923034667969</v>
      </c>
      <c r="FO228">
        <v>89.426200866699219</v>
      </c>
      <c r="FP228">
        <v>86.116294860839844</v>
      </c>
      <c r="FQ228">
        <v>83.128387451171875</v>
      </c>
      <c r="FR228">
        <v>80.655891418457031</v>
      </c>
      <c r="FS228">
        <v>847</v>
      </c>
      <c r="FT228">
        <v>9.1001324355602264E-2</v>
      </c>
      <c r="FU228">
        <v>1</v>
      </c>
    </row>
    <row r="229" spans="1:177" x14ac:dyDescent="0.2">
      <c r="A229" t="s">
        <v>1</v>
      </c>
      <c r="B229" t="s">
        <v>212</v>
      </c>
      <c r="C229" t="s">
        <v>1</v>
      </c>
      <c r="D229" t="s">
        <v>249</v>
      </c>
      <c r="E229">
        <v>846</v>
      </c>
      <c r="F229">
        <v>846</v>
      </c>
      <c r="G229">
        <v>209.12893676757813</v>
      </c>
      <c r="H229">
        <v>207.79263305664062</v>
      </c>
      <c r="I229">
        <v>207.566162109375</v>
      </c>
      <c r="J229">
        <v>207.97900390625</v>
      </c>
      <c r="K229">
        <v>211.45208740234375</v>
      </c>
      <c r="L229">
        <v>218.65534973144531</v>
      </c>
      <c r="M229">
        <v>229.46684265136719</v>
      </c>
      <c r="N229">
        <v>241.07713317871094</v>
      </c>
      <c r="O229">
        <v>256.27374267578125</v>
      </c>
      <c r="P229">
        <v>269.62747192382813</v>
      </c>
      <c r="Q229">
        <v>282.64434814453125</v>
      </c>
      <c r="R229">
        <v>288.61593627929687</v>
      </c>
      <c r="S229">
        <v>288.367431640625</v>
      </c>
      <c r="T229">
        <v>292.0860595703125</v>
      </c>
      <c r="U229">
        <v>289.6942138671875</v>
      </c>
      <c r="V229">
        <v>289.58346557617187</v>
      </c>
      <c r="W229">
        <v>284.88021850585937</v>
      </c>
      <c r="X229">
        <v>279.80914306640625</v>
      </c>
      <c r="Y229">
        <v>273.21041870117187</v>
      </c>
      <c r="Z229">
        <v>269.12948608398437</v>
      </c>
      <c r="AA229">
        <v>265.49066162109375</v>
      </c>
      <c r="AB229">
        <v>257.60894775390625</v>
      </c>
      <c r="AC229">
        <v>245.49357604980469</v>
      </c>
      <c r="AD229">
        <v>234.27604675292969</v>
      </c>
      <c r="AE229">
        <v>-4.8060379028320312</v>
      </c>
      <c r="AF229">
        <v>-3.9587070941925049</v>
      </c>
      <c r="AG229">
        <v>-3.8070285320281982</v>
      </c>
      <c r="AH229">
        <v>-2.9943218231201172</v>
      </c>
      <c r="AI229">
        <v>-2.776411771774292</v>
      </c>
      <c r="AJ229">
        <v>-2.3718905448913574</v>
      </c>
      <c r="AK229">
        <v>0.680256187915802</v>
      </c>
      <c r="AL229">
        <v>-5.098055362701416</v>
      </c>
      <c r="AM229">
        <v>-10.681771278381348</v>
      </c>
      <c r="AN229">
        <v>-12.014314651489258</v>
      </c>
      <c r="AO229">
        <v>-10.412933349609375</v>
      </c>
      <c r="AP229">
        <v>-13.274821281433105</v>
      </c>
      <c r="AQ229">
        <v>-12.301909446716309</v>
      </c>
      <c r="AR229">
        <v>-7.2658662796020508</v>
      </c>
      <c r="AS229">
        <v>11.042935371398926</v>
      </c>
      <c r="AT229">
        <v>76.368766784667969</v>
      </c>
      <c r="AU229">
        <v>74.312545776367188</v>
      </c>
      <c r="AV229">
        <v>72.367332458496094</v>
      </c>
      <c r="AW229">
        <v>70.934829711914063</v>
      </c>
      <c r="AX229">
        <v>17.92399787902832</v>
      </c>
      <c r="AY229">
        <v>-6.9449787139892578</v>
      </c>
      <c r="AZ229">
        <v>-7.6418242454528809</v>
      </c>
      <c r="BA229">
        <v>-6.9991388320922852</v>
      </c>
      <c r="BB229">
        <v>-5.5256576538085937</v>
      </c>
      <c r="BC229">
        <v>-2.8320074081420898</v>
      </c>
      <c r="BD229">
        <v>-2.0895395278930664</v>
      </c>
      <c r="BE229">
        <v>-1.9886568784713745</v>
      </c>
      <c r="BF229">
        <v>-1.20716392993927</v>
      </c>
      <c r="BG229">
        <v>-0.97221589088439941</v>
      </c>
      <c r="BH229">
        <v>-0.54564177989959717</v>
      </c>
      <c r="BI229">
        <v>2.5670561790466309</v>
      </c>
      <c r="BJ229">
        <v>-2.9909639358520508</v>
      </c>
      <c r="BK229">
        <v>-8.4003143310546875</v>
      </c>
      <c r="BL229">
        <v>-9.643803596496582</v>
      </c>
      <c r="BM229">
        <v>-7.9241495132446289</v>
      </c>
      <c r="BN229">
        <v>-10.685271263122559</v>
      </c>
      <c r="BO229">
        <v>-9.6515035629272461</v>
      </c>
      <c r="BP229">
        <v>-4.5823612213134766</v>
      </c>
      <c r="BQ229">
        <v>13.755319595336914</v>
      </c>
      <c r="BR229">
        <v>79.127655029296875</v>
      </c>
      <c r="BS229">
        <v>77.045120239257813</v>
      </c>
      <c r="BT229">
        <v>75.089157104492188</v>
      </c>
      <c r="BU229">
        <v>73.63330078125</v>
      </c>
      <c r="BV229">
        <v>20.600408554077148</v>
      </c>
      <c r="BW229">
        <v>-4.2853851318359375</v>
      </c>
      <c r="BX229">
        <v>-4.9898390769958496</v>
      </c>
      <c r="BY229">
        <v>-4.3097362518310547</v>
      </c>
      <c r="BZ229">
        <v>-2.8682565689086914</v>
      </c>
      <c r="CA229">
        <v>-1.4647997617721558</v>
      </c>
      <c r="CB229">
        <v>-0.7949596643447876</v>
      </c>
      <c r="CC229">
        <v>-0.72925817966461182</v>
      </c>
      <c r="CD229">
        <v>3.061617910861969E-2</v>
      </c>
      <c r="CE229">
        <v>0.27736473083496094</v>
      </c>
      <c r="CF229">
        <v>0.71921259164810181</v>
      </c>
      <c r="CG229">
        <v>3.8738479614257813</v>
      </c>
      <c r="CH229">
        <v>-1.5315988063812256</v>
      </c>
      <c r="CI229">
        <v>-6.8201837539672852</v>
      </c>
      <c r="CJ229">
        <v>-8.0019950866699219</v>
      </c>
      <c r="CK229">
        <v>-6.2004251480102539</v>
      </c>
      <c r="CL229">
        <v>-8.8917570114135742</v>
      </c>
      <c r="CM229">
        <v>-7.8158397674560547</v>
      </c>
      <c r="CN229">
        <v>-2.723773717880249</v>
      </c>
      <c r="CO229">
        <v>15.633908271789551</v>
      </c>
      <c r="CP229">
        <v>81.0384521484375</v>
      </c>
      <c r="CQ229">
        <v>78.937698364257813</v>
      </c>
      <c r="CR229">
        <v>76.974281311035156</v>
      </c>
      <c r="CS229">
        <v>75.50225830078125</v>
      </c>
      <c r="CT229">
        <v>22.454084396362305</v>
      </c>
      <c r="CU229">
        <v>-2.4433588981628418</v>
      </c>
      <c r="CV229">
        <v>-3.1530818939208984</v>
      </c>
      <c r="CW229">
        <v>-2.4470641613006592</v>
      </c>
      <c r="CX229">
        <v>-1.0277485847473145</v>
      </c>
      <c r="CY229">
        <v>-9.7592167556285858E-2</v>
      </c>
      <c r="CZ229">
        <v>0.49962007999420166</v>
      </c>
      <c r="DA229">
        <v>0.53014051914215088</v>
      </c>
      <c r="DB229">
        <v>1.268396258354187</v>
      </c>
      <c r="DC229">
        <v>1.5269453525543213</v>
      </c>
      <c r="DD229">
        <v>1.9840669631958008</v>
      </c>
      <c r="DE229">
        <v>5.1806397438049316</v>
      </c>
      <c r="DF229">
        <v>-7.2233691811561584E-2</v>
      </c>
      <c r="DG229">
        <v>-5.240053653717041</v>
      </c>
      <c r="DH229">
        <v>-6.3601865768432617</v>
      </c>
      <c r="DI229">
        <v>-4.4767007827758789</v>
      </c>
      <c r="DJ229">
        <v>-7.0982422828674316</v>
      </c>
      <c r="DK229">
        <v>-5.9801764488220215</v>
      </c>
      <c r="DL229">
        <v>-0.86518633365631104</v>
      </c>
      <c r="DM229">
        <v>17.512496948242187</v>
      </c>
      <c r="DN229">
        <v>82.949249267578125</v>
      </c>
      <c r="DO229">
        <v>80.830276489257813</v>
      </c>
      <c r="DP229">
        <v>78.859405517578125</v>
      </c>
      <c r="DQ229">
        <v>77.3712158203125</v>
      </c>
      <c r="DR229">
        <v>24.307760238647461</v>
      </c>
      <c r="DS229">
        <v>-0.60133254528045654</v>
      </c>
      <c r="DT229">
        <v>-1.3163249492645264</v>
      </c>
      <c r="DU229">
        <v>-0.5843920111656189</v>
      </c>
      <c r="DV229">
        <v>0.81275928020477295</v>
      </c>
      <c r="DW229">
        <v>1.8764384984970093</v>
      </c>
      <c r="DX229">
        <v>2.3687877655029297</v>
      </c>
      <c r="DY229">
        <v>2.3485121726989746</v>
      </c>
      <c r="DZ229">
        <v>3.0555541515350342</v>
      </c>
      <c r="EA229">
        <v>3.3311412334442139</v>
      </c>
      <c r="EB229">
        <v>3.8103158473968506</v>
      </c>
      <c r="EC229">
        <v>7.0674395561218262</v>
      </c>
      <c r="ED229">
        <v>2.0348577499389648</v>
      </c>
      <c r="EE229">
        <v>-2.9585962295532227</v>
      </c>
      <c r="EF229">
        <v>-3.9896755218505859</v>
      </c>
      <c r="EG229">
        <v>-1.9879165887832642</v>
      </c>
      <c r="EH229">
        <v>-4.5086922645568848</v>
      </c>
      <c r="EI229">
        <v>-3.3297698497772217</v>
      </c>
      <c r="EJ229">
        <v>1.8183187246322632</v>
      </c>
      <c r="EK229">
        <v>20.224882125854492</v>
      </c>
      <c r="EL229">
        <v>85.708137512207031</v>
      </c>
      <c r="EM229">
        <v>83.562850952148438</v>
      </c>
      <c r="EN229">
        <v>81.581230163574219</v>
      </c>
      <c r="EO229">
        <v>80.069686889648438</v>
      </c>
      <c r="EP229">
        <v>26.984170913696289</v>
      </c>
      <c r="EQ229">
        <v>2.0582609176635742</v>
      </c>
      <c r="ER229">
        <v>1.3356603384017944</v>
      </c>
      <c r="ES229">
        <v>2.1050107479095459</v>
      </c>
      <c r="ET229">
        <v>3.4701604843139648</v>
      </c>
      <c r="EU229">
        <v>76.930213928222656</v>
      </c>
      <c r="EV229">
        <v>75.344245910644531</v>
      </c>
      <c r="EW229">
        <v>73.7171630859375</v>
      </c>
      <c r="EX229">
        <v>72.176589965820313</v>
      </c>
      <c r="EY229">
        <v>70.669471740722656</v>
      </c>
      <c r="EZ229">
        <v>69.160255432128906</v>
      </c>
      <c r="FA229">
        <v>69.370742797851563</v>
      </c>
      <c r="FB229">
        <v>72.128036499023437</v>
      </c>
      <c r="FC229">
        <v>76.423446655273438</v>
      </c>
      <c r="FD229">
        <v>81.068428039550781</v>
      </c>
      <c r="FE229">
        <v>85.762290954589844</v>
      </c>
      <c r="FF229">
        <v>90.229911804199219</v>
      </c>
      <c r="FG229">
        <v>93.016319274902344</v>
      </c>
      <c r="FH229">
        <v>94.723884582519531</v>
      </c>
      <c r="FI229">
        <v>95.033164978027344</v>
      </c>
      <c r="FJ229">
        <v>93.725059509277344</v>
      </c>
      <c r="FK229">
        <v>93.4769287109375</v>
      </c>
      <c r="FL229">
        <v>92.995475769042969</v>
      </c>
      <c r="FM229">
        <v>91.504646301269531</v>
      </c>
      <c r="FN229">
        <v>90.466880798339844</v>
      </c>
      <c r="FO229">
        <v>88.694557189941406</v>
      </c>
      <c r="FP229">
        <v>85.987159729003906</v>
      </c>
      <c r="FQ229">
        <v>84.059539794921875</v>
      </c>
      <c r="FR229">
        <v>82.023551940917969</v>
      </c>
      <c r="FS229">
        <v>846</v>
      </c>
      <c r="FT229">
        <v>9.2900313436985016E-2</v>
      </c>
      <c r="FU229">
        <v>1</v>
      </c>
    </row>
    <row r="230" spans="1:177" x14ac:dyDescent="0.2">
      <c r="A230" t="s">
        <v>1</v>
      </c>
      <c r="B230" t="s">
        <v>212</v>
      </c>
      <c r="C230" t="s">
        <v>1</v>
      </c>
      <c r="D230" t="s">
        <v>250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  <c r="DJ230">
        <v>0</v>
      </c>
      <c r="DK230">
        <v>0</v>
      </c>
      <c r="DL230">
        <v>0</v>
      </c>
      <c r="DM230">
        <v>0</v>
      </c>
      <c r="DN230">
        <v>0</v>
      </c>
      <c r="DO230">
        <v>0</v>
      </c>
      <c r="DP230">
        <v>0</v>
      </c>
      <c r="DQ230">
        <v>0</v>
      </c>
      <c r="DR230">
        <v>0</v>
      </c>
      <c r="DS230">
        <v>0</v>
      </c>
      <c r="DT230">
        <v>0</v>
      </c>
      <c r="DU230">
        <v>0</v>
      </c>
      <c r="DV230">
        <v>0</v>
      </c>
      <c r="DW230">
        <v>0</v>
      </c>
      <c r="DX230">
        <v>0</v>
      </c>
      <c r="DY230">
        <v>0</v>
      </c>
      <c r="DZ230">
        <v>0</v>
      </c>
      <c r="EA230">
        <v>0</v>
      </c>
      <c r="EB230">
        <v>0</v>
      </c>
      <c r="EC230">
        <v>0</v>
      </c>
      <c r="ED230">
        <v>0</v>
      </c>
      <c r="EE230">
        <v>0</v>
      </c>
      <c r="EF230">
        <v>0</v>
      </c>
      <c r="EG230">
        <v>0</v>
      </c>
      <c r="EH230">
        <v>0</v>
      </c>
      <c r="EI230">
        <v>0</v>
      </c>
      <c r="EJ230">
        <v>0</v>
      </c>
      <c r="EK230">
        <v>0</v>
      </c>
      <c r="EL230">
        <v>0</v>
      </c>
      <c r="EM230">
        <v>0</v>
      </c>
      <c r="EN230">
        <v>0</v>
      </c>
      <c r="EO230">
        <v>0</v>
      </c>
      <c r="EP230">
        <v>0</v>
      </c>
      <c r="EQ230">
        <v>0</v>
      </c>
      <c r="ER230">
        <v>0</v>
      </c>
      <c r="ES230">
        <v>0</v>
      </c>
      <c r="ET230">
        <v>0</v>
      </c>
      <c r="EU230">
        <v>0</v>
      </c>
      <c r="EV230">
        <v>0</v>
      </c>
      <c r="EW230">
        <v>0</v>
      </c>
      <c r="EX230">
        <v>0</v>
      </c>
      <c r="EY230">
        <v>0</v>
      </c>
      <c r="EZ230">
        <v>0</v>
      </c>
      <c r="FA230">
        <v>0</v>
      </c>
      <c r="FB230">
        <v>0</v>
      </c>
      <c r="FC230">
        <v>0</v>
      </c>
      <c r="FD230">
        <v>0</v>
      </c>
      <c r="FE230">
        <v>0</v>
      </c>
      <c r="FF230">
        <v>0</v>
      </c>
      <c r="FG230">
        <v>0</v>
      </c>
      <c r="FH230">
        <v>0</v>
      </c>
      <c r="FI230">
        <v>0</v>
      </c>
      <c r="FJ230">
        <v>0</v>
      </c>
      <c r="FK230">
        <v>0</v>
      </c>
      <c r="FL230">
        <v>0</v>
      </c>
      <c r="FM230">
        <v>0</v>
      </c>
      <c r="FN230">
        <v>0</v>
      </c>
      <c r="FO230">
        <v>0</v>
      </c>
      <c r="FP230">
        <v>0</v>
      </c>
      <c r="FQ230">
        <v>0</v>
      </c>
      <c r="FR230">
        <v>0</v>
      </c>
      <c r="FS230">
        <v>214</v>
      </c>
      <c r="FT230">
        <v>0.29120907187461853</v>
      </c>
      <c r="FU230">
        <v>0</v>
      </c>
    </row>
    <row r="231" spans="1:177" x14ac:dyDescent="0.2">
      <c r="A231" t="s">
        <v>1</v>
      </c>
      <c r="B231" t="s">
        <v>212</v>
      </c>
      <c r="C231" t="s">
        <v>1</v>
      </c>
      <c r="D231" t="s">
        <v>251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0</v>
      </c>
      <c r="DP231">
        <v>0</v>
      </c>
      <c r="DQ231">
        <v>0</v>
      </c>
      <c r="DR231">
        <v>0</v>
      </c>
      <c r="DS231">
        <v>0</v>
      </c>
      <c r="DT231">
        <v>0</v>
      </c>
      <c r="DU231">
        <v>0</v>
      </c>
      <c r="DV231">
        <v>0</v>
      </c>
      <c r="DW231">
        <v>0</v>
      </c>
      <c r="DX231">
        <v>0</v>
      </c>
      <c r="DY231">
        <v>0</v>
      </c>
      <c r="DZ231">
        <v>0</v>
      </c>
      <c r="EA231">
        <v>0</v>
      </c>
      <c r="EB231">
        <v>0</v>
      </c>
      <c r="EC231">
        <v>0</v>
      </c>
      <c r="ED231">
        <v>0</v>
      </c>
      <c r="EE231">
        <v>0</v>
      </c>
      <c r="EF231">
        <v>0</v>
      </c>
      <c r="EG231">
        <v>0</v>
      </c>
      <c r="EH231">
        <v>0</v>
      </c>
      <c r="EI231">
        <v>0</v>
      </c>
      <c r="EJ231">
        <v>0</v>
      </c>
      <c r="EK231">
        <v>0</v>
      </c>
      <c r="EL231">
        <v>0</v>
      </c>
      <c r="EM231">
        <v>0</v>
      </c>
      <c r="EN231">
        <v>0</v>
      </c>
      <c r="EO231">
        <v>0</v>
      </c>
      <c r="EP231">
        <v>0</v>
      </c>
      <c r="EQ231">
        <v>0</v>
      </c>
      <c r="ER231">
        <v>0</v>
      </c>
      <c r="ES231">
        <v>0</v>
      </c>
      <c r="ET231">
        <v>0</v>
      </c>
      <c r="EU231">
        <v>0</v>
      </c>
      <c r="EV231">
        <v>0</v>
      </c>
      <c r="EW231">
        <v>0</v>
      </c>
      <c r="EX231">
        <v>0</v>
      </c>
      <c r="EY231">
        <v>0</v>
      </c>
      <c r="EZ231">
        <v>0</v>
      </c>
      <c r="FA231">
        <v>0</v>
      </c>
      <c r="FB231">
        <v>0</v>
      </c>
      <c r="FC231">
        <v>0</v>
      </c>
      <c r="FD231">
        <v>0</v>
      </c>
      <c r="FE231">
        <v>0</v>
      </c>
      <c r="FF231">
        <v>0</v>
      </c>
      <c r="FG231">
        <v>0</v>
      </c>
      <c r="FH231">
        <v>0</v>
      </c>
      <c r="FI231">
        <v>0</v>
      </c>
      <c r="FJ231">
        <v>0</v>
      </c>
      <c r="FK231">
        <v>0</v>
      </c>
      <c r="FL231">
        <v>0</v>
      </c>
      <c r="FM231">
        <v>0</v>
      </c>
      <c r="FN231">
        <v>0</v>
      </c>
      <c r="FO231">
        <v>0</v>
      </c>
      <c r="FP231">
        <v>0</v>
      </c>
      <c r="FQ231">
        <v>0</v>
      </c>
      <c r="FR231">
        <v>0</v>
      </c>
      <c r="FS231">
        <v>57</v>
      </c>
      <c r="FT231">
        <v>0.22469304502010345</v>
      </c>
      <c r="FU231">
        <v>0</v>
      </c>
    </row>
    <row r="232" spans="1:177" x14ac:dyDescent="0.2">
      <c r="A232" t="s">
        <v>1</v>
      </c>
      <c r="B232" t="s">
        <v>212</v>
      </c>
      <c r="C232" t="s">
        <v>1</v>
      </c>
      <c r="D232" t="s">
        <v>252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>
        <v>0</v>
      </c>
      <c r="DS232">
        <v>0</v>
      </c>
      <c r="DT232">
        <v>0</v>
      </c>
      <c r="DU232">
        <v>0</v>
      </c>
      <c r="DV232">
        <v>0</v>
      </c>
      <c r="DW232">
        <v>0</v>
      </c>
      <c r="DX232">
        <v>0</v>
      </c>
      <c r="DY232">
        <v>0</v>
      </c>
      <c r="DZ232">
        <v>0</v>
      </c>
      <c r="EA232">
        <v>0</v>
      </c>
      <c r="EB232">
        <v>0</v>
      </c>
      <c r="EC232">
        <v>0</v>
      </c>
      <c r="ED232">
        <v>0</v>
      </c>
      <c r="EE232">
        <v>0</v>
      </c>
      <c r="EF232">
        <v>0</v>
      </c>
      <c r="EG232">
        <v>0</v>
      </c>
      <c r="EH232">
        <v>0</v>
      </c>
      <c r="EI232">
        <v>0</v>
      </c>
      <c r="EJ232">
        <v>0</v>
      </c>
      <c r="EK232">
        <v>0</v>
      </c>
      <c r="EL232">
        <v>0</v>
      </c>
      <c r="EM232">
        <v>0</v>
      </c>
      <c r="EN232">
        <v>0</v>
      </c>
      <c r="EO232">
        <v>0</v>
      </c>
      <c r="EP232">
        <v>0</v>
      </c>
      <c r="EQ232">
        <v>0</v>
      </c>
      <c r="ER232">
        <v>0</v>
      </c>
      <c r="ES232">
        <v>0</v>
      </c>
      <c r="ET232">
        <v>0</v>
      </c>
      <c r="EU232">
        <v>0</v>
      </c>
      <c r="EV232">
        <v>0</v>
      </c>
      <c r="EW232">
        <v>0</v>
      </c>
      <c r="EX232">
        <v>0</v>
      </c>
      <c r="EY232">
        <v>0</v>
      </c>
      <c r="EZ232">
        <v>0</v>
      </c>
      <c r="FA232">
        <v>0</v>
      </c>
      <c r="FB232">
        <v>0</v>
      </c>
      <c r="FC232">
        <v>0</v>
      </c>
      <c r="FD232">
        <v>0</v>
      </c>
      <c r="FE232">
        <v>0</v>
      </c>
      <c r="FF232">
        <v>0</v>
      </c>
      <c r="FG232">
        <v>0</v>
      </c>
      <c r="FH232">
        <v>0</v>
      </c>
      <c r="FI232">
        <v>0</v>
      </c>
      <c r="FJ232">
        <v>0</v>
      </c>
      <c r="FK232">
        <v>0</v>
      </c>
      <c r="FL232">
        <v>0</v>
      </c>
      <c r="FM232">
        <v>0</v>
      </c>
      <c r="FN232">
        <v>0</v>
      </c>
      <c r="FO232">
        <v>0</v>
      </c>
      <c r="FP232">
        <v>0</v>
      </c>
      <c r="FQ232">
        <v>0</v>
      </c>
      <c r="FR232">
        <v>0</v>
      </c>
      <c r="FS232">
        <v>219</v>
      </c>
      <c r="FT232">
        <v>0.27843266725540161</v>
      </c>
      <c r="FU232">
        <v>0</v>
      </c>
    </row>
    <row r="233" spans="1:177" x14ac:dyDescent="0.2">
      <c r="A233" t="s">
        <v>1</v>
      </c>
      <c r="B233" t="s">
        <v>212</v>
      </c>
      <c r="C233" t="s">
        <v>1</v>
      </c>
      <c r="D233" t="s">
        <v>253</v>
      </c>
      <c r="E233">
        <v>845</v>
      </c>
      <c r="F233">
        <v>845</v>
      </c>
      <c r="G233">
        <v>196.9285888671875</v>
      </c>
      <c r="H233">
        <v>194.7681884765625</v>
      </c>
      <c r="I233">
        <v>193.72421264648437</v>
      </c>
      <c r="J233">
        <v>193.87533569335937</v>
      </c>
      <c r="K233">
        <v>197.24278259277344</v>
      </c>
      <c r="L233">
        <v>205.19839477539062</v>
      </c>
      <c r="M233">
        <v>219.62294006347656</v>
      </c>
      <c r="N233">
        <v>232.12884521484375</v>
      </c>
      <c r="O233">
        <v>248.29034423828125</v>
      </c>
      <c r="P233">
        <v>258.7421875</v>
      </c>
      <c r="Q233">
        <v>269.3779296875</v>
      </c>
      <c r="R233">
        <v>274.23516845703125</v>
      </c>
      <c r="S233">
        <v>275.65548706054687</v>
      </c>
      <c r="T233">
        <v>279.62850952148437</v>
      </c>
      <c r="U233">
        <v>277.47821044921875</v>
      </c>
      <c r="V233">
        <v>276.7520751953125</v>
      </c>
      <c r="W233">
        <v>271.07620239257812</v>
      </c>
      <c r="X233">
        <v>265.97964477539062</v>
      </c>
      <c r="Y233">
        <v>261.44091796875</v>
      </c>
      <c r="Z233">
        <v>256.72305297851562</v>
      </c>
      <c r="AA233">
        <v>252.01069641113281</v>
      </c>
      <c r="AB233">
        <v>244.23896789550781</v>
      </c>
      <c r="AC233">
        <v>232.79959106445312</v>
      </c>
      <c r="AD233">
        <v>221.77357482910156</v>
      </c>
      <c r="AE233">
        <v>-2.7235057353973389</v>
      </c>
      <c r="AF233">
        <v>-4.972010612487793</v>
      </c>
      <c r="AG233">
        <v>-3.8624997138977051</v>
      </c>
      <c r="AH233">
        <v>-4.3288064002990723</v>
      </c>
      <c r="AI233">
        <v>-5.2857804298400879</v>
      </c>
      <c r="AJ233">
        <v>-7.1796684265136719</v>
      </c>
      <c r="AK233">
        <v>-2.9554543495178223</v>
      </c>
      <c r="AL233">
        <v>-3.7964544296264648</v>
      </c>
      <c r="AM233">
        <v>-2.0161545276641846</v>
      </c>
      <c r="AN233">
        <v>-2.3399989604949951</v>
      </c>
      <c r="AO233">
        <v>-2.5934410095214844</v>
      </c>
      <c r="AP233">
        <v>-4.3567390441894531</v>
      </c>
      <c r="AQ233">
        <v>-4.3141779899597168</v>
      </c>
      <c r="AR233">
        <v>-3.1142151355743408</v>
      </c>
      <c r="AS233">
        <v>13.684977531433105</v>
      </c>
      <c r="AT233">
        <v>76.491851806640625</v>
      </c>
      <c r="AU233">
        <v>73.537216186523438</v>
      </c>
      <c r="AV233">
        <v>73.342330932617187</v>
      </c>
      <c r="AW233">
        <v>74.914306640625</v>
      </c>
      <c r="AX233">
        <v>22.903453826904297</v>
      </c>
      <c r="AY233">
        <v>3.7293343544006348</v>
      </c>
      <c r="AZ233">
        <v>0.59615367650985718</v>
      </c>
      <c r="BA233">
        <v>2.1154549121856689</v>
      </c>
      <c r="BB233">
        <v>3.6351432800292969</v>
      </c>
      <c r="BC233">
        <v>-0.76175475120544434</v>
      </c>
      <c r="BD233">
        <v>-3.108762264251709</v>
      </c>
      <c r="BE233">
        <v>-2.0051126480102539</v>
      </c>
      <c r="BF233">
        <v>-2.4773995876312256</v>
      </c>
      <c r="BG233">
        <v>-3.4060232639312744</v>
      </c>
      <c r="BH233">
        <v>-5.2271075248718262</v>
      </c>
      <c r="BI233">
        <v>-0.98132270574569702</v>
      </c>
      <c r="BJ233">
        <v>-1.6709365844726563</v>
      </c>
      <c r="BK233">
        <v>0.21659332513809204</v>
      </c>
      <c r="BL233">
        <v>-6.1643935739994049E-2</v>
      </c>
      <c r="BM233">
        <v>-0.23196397721767426</v>
      </c>
      <c r="BN233">
        <v>-1.9468885660171509</v>
      </c>
      <c r="BO233">
        <v>-1.8134665489196777</v>
      </c>
      <c r="BP233">
        <v>-0.61348718404769897</v>
      </c>
      <c r="BQ233">
        <v>16.237855911254883</v>
      </c>
      <c r="BR233">
        <v>79.092498779296875</v>
      </c>
      <c r="BS233">
        <v>76.131195068359375</v>
      </c>
      <c r="BT233">
        <v>75.927581787109375</v>
      </c>
      <c r="BU233">
        <v>77.476539611816406</v>
      </c>
      <c r="BV233">
        <v>25.458877563476562</v>
      </c>
      <c r="BW233">
        <v>6.2452392578125</v>
      </c>
      <c r="BX233">
        <v>3.1489613056182861</v>
      </c>
      <c r="BY233">
        <v>4.6937837600708008</v>
      </c>
      <c r="BZ233">
        <v>6.1991229057312012</v>
      </c>
      <c r="CA233">
        <v>0.59694802761077881</v>
      </c>
      <c r="CB233">
        <v>-1.8182820081710815</v>
      </c>
      <c r="CC233">
        <v>-0.71869194507598877</v>
      </c>
      <c r="CD233">
        <v>-1.1951209306716919</v>
      </c>
      <c r="CE233">
        <v>-2.1041090488433838</v>
      </c>
      <c r="CF233">
        <v>-3.874769926071167</v>
      </c>
      <c r="CG233">
        <v>0.38595488667488098</v>
      </c>
      <c r="CH233">
        <v>-0.19880948960781097</v>
      </c>
      <c r="CI233">
        <v>1.7629876136779785</v>
      </c>
      <c r="CJ233">
        <v>1.5163377523422241</v>
      </c>
      <c r="CK233">
        <v>1.403587818145752</v>
      </c>
      <c r="CL233">
        <v>-0.27783343195915222</v>
      </c>
      <c r="CM233">
        <v>-8.1481426954269409E-2</v>
      </c>
      <c r="CN233">
        <v>1.1185094118118286</v>
      </c>
      <c r="CO233">
        <v>18.005971908569336</v>
      </c>
      <c r="CP233">
        <v>80.893699645996094</v>
      </c>
      <c r="CQ233">
        <v>77.927772521972656</v>
      </c>
      <c r="CR233">
        <v>77.718124389648438</v>
      </c>
      <c r="CS233">
        <v>79.251136779785156</v>
      </c>
      <c r="CT233">
        <v>27.228757858276367</v>
      </c>
      <c r="CU233">
        <v>7.9877471923828125</v>
      </c>
      <c r="CV233">
        <v>4.9170279502868652</v>
      </c>
      <c r="CW233">
        <v>6.4795265197753906</v>
      </c>
      <c r="CX233">
        <v>7.9749269485473633</v>
      </c>
      <c r="CY233">
        <v>1.955650806427002</v>
      </c>
      <c r="CZ233">
        <v>-0.5278017520904541</v>
      </c>
      <c r="DA233">
        <v>0.56772869825363159</v>
      </c>
      <c r="DB233">
        <v>8.7157689034938812E-2</v>
      </c>
      <c r="DC233">
        <v>-0.80219483375549316</v>
      </c>
      <c r="DD233">
        <v>-2.5224323272705078</v>
      </c>
      <c r="DE233">
        <v>1.753232479095459</v>
      </c>
      <c r="DF233">
        <v>1.2733175754547119</v>
      </c>
      <c r="DG233">
        <v>3.3093819618225098</v>
      </c>
      <c r="DH233">
        <v>3.0943193435668945</v>
      </c>
      <c r="DI233">
        <v>3.0391395092010498</v>
      </c>
      <c r="DJ233">
        <v>1.3912216424942017</v>
      </c>
      <c r="DK233">
        <v>1.6505036354064941</v>
      </c>
      <c r="DL233">
        <v>2.850506067276001</v>
      </c>
      <c r="DM233">
        <v>19.774087905883789</v>
      </c>
      <c r="DN233">
        <v>82.694900512695313</v>
      </c>
      <c r="DO233">
        <v>79.724349975585937</v>
      </c>
      <c r="DP233">
        <v>79.5086669921875</v>
      </c>
      <c r="DQ233">
        <v>81.025733947753906</v>
      </c>
      <c r="DR233">
        <v>28.998638153076172</v>
      </c>
      <c r="DS233">
        <v>9.730255126953125</v>
      </c>
      <c r="DT233">
        <v>6.6850948333740234</v>
      </c>
      <c r="DU233">
        <v>8.2652692794799805</v>
      </c>
      <c r="DV233">
        <v>9.7507314682006836</v>
      </c>
      <c r="DW233">
        <v>3.9174017906188965</v>
      </c>
      <c r="DX233">
        <v>1.3354467153549194</v>
      </c>
      <c r="DY233">
        <v>2.4251158237457275</v>
      </c>
      <c r="DZ233">
        <v>1.9385643005371094</v>
      </c>
      <c r="EA233">
        <v>1.0775624513626099</v>
      </c>
      <c r="EB233">
        <v>-0.56987148523330688</v>
      </c>
      <c r="EC233">
        <v>3.7273643016815186</v>
      </c>
      <c r="ED233">
        <v>3.3988354206085205</v>
      </c>
      <c r="EE233">
        <v>5.5421295166015625</v>
      </c>
      <c r="EF233">
        <v>5.3726744651794434</v>
      </c>
      <c r="EG233">
        <v>5.4006166458129883</v>
      </c>
      <c r="EH233">
        <v>3.8010721206665039</v>
      </c>
      <c r="EI233">
        <v>4.1512150764465332</v>
      </c>
      <c r="EJ233">
        <v>5.351233959197998</v>
      </c>
      <c r="EK233">
        <v>22.32696533203125</v>
      </c>
      <c r="EL233">
        <v>85.295547485351563</v>
      </c>
      <c r="EM233">
        <v>82.318328857421875</v>
      </c>
      <c r="EN233">
        <v>82.093917846679688</v>
      </c>
      <c r="EO233">
        <v>83.587966918945313</v>
      </c>
      <c r="EP233">
        <v>31.554061889648438</v>
      </c>
      <c r="EQ233">
        <v>12.246159553527832</v>
      </c>
      <c r="ER233">
        <v>9.2379026412963867</v>
      </c>
      <c r="ES233">
        <v>10.843598365783691</v>
      </c>
      <c r="ET233">
        <v>12.31471061706543</v>
      </c>
      <c r="EU233">
        <v>79.100677490234375</v>
      </c>
      <c r="EV233">
        <v>78.600837707519531</v>
      </c>
      <c r="EW233">
        <v>77.674079895019531</v>
      </c>
      <c r="EX233">
        <v>76.485023498535156</v>
      </c>
      <c r="EY233">
        <v>75.400924682617188</v>
      </c>
      <c r="EZ233">
        <v>74.541587829589844</v>
      </c>
      <c r="FA233">
        <v>73.015388488769531</v>
      </c>
      <c r="FB233">
        <v>73.620079040527344</v>
      </c>
      <c r="FC233">
        <v>76.336784362792969</v>
      </c>
      <c r="FD233">
        <v>79.162788391113281</v>
      </c>
      <c r="FE233">
        <v>82.151847839355469</v>
      </c>
      <c r="FF233">
        <v>85.132926940917969</v>
      </c>
      <c r="FG233">
        <v>87.630722045898438</v>
      </c>
      <c r="FH233">
        <v>88.708633422851563</v>
      </c>
      <c r="FI233">
        <v>89.301658630371094</v>
      </c>
      <c r="FJ233">
        <v>87.952415466308594</v>
      </c>
      <c r="FK233">
        <v>87.471878051757812</v>
      </c>
      <c r="FL233">
        <v>86.927543640136719</v>
      </c>
      <c r="FM233">
        <v>86.434173583984375</v>
      </c>
      <c r="FN233">
        <v>85.160140991210938</v>
      </c>
      <c r="FO233">
        <v>83.563949584960938</v>
      </c>
      <c r="FP233">
        <v>82.204612731933594</v>
      </c>
      <c r="FQ233">
        <v>80.669281005859375</v>
      </c>
      <c r="FR233">
        <v>79.410446166992188</v>
      </c>
      <c r="FS233">
        <v>845</v>
      </c>
      <c r="FT233">
        <v>9.191121906042099E-2</v>
      </c>
      <c r="FU233">
        <v>1</v>
      </c>
    </row>
    <row r="234" spans="1:177" x14ac:dyDescent="0.2">
      <c r="A234" t="s">
        <v>1</v>
      </c>
      <c r="B234" t="s">
        <v>212</v>
      </c>
      <c r="C234" t="s">
        <v>1</v>
      </c>
      <c r="D234" t="s">
        <v>254</v>
      </c>
      <c r="E234">
        <v>845</v>
      </c>
      <c r="F234">
        <v>845</v>
      </c>
      <c r="G234">
        <v>210.36286926269531</v>
      </c>
      <c r="H234">
        <v>207.16064453125</v>
      </c>
      <c r="I234">
        <v>205.22242736816406</v>
      </c>
      <c r="J234">
        <v>204.40097045898437</v>
      </c>
      <c r="K234">
        <v>206.47877502441406</v>
      </c>
      <c r="L234">
        <v>212.69955444335938</v>
      </c>
      <c r="M234">
        <v>224.24945068359375</v>
      </c>
      <c r="N234">
        <v>234.48634338378906</v>
      </c>
      <c r="O234">
        <v>248.36654663085937</v>
      </c>
      <c r="P234">
        <v>257.4744873046875</v>
      </c>
      <c r="Q234">
        <v>267.5201416015625</v>
      </c>
      <c r="R234">
        <v>272.53338623046875</v>
      </c>
      <c r="S234">
        <v>272.831787109375</v>
      </c>
      <c r="T234">
        <v>277.20883178710937</v>
      </c>
      <c r="U234">
        <v>275.88681030273437</v>
      </c>
      <c r="V234">
        <v>276.40325927734375</v>
      </c>
      <c r="W234">
        <v>271.98602294921875</v>
      </c>
      <c r="X234">
        <v>267.91104125976562</v>
      </c>
      <c r="Y234">
        <v>261.53012084960937</v>
      </c>
      <c r="Z234">
        <v>256.85910034179687</v>
      </c>
      <c r="AA234">
        <v>252.00355529785156</v>
      </c>
      <c r="AB234">
        <v>243.11880493164062</v>
      </c>
      <c r="AC234">
        <v>231.07963562011719</v>
      </c>
      <c r="AD234">
        <v>219.37966918945312</v>
      </c>
      <c r="AE234">
        <v>-0.78656363487243652</v>
      </c>
      <c r="AF234">
        <v>-0.78464174270629883</v>
      </c>
      <c r="AG234">
        <v>-1.4392470121383667</v>
      </c>
      <c r="AH234">
        <v>-0.21579846739768982</v>
      </c>
      <c r="AI234">
        <v>-0.16142778098583221</v>
      </c>
      <c r="AJ234">
        <v>-1.2864723205566406</v>
      </c>
      <c r="AK234">
        <v>5.9175964444875717E-2</v>
      </c>
      <c r="AL234">
        <v>-5.4283902049064636E-2</v>
      </c>
      <c r="AM234">
        <v>-4.4027252197265625</v>
      </c>
      <c r="AN234">
        <v>-5.2179322242736816</v>
      </c>
      <c r="AO234">
        <v>-8.2786378860473633</v>
      </c>
      <c r="AP234">
        <v>-7.5842175483703613</v>
      </c>
      <c r="AQ234">
        <v>-8.9038476943969727</v>
      </c>
      <c r="AR234">
        <v>-5.7458066940307617</v>
      </c>
      <c r="AS234">
        <v>12.003458023071289</v>
      </c>
      <c r="AT234">
        <v>74.516563415527344</v>
      </c>
      <c r="AU234">
        <v>73.872650146484375</v>
      </c>
      <c r="AV234">
        <v>70.943290710449219</v>
      </c>
      <c r="AW234">
        <v>70.497085571289063</v>
      </c>
      <c r="AX234">
        <v>19.639888763427734</v>
      </c>
      <c r="AY234">
        <v>-1.4619014263153076</v>
      </c>
      <c r="AZ234">
        <v>-4.5822286605834961</v>
      </c>
      <c r="BA234">
        <v>-3.3350756168365479</v>
      </c>
      <c r="BB234">
        <v>-2.8835868835449219</v>
      </c>
      <c r="BC234">
        <v>0.90617722272872925</v>
      </c>
      <c r="BD234">
        <v>0.86664187908172607</v>
      </c>
      <c r="BE234">
        <v>0.19744673371315002</v>
      </c>
      <c r="BF234">
        <v>1.3948097229003906</v>
      </c>
      <c r="BG234">
        <v>1.4546961784362793</v>
      </c>
      <c r="BH234">
        <v>0.33167332410812378</v>
      </c>
      <c r="BI234">
        <v>1.7127242088317871</v>
      </c>
      <c r="BJ234">
        <v>1.7041956186294556</v>
      </c>
      <c r="BK234">
        <v>-2.5503737926483154</v>
      </c>
      <c r="BL234">
        <v>-3.2811279296875</v>
      </c>
      <c r="BM234">
        <v>-6.2744278907775879</v>
      </c>
      <c r="BN234">
        <v>-5.4878139495849609</v>
      </c>
      <c r="BO234">
        <v>-6.7645506858825684</v>
      </c>
      <c r="BP234">
        <v>-3.5585803985595703</v>
      </c>
      <c r="BQ234">
        <v>14.276762962341309</v>
      </c>
      <c r="BR234">
        <v>76.772438049316406</v>
      </c>
      <c r="BS234">
        <v>76.119415283203125</v>
      </c>
      <c r="BT234">
        <v>73.159049987792969</v>
      </c>
      <c r="BU234">
        <v>72.705116271972656</v>
      </c>
      <c r="BV234">
        <v>21.862878799438477</v>
      </c>
      <c r="BW234">
        <v>0.76651877164840698</v>
      </c>
      <c r="BX234">
        <v>-2.3567752838134766</v>
      </c>
      <c r="BY234">
        <v>-1.0624927282333374</v>
      </c>
      <c r="BZ234">
        <v>-0.60848379135131836</v>
      </c>
      <c r="CA234">
        <v>2.0785644054412842</v>
      </c>
      <c r="CB234">
        <v>2.0103158950805664</v>
      </c>
      <c r="CC234">
        <v>1.3310158252716064</v>
      </c>
      <c r="CD234">
        <v>2.5103120803833008</v>
      </c>
      <c r="CE234">
        <v>2.5740187168121338</v>
      </c>
      <c r="CF234">
        <v>1.452396035194397</v>
      </c>
      <c r="CG234">
        <v>2.8579666614532471</v>
      </c>
      <c r="CH234">
        <v>2.9221131801605225</v>
      </c>
      <c r="CI234">
        <v>-1.2674405574798584</v>
      </c>
      <c r="CJ234">
        <v>-1.9397032260894775</v>
      </c>
      <c r="CK234">
        <v>-4.8863186836242676</v>
      </c>
      <c r="CL234">
        <v>-4.035851001739502</v>
      </c>
      <c r="CM234">
        <v>-5.2828803062438965</v>
      </c>
      <c r="CN234">
        <v>-2.0437140464782715</v>
      </c>
      <c r="CO234">
        <v>15.851247787475586</v>
      </c>
      <c r="CP234">
        <v>78.334854125976563</v>
      </c>
      <c r="CQ234">
        <v>77.675514221191406</v>
      </c>
      <c r="CR234">
        <v>74.693679809570313</v>
      </c>
      <c r="CS234">
        <v>74.234390258789063</v>
      </c>
      <c r="CT234">
        <v>23.402515411376953</v>
      </c>
      <c r="CU234">
        <v>2.3099157810211182</v>
      </c>
      <c r="CV234">
        <v>-0.81543302536010742</v>
      </c>
      <c r="CW234">
        <v>0.51149123907089233</v>
      </c>
      <c r="CX234">
        <v>0.96724563837051392</v>
      </c>
      <c r="CY234">
        <v>3.2509515285491943</v>
      </c>
      <c r="CZ234">
        <v>3.1539897918701172</v>
      </c>
      <c r="DA234">
        <v>2.4645848274230957</v>
      </c>
      <c r="DB234">
        <v>3.6258144378662109</v>
      </c>
      <c r="DC234">
        <v>3.6933412551879883</v>
      </c>
      <c r="DD234">
        <v>2.5731186866760254</v>
      </c>
      <c r="DE234">
        <v>4.003209114074707</v>
      </c>
      <c r="DF234">
        <v>4.1400308609008789</v>
      </c>
      <c r="DG234">
        <v>1.5492577105760574E-2</v>
      </c>
      <c r="DH234">
        <v>-0.59827852249145508</v>
      </c>
      <c r="DI234">
        <v>-3.4982094764709473</v>
      </c>
      <c r="DJ234">
        <v>-2.583888053894043</v>
      </c>
      <c r="DK234">
        <v>-3.8012099266052246</v>
      </c>
      <c r="DL234">
        <v>-0.52884763479232788</v>
      </c>
      <c r="DM234">
        <v>17.425731658935547</v>
      </c>
      <c r="DN234">
        <v>79.897270202636719</v>
      </c>
      <c r="DO234">
        <v>79.231613159179688</v>
      </c>
      <c r="DP234">
        <v>76.228309631347656</v>
      </c>
      <c r="DQ234">
        <v>75.763664245605469</v>
      </c>
      <c r="DR234">
        <v>24.94215202331543</v>
      </c>
      <c r="DS234">
        <v>3.8533127307891846</v>
      </c>
      <c r="DT234">
        <v>0.72590917348861694</v>
      </c>
      <c r="DU234">
        <v>2.0854752063751221</v>
      </c>
      <c r="DV234">
        <v>2.5429751873016357</v>
      </c>
      <c r="DW234">
        <v>4.9436922073364258</v>
      </c>
      <c r="DX234">
        <v>4.8052735328674316</v>
      </c>
      <c r="DY234">
        <v>4.1012787818908691</v>
      </c>
      <c r="DZ234">
        <v>5.2364225387573242</v>
      </c>
      <c r="EA234">
        <v>5.3094654083251953</v>
      </c>
      <c r="EB234">
        <v>4.1912641525268555</v>
      </c>
      <c r="EC234">
        <v>5.6567573547363281</v>
      </c>
      <c r="ED234">
        <v>5.8985104560852051</v>
      </c>
      <c r="EE234">
        <v>1.8678442239761353</v>
      </c>
      <c r="EF234">
        <v>1.338525652885437</v>
      </c>
      <c r="EG234">
        <v>-1.4939999580383301</v>
      </c>
      <c r="EH234">
        <v>-0.48748427629470825</v>
      </c>
      <c r="EI234">
        <v>-1.6619131565093994</v>
      </c>
      <c r="EJ234">
        <v>1.6583788394927979</v>
      </c>
      <c r="EK234">
        <v>19.699037551879883</v>
      </c>
      <c r="EL234">
        <v>82.153144836425781</v>
      </c>
      <c r="EM234">
        <v>81.478378295898438</v>
      </c>
      <c r="EN234">
        <v>78.444068908691406</v>
      </c>
      <c r="EO234">
        <v>77.971694946289063</v>
      </c>
      <c r="EP234">
        <v>27.165142059326172</v>
      </c>
      <c r="EQ234">
        <v>6.0817327499389648</v>
      </c>
      <c r="ER234">
        <v>2.9513626098632813</v>
      </c>
      <c r="ES234">
        <v>4.358057975769043</v>
      </c>
      <c r="ET234">
        <v>4.8180780410766602</v>
      </c>
      <c r="EU234">
        <v>78.271652221679688</v>
      </c>
      <c r="EV234">
        <v>77.271263122558594</v>
      </c>
      <c r="EW234">
        <v>75.961700439453125</v>
      </c>
      <c r="EX234">
        <v>74.448974609375</v>
      </c>
      <c r="EY234">
        <v>72.80072021484375</v>
      </c>
      <c r="EZ234">
        <v>71.111061096191406</v>
      </c>
      <c r="FA234">
        <v>70.58929443359375</v>
      </c>
      <c r="FB234">
        <v>72.208724975585937</v>
      </c>
      <c r="FC234">
        <v>74.883003234863281</v>
      </c>
      <c r="FD234">
        <v>78.524269104003906</v>
      </c>
      <c r="FE234">
        <v>82.055717468261719</v>
      </c>
      <c r="FF234">
        <v>85.599563598632812</v>
      </c>
      <c r="FG234">
        <v>88.077384948730469</v>
      </c>
      <c r="FH234">
        <v>90.297714233398437</v>
      </c>
      <c r="FI234">
        <v>91.395179748535156</v>
      </c>
      <c r="FJ234">
        <v>91.269378662109375</v>
      </c>
      <c r="FK234">
        <v>91.549400329589844</v>
      </c>
      <c r="FL234">
        <v>90.934371948242188</v>
      </c>
      <c r="FM234">
        <v>89.635330200195313</v>
      </c>
      <c r="FN234">
        <v>88.725296020507812</v>
      </c>
      <c r="FO234">
        <v>86.975326538085938</v>
      </c>
      <c r="FP234">
        <v>84.770347595214844</v>
      </c>
      <c r="FQ234">
        <v>83.330825805664062</v>
      </c>
      <c r="FR234">
        <v>82.070137023925781</v>
      </c>
      <c r="FS234">
        <v>845</v>
      </c>
      <c r="FT234">
        <v>9.1714963316917419E-2</v>
      </c>
      <c r="FU234">
        <v>1</v>
      </c>
    </row>
    <row r="235" spans="1:177" x14ac:dyDescent="0.2">
      <c r="A235" t="s">
        <v>1</v>
      </c>
      <c r="B235" t="s">
        <v>212</v>
      </c>
      <c r="C235" t="s">
        <v>1</v>
      </c>
      <c r="D235" t="s">
        <v>255</v>
      </c>
      <c r="E235">
        <v>875</v>
      </c>
      <c r="F235">
        <v>896</v>
      </c>
      <c r="G235">
        <v>237.51268005371094</v>
      </c>
      <c r="H235">
        <v>232.71528625488281</v>
      </c>
      <c r="I235">
        <v>230.092529296875</v>
      </c>
      <c r="J235">
        <v>229.09504699707031</v>
      </c>
      <c r="K235">
        <v>229.53861999511719</v>
      </c>
      <c r="L235">
        <v>231.88319396972656</v>
      </c>
      <c r="M235">
        <v>241.76963806152344</v>
      </c>
      <c r="N235">
        <v>252.2669677734375</v>
      </c>
      <c r="O235">
        <v>266.11862182617187</v>
      </c>
      <c r="P235">
        <v>279.30792236328125</v>
      </c>
      <c r="Q235">
        <v>290.59805297851562</v>
      </c>
      <c r="R235">
        <v>294.29147338867187</v>
      </c>
      <c r="S235">
        <v>294.11367797851562</v>
      </c>
      <c r="T235">
        <v>299.05770874023437</v>
      </c>
      <c r="U235">
        <v>301.57791137695312</v>
      </c>
      <c r="V235">
        <v>298.95852661132812</v>
      </c>
      <c r="W235">
        <v>296.14852905273437</v>
      </c>
      <c r="X235">
        <v>290.594970703125</v>
      </c>
      <c r="Y235">
        <v>285.24240112304688</v>
      </c>
      <c r="Z235">
        <v>280.24246215820312</v>
      </c>
      <c r="AA235">
        <v>273.5926513671875</v>
      </c>
      <c r="AB235">
        <v>264.24905395507812</v>
      </c>
      <c r="AC235">
        <v>251.85249328613281</v>
      </c>
      <c r="AD235">
        <v>240.11865234375</v>
      </c>
      <c r="AE235">
        <v>-1.1543115377426147</v>
      </c>
      <c r="AF235">
        <v>-2.1301651000976562</v>
      </c>
      <c r="AG235">
        <v>-2.6175637245178223</v>
      </c>
      <c r="AH235">
        <v>-1.944767951965332</v>
      </c>
      <c r="AI235">
        <v>-1.5307670831680298</v>
      </c>
      <c r="AJ235">
        <v>-3.1172857284545898</v>
      </c>
      <c r="AK235">
        <v>-3.9431092739105225</v>
      </c>
      <c r="AL235">
        <v>-3.4048418998718262</v>
      </c>
      <c r="AM235">
        <v>-6.6103053092956543</v>
      </c>
      <c r="AN235">
        <v>-5.9279947280883789</v>
      </c>
      <c r="AO235">
        <v>-8.1199359893798828</v>
      </c>
      <c r="AP235">
        <v>-10.32030200958252</v>
      </c>
      <c r="AQ235">
        <v>-10.017117500305176</v>
      </c>
      <c r="AR235">
        <v>-3.8863952159881592</v>
      </c>
      <c r="AS235">
        <v>14.590691566467285</v>
      </c>
      <c r="AT235">
        <v>72.800117492675781</v>
      </c>
      <c r="AU235">
        <v>74.70794677734375</v>
      </c>
      <c r="AV235">
        <v>72.175338745117187</v>
      </c>
      <c r="AW235">
        <v>70.485221862792969</v>
      </c>
      <c r="AX235">
        <v>24.155454635620117</v>
      </c>
      <c r="AY235">
        <v>1.1016068458557129</v>
      </c>
      <c r="AZ235">
        <v>-0.66593736410140991</v>
      </c>
      <c r="BA235">
        <v>0.58387184143066406</v>
      </c>
      <c r="BB235">
        <v>8.9703671634197235E-2</v>
      </c>
      <c r="BC235">
        <v>0.95088881254196167</v>
      </c>
      <c r="BD235">
        <v>-0.20113794505596161</v>
      </c>
      <c r="BE235">
        <v>-0.74391871690750122</v>
      </c>
      <c r="BF235">
        <v>-9.9360339343547821E-2</v>
      </c>
      <c r="BG235">
        <v>0.32028520107269287</v>
      </c>
      <c r="BH235">
        <v>-1.2289267778396606</v>
      </c>
      <c r="BI235">
        <v>-2.0452225208282471</v>
      </c>
      <c r="BJ235">
        <v>-1.3140158653259277</v>
      </c>
      <c r="BK235">
        <v>-4.3587446212768555</v>
      </c>
      <c r="BL235">
        <v>-3.5636489391326904</v>
      </c>
      <c r="BM235">
        <v>-5.6635751724243164</v>
      </c>
      <c r="BN235">
        <v>-7.839961051940918</v>
      </c>
      <c r="BO235">
        <v>-7.4951367378234863</v>
      </c>
      <c r="BP235">
        <v>-1.3380393981933594</v>
      </c>
      <c r="BQ235">
        <v>17.180656433105469</v>
      </c>
      <c r="BR235">
        <v>75.45294189453125</v>
      </c>
      <c r="BS235">
        <v>77.326156616210937</v>
      </c>
      <c r="BT235">
        <v>74.761093139648438</v>
      </c>
      <c r="BU235">
        <v>73.052398681640625</v>
      </c>
      <c r="BV235">
        <v>26.730148315429688</v>
      </c>
      <c r="BW235">
        <v>3.6198115348815918</v>
      </c>
      <c r="BX235">
        <v>1.826688289642334</v>
      </c>
      <c r="BY235">
        <v>3.0953924655914307</v>
      </c>
      <c r="BZ235">
        <v>2.5632548332214355</v>
      </c>
      <c r="CA235">
        <v>2.4089441299438477</v>
      </c>
      <c r="CB235">
        <v>1.1349003314971924</v>
      </c>
      <c r="CC235">
        <v>0.55376207828521729</v>
      </c>
      <c r="CD235">
        <v>1.1787633895874023</v>
      </c>
      <c r="CE235">
        <v>1.6023184061050415</v>
      </c>
      <c r="CF235">
        <v>7.8944958746433258E-2</v>
      </c>
      <c r="CG235">
        <v>-0.73075211048126221</v>
      </c>
      <c r="CH235">
        <v>0.13408397138118744</v>
      </c>
      <c r="CI235">
        <v>-2.7993202209472656</v>
      </c>
      <c r="CJ235">
        <v>-1.9261101484298706</v>
      </c>
      <c r="CK235">
        <v>-3.9623074531555176</v>
      </c>
      <c r="CL235">
        <v>-6.1220846176147461</v>
      </c>
      <c r="CM235">
        <v>-5.748420238494873</v>
      </c>
      <c r="CN235">
        <v>0.42694404721260071</v>
      </c>
      <c r="CO235">
        <v>18.974458694458008</v>
      </c>
      <c r="CP235">
        <v>77.290283203125</v>
      </c>
      <c r="CQ235">
        <v>79.1395263671875</v>
      </c>
      <c r="CR235">
        <v>76.551979064941406</v>
      </c>
      <c r="CS235">
        <v>74.830421447753906</v>
      </c>
      <c r="CT235">
        <v>28.513374328613281</v>
      </c>
      <c r="CU235">
        <v>5.3639125823974609</v>
      </c>
      <c r="CV235">
        <v>3.5530731678009033</v>
      </c>
      <c r="CW235">
        <v>4.8348641395568848</v>
      </c>
      <c r="CX235">
        <v>4.2764286994934082</v>
      </c>
      <c r="CY235">
        <v>3.8669993877410889</v>
      </c>
      <c r="CZ235">
        <v>2.4709386825561523</v>
      </c>
      <c r="DA235">
        <v>1.8514429330825806</v>
      </c>
      <c r="DB235">
        <v>2.4568870067596436</v>
      </c>
      <c r="DC235">
        <v>2.8843514919281006</v>
      </c>
      <c r="DD235">
        <v>1.3868167400360107</v>
      </c>
      <c r="DE235">
        <v>0.58371841907501221</v>
      </c>
      <c r="DF235">
        <v>1.582183837890625</v>
      </c>
      <c r="DG235">
        <v>-1.2398960590362549</v>
      </c>
      <c r="DH235">
        <v>-0.28857141733169556</v>
      </c>
      <c r="DI235">
        <v>-2.2610397338867187</v>
      </c>
      <c r="DJ235">
        <v>-4.4042081832885742</v>
      </c>
      <c r="DK235">
        <v>-4.0017037391662598</v>
      </c>
      <c r="DL235">
        <v>2.191927433013916</v>
      </c>
      <c r="DM235">
        <v>20.768260955810547</v>
      </c>
      <c r="DN235">
        <v>79.12762451171875</v>
      </c>
      <c r="DO235">
        <v>80.952896118164063</v>
      </c>
      <c r="DP235">
        <v>78.342864990234375</v>
      </c>
      <c r="DQ235">
        <v>76.608444213867188</v>
      </c>
      <c r="DR235">
        <v>30.296600341796875</v>
      </c>
      <c r="DS235">
        <v>7.1080136299133301</v>
      </c>
      <c r="DT235">
        <v>5.2794580459594727</v>
      </c>
      <c r="DU235">
        <v>6.5743355751037598</v>
      </c>
      <c r="DV235">
        <v>5.9896025657653809</v>
      </c>
      <c r="DW235">
        <v>5.9721999168395996</v>
      </c>
      <c r="DX235">
        <v>4.399965763092041</v>
      </c>
      <c r="DY235">
        <v>3.7250878810882568</v>
      </c>
      <c r="DZ235">
        <v>4.3022947311401367</v>
      </c>
      <c r="EA235">
        <v>4.7354040145874023</v>
      </c>
      <c r="EB235">
        <v>3.2751758098602295</v>
      </c>
      <c r="EC235">
        <v>2.481605052947998</v>
      </c>
      <c r="ED235">
        <v>3.6730098724365234</v>
      </c>
      <c r="EE235">
        <v>1.011664867401123</v>
      </c>
      <c r="EF235">
        <v>2.0757744312286377</v>
      </c>
      <c r="EG235">
        <v>0.19532077014446259</v>
      </c>
      <c r="EH235">
        <v>-1.9238674640655518</v>
      </c>
      <c r="EI235">
        <v>-1.4797228574752808</v>
      </c>
      <c r="EJ235">
        <v>4.7402830123901367</v>
      </c>
      <c r="EK235">
        <v>23.358226776123047</v>
      </c>
      <c r="EL235">
        <v>81.780448913574219</v>
      </c>
      <c r="EM235">
        <v>83.57110595703125</v>
      </c>
      <c r="EN235">
        <v>80.928619384765625</v>
      </c>
      <c r="EO235">
        <v>79.175621032714844</v>
      </c>
      <c r="EP235">
        <v>32.871292114257813</v>
      </c>
      <c r="EQ235">
        <v>9.6262178421020508</v>
      </c>
      <c r="ER235">
        <v>7.7720837593078613</v>
      </c>
      <c r="ES235">
        <v>9.0858564376831055</v>
      </c>
      <c r="ET235">
        <v>8.4631538391113281</v>
      </c>
      <c r="EU235">
        <v>80.768386840820313</v>
      </c>
      <c r="EV235">
        <v>79.791397094726563</v>
      </c>
      <c r="EW235">
        <v>77.884819030761719</v>
      </c>
      <c r="EX235">
        <v>76.489425659179688</v>
      </c>
      <c r="EY235">
        <v>74.674041748046875</v>
      </c>
      <c r="EZ235">
        <v>73.005729675292969</v>
      </c>
      <c r="FA235">
        <v>72.298812866210938</v>
      </c>
      <c r="FB235">
        <v>75.197586059570313</v>
      </c>
      <c r="FC235">
        <v>78.339149475097656</v>
      </c>
      <c r="FD235">
        <v>81.729316711425781</v>
      </c>
      <c r="FE235">
        <v>86.161376953125</v>
      </c>
      <c r="FF235">
        <v>89.074020385742188</v>
      </c>
      <c r="FG235">
        <v>91.645042419433594</v>
      </c>
      <c r="FH235">
        <v>93.703956604003906</v>
      </c>
      <c r="FI235">
        <v>95.003807067871094</v>
      </c>
      <c r="FJ235">
        <v>94.3558349609375</v>
      </c>
      <c r="FK235">
        <v>94.447731018066406</v>
      </c>
      <c r="FL235">
        <v>93.679023742675781</v>
      </c>
      <c r="FM235">
        <v>92.79193115234375</v>
      </c>
      <c r="FN235">
        <v>91.568389892578125</v>
      </c>
      <c r="FO235">
        <v>89.106399536132813</v>
      </c>
      <c r="FP235">
        <v>86.4375</v>
      </c>
      <c r="FQ235">
        <v>84.782806396484375</v>
      </c>
      <c r="FR235">
        <v>82.547210693359375</v>
      </c>
      <c r="FS235">
        <v>875</v>
      </c>
      <c r="FT235">
        <v>8.6459890007972717E-2</v>
      </c>
      <c r="FU235">
        <v>1</v>
      </c>
    </row>
    <row r="236" spans="1:177" x14ac:dyDescent="0.2">
      <c r="A236" t="s">
        <v>1</v>
      </c>
      <c r="B236" t="s">
        <v>212</v>
      </c>
      <c r="C236" t="s">
        <v>1</v>
      </c>
      <c r="D236" t="s">
        <v>256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  <c r="DG236">
        <v>0</v>
      </c>
      <c r="DH236">
        <v>0</v>
      </c>
      <c r="DI236">
        <v>0</v>
      </c>
      <c r="DJ236">
        <v>0</v>
      </c>
      <c r="DK236">
        <v>0</v>
      </c>
      <c r="DL236">
        <v>0</v>
      </c>
      <c r="DM236">
        <v>0</v>
      </c>
      <c r="DN236">
        <v>0</v>
      </c>
      <c r="DO236">
        <v>0</v>
      </c>
      <c r="DP236">
        <v>0</v>
      </c>
      <c r="DQ236">
        <v>0</v>
      </c>
      <c r="DR236">
        <v>0</v>
      </c>
      <c r="DS236">
        <v>0</v>
      </c>
      <c r="DT236">
        <v>0</v>
      </c>
      <c r="DU236">
        <v>0</v>
      </c>
      <c r="DV236">
        <v>0</v>
      </c>
      <c r="DW236">
        <v>0</v>
      </c>
      <c r="DX236">
        <v>0</v>
      </c>
      <c r="DY236">
        <v>0</v>
      </c>
      <c r="DZ236">
        <v>0</v>
      </c>
      <c r="EA236">
        <v>0</v>
      </c>
      <c r="EB236">
        <v>0</v>
      </c>
      <c r="EC236">
        <v>0</v>
      </c>
      <c r="ED236">
        <v>0</v>
      </c>
      <c r="EE236">
        <v>0</v>
      </c>
      <c r="EF236">
        <v>0</v>
      </c>
      <c r="EG236">
        <v>0</v>
      </c>
      <c r="EH236">
        <v>0</v>
      </c>
      <c r="EI236">
        <v>0</v>
      </c>
      <c r="EJ236">
        <v>0</v>
      </c>
      <c r="EK236">
        <v>0</v>
      </c>
      <c r="EL236">
        <v>0</v>
      </c>
      <c r="EM236">
        <v>0</v>
      </c>
      <c r="EN236">
        <v>0</v>
      </c>
      <c r="EO236">
        <v>0</v>
      </c>
      <c r="EP236">
        <v>0</v>
      </c>
      <c r="EQ236">
        <v>0</v>
      </c>
      <c r="ER236">
        <v>0</v>
      </c>
      <c r="ES236">
        <v>0</v>
      </c>
      <c r="ET236">
        <v>0</v>
      </c>
      <c r="EU236">
        <v>0</v>
      </c>
      <c r="EV236">
        <v>0</v>
      </c>
      <c r="EW236">
        <v>0</v>
      </c>
      <c r="EX236">
        <v>0</v>
      </c>
      <c r="EY236">
        <v>0</v>
      </c>
      <c r="EZ236">
        <v>0</v>
      </c>
      <c r="FA236">
        <v>0</v>
      </c>
      <c r="FB236">
        <v>0</v>
      </c>
      <c r="FC236">
        <v>0</v>
      </c>
      <c r="FD236">
        <v>0</v>
      </c>
      <c r="FE236">
        <v>0</v>
      </c>
      <c r="FF236">
        <v>0</v>
      </c>
      <c r="FG236">
        <v>0</v>
      </c>
      <c r="FH236">
        <v>0</v>
      </c>
      <c r="FI236">
        <v>0</v>
      </c>
      <c r="FJ236">
        <v>0</v>
      </c>
      <c r="FK236">
        <v>0</v>
      </c>
      <c r="FL236">
        <v>0</v>
      </c>
      <c r="FM236">
        <v>0</v>
      </c>
      <c r="FN236">
        <v>0</v>
      </c>
      <c r="FO236">
        <v>0</v>
      </c>
      <c r="FP236">
        <v>0</v>
      </c>
      <c r="FQ236">
        <v>0</v>
      </c>
      <c r="FR236">
        <v>0</v>
      </c>
      <c r="FS236">
        <v>208</v>
      </c>
      <c r="FT236">
        <v>0.29021483659744263</v>
      </c>
      <c r="FU236">
        <v>0</v>
      </c>
    </row>
    <row r="237" spans="1:177" x14ac:dyDescent="0.2">
      <c r="A237" t="s">
        <v>1</v>
      </c>
      <c r="B237" t="s">
        <v>212</v>
      </c>
      <c r="C237" t="s">
        <v>1</v>
      </c>
      <c r="D237" t="s">
        <v>257</v>
      </c>
      <c r="E237">
        <v>874</v>
      </c>
      <c r="F237">
        <v>874</v>
      </c>
      <c r="G237">
        <v>198.09896850585937</v>
      </c>
      <c r="H237">
        <v>196.40066528320312</v>
      </c>
      <c r="I237">
        <v>195.18218994140625</v>
      </c>
      <c r="J237">
        <v>195.18394470214844</v>
      </c>
      <c r="K237">
        <v>198.82014465332031</v>
      </c>
      <c r="L237">
        <v>208.09835815429687</v>
      </c>
      <c r="M237">
        <v>221.59646606445312</v>
      </c>
      <c r="N237">
        <v>235.85400390625</v>
      </c>
      <c r="O237">
        <v>251.18605041503906</v>
      </c>
      <c r="P237">
        <v>263.3255615234375</v>
      </c>
      <c r="Q237">
        <v>274.93716430664062</v>
      </c>
      <c r="R237">
        <v>279.7103271484375</v>
      </c>
      <c r="S237">
        <v>282.1087646484375</v>
      </c>
      <c r="T237">
        <v>288.0762939453125</v>
      </c>
      <c r="U237">
        <v>290.59103393554687</v>
      </c>
      <c r="V237">
        <v>286.44100952148437</v>
      </c>
      <c r="W237">
        <v>281.8292236328125</v>
      </c>
      <c r="X237">
        <v>276.18435668945312</v>
      </c>
      <c r="Y237">
        <v>269.6907958984375</v>
      </c>
      <c r="Z237">
        <v>264.3157958984375</v>
      </c>
      <c r="AA237">
        <v>260.2772216796875</v>
      </c>
      <c r="AB237">
        <v>252.24310302734375</v>
      </c>
      <c r="AC237">
        <v>241.75285339355469</v>
      </c>
      <c r="AD237">
        <v>230.43704223632812</v>
      </c>
      <c r="AE237">
        <v>-5.3363890647888184</v>
      </c>
      <c r="AF237">
        <v>-5.6384139060974121</v>
      </c>
      <c r="AG237">
        <v>-6.0360469818115234</v>
      </c>
      <c r="AH237">
        <v>-4.9168562889099121</v>
      </c>
      <c r="AI237">
        <v>-5.4380111694335938</v>
      </c>
      <c r="AJ237">
        <v>-5.8165631294250488</v>
      </c>
      <c r="AK237">
        <v>-7.6495242118835449</v>
      </c>
      <c r="AL237">
        <v>-6.2450728416442871</v>
      </c>
      <c r="AM237">
        <v>-6.3913750648498535</v>
      </c>
      <c r="AN237">
        <v>-4.0067653656005859</v>
      </c>
      <c r="AO237">
        <v>-3.9359092712402344</v>
      </c>
      <c r="AP237">
        <v>-5.7411532402038574</v>
      </c>
      <c r="AQ237">
        <v>-8.8240718841552734</v>
      </c>
      <c r="AR237">
        <v>-4.814697265625</v>
      </c>
      <c r="AS237">
        <v>7.6701450347900391</v>
      </c>
      <c r="AT237">
        <v>57.5753173828125</v>
      </c>
      <c r="AU237">
        <v>55.414554595947266</v>
      </c>
      <c r="AV237">
        <v>53.569644927978516</v>
      </c>
      <c r="AW237">
        <v>52.651077270507813</v>
      </c>
      <c r="AX237">
        <v>9.6055221557617188</v>
      </c>
      <c r="AY237">
        <v>-0.87410831451416016</v>
      </c>
      <c r="AZ237">
        <v>-1.5784851312637329</v>
      </c>
      <c r="BA237">
        <v>-1.6441563367843628</v>
      </c>
      <c r="BB237">
        <v>-2.4474492073059082</v>
      </c>
      <c r="BC237">
        <v>-3.3844614028930664</v>
      </c>
      <c r="BD237">
        <v>-3.7813184261322021</v>
      </c>
      <c r="BE237">
        <v>-4.2121872901916504</v>
      </c>
      <c r="BF237">
        <v>-3.1232080459594727</v>
      </c>
      <c r="BG237">
        <v>-3.6061305999755859</v>
      </c>
      <c r="BH237">
        <v>-3.9571018218994141</v>
      </c>
      <c r="BI237">
        <v>-5.7851552963256836</v>
      </c>
      <c r="BJ237">
        <v>-4.1752195358276367</v>
      </c>
      <c r="BK237">
        <v>-4.1756420135498047</v>
      </c>
      <c r="BL237">
        <v>-1.6960901021957397</v>
      </c>
      <c r="BM237">
        <v>-1.5615860223770142</v>
      </c>
      <c r="BN237">
        <v>-3.3104226589202881</v>
      </c>
      <c r="BO237">
        <v>-6.3091120719909668</v>
      </c>
      <c r="BP237">
        <v>-2.2451088428497314</v>
      </c>
      <c r="BQ237">
        <v>10.260594367980957</v>
      </c>
      <c r="BR237">
        <v>60.239952087402344</v>
      </c>
      <c r="BS237">
        <v>58.083950042724609</v>
      </c>
      <c r="BT237">
        <v>56.2381591796875</v>
      </c>
      <c r="BU237">
        <v>55.279918670654297</v>
      </c>
      <c r="BV237">
        <v>12.195250511169434</v>
      </c>
      <c r="BW237">
        <v>1.6828576326370239</v>
      </c>
      <c r="BX237">
        <v>0.98786652088165283</v>
      </c>
      <c r="BY237">
        <v>0.97895115613937378</v>
      </c>
      <c r="BZ237">
        <v>0.15679387748241425</v>
      </c>
      <c r="CA237">
        <v>-2.032562255859375</v>
      </c>
      <c r="CB237">
        <v>-2.4950995445251465</v>
      </c>
      <c r="CC237">
        <v>-2.9489879608154297</v>
      </c>
      <c r="CD237">
        <v>-1.8809328079223633</v>
      </c>
      <c r="CE237">
        <v>-2.3373756408691406</v>
      </c>
      <c r="CF237">
        <v>-2.6692442893981934</v>
      </c>
      <c r="CG237">
        <v>-4.4938993453979492</v>
      </c>
      <c r="CH237">
        <v>-2.7416450977325439</v>
      </c>
      <c r="CI237">
        <v>-2.6410319805145264</v>
      </c>
      <c r="CJ237">
        <v>-9.5723532140254974E-2</v>
      </c>
      <c r="CK237">
        <v>8.2863092422485352E-2</v>
      </c>
      <c r="CL237">
        <v>-1.6269060373306274</v>
      </c>
      <c r="CM237">
        <v>-4.5672588348388672</v>
      </c>
      <c r="CN237">
        <v>-0.46541941165924072</v>
      </c>
      <c r="CO237">
        <v>12.054732322692871</v>
      </c>
      <c r="CP237">
        <v>62.085472106933594</v>
      </c>
      <c r="CQ237">
        <v>59.932762145996094</v>
      </c>
      <c r="CR237">
        <v>58.08636474609375</v>
      </c>
      <c r="CS237">
        <v>57.10064697265625</v>
      </c>
      <c r="CT237">
        <v>13.988887786865234</v>
      </c>
      <c r="CU237">
        <v>3.4538044929504395</v>
      </c>
      <c r="CV237">
        <v>2.7653138637542725</v>
      </c>
      <c r="CW237">
        <v>2.7957074642181396</v>
      </c>
      <c r="CX237">
        <v>1.9604847431182861</v>
      </c>
      <c r="CY237">
        <v>-0.68066322803497314</v>
      </c>
      <c r="CZ237">
        <v>-1.2088806629180908</v>
      </c>
      <c r="DA237">
        <v>-1.6857883930206299</v>
      </c>
      <c r="DB237">
        <v>-0.63865751028060913</v>
      </c>
      <c r="DC237">
        <v>-1.0686206817626953</v>
      </c>
      <c r="DD237">
        <v>-1.3813868761062622</v>
      </c>
      <c r="DE237">
        <v>-3.2026433944702148</v>
      </c>
      <c r="DF237">
        <v>-1.3080708980560303</v>
      </c>
      <c r="DG237">
        <v>-1.106421947479248</v>
      </c>
      <c r="DH237">
        <v>1.5046430826187134</v>
      </c>
      <c r="DI237">
        <v>1.7273122072219849</v>
      </c>
      <c r="DJ237">
        <v>5.661054328083992E-2</v>
      </c>
      <c r="DK237">
        <v>-2.8254055976867676</v>
      </c>
      <c r="DL237">
        <v>1.3142699003219604</v>
      </c>
      <c r="DM237">
        <v>13.848870277404785</v>
      </c>
      <c r="DN237">
        <v>63.930992126464844</v>
      </c>
      <c r="DO237">
        <v>61.781574249267578</v>
      </c>
      <c r="DP237">
        <v>59.9345703125</v>
      </c>
      <c r="DQ237">
        <v>58.921375274658203</v>
      </c>
      <c r="DR237">
        <v>15.782525062561035</v>
      </c>
      <c r="DS237">
        <v>5.2247514724731445</v>
      </c>
      <c r="DT237">
        <v>4.5427613258361816</v>
      </c>
      <c r="DU237">
        <v>4.6124639511108398</v>
      </c>
      <c r="DV237">
        <v>3.7641756534576416</v>
      </c>
      <c r="DW237">
        <v>1.2712643146514893</v>
      </c>
      <c r="DX237">
        <v>0.64821499586105347</v>
      </c>
      <c r="DY237">
        <v>0.13807106018066406</v>
      </c>
      <c r="DZ237">
        <v>1.1549906730651855</v>
      </c>
      <c r="EA237">
        <v>0.76326000690460205</v>
      </c>
      <c r="EB237">
        <v>0.47807475924491882</v>
      </c>
      <c r="EC237">
        <v>-1.3382745981216431</v>
      </c>
      <c r="ED237">
        <v>0.76178258657455444</v>
      </c>
      <c r="EE237">
        <v>1.1093111038208008</v>
      </c>
      <c r="EF237">
        <v>3.8153183460235596</v>
      </c>
      <c r="EG237">
        <v>4.1016354560852051</v>
      </c>
      <c r="EH237">
        <v>2.4873411655426025</v>
      </c>
      <c r="EI237">
        <v>-0.31044590473175049</v>
      </c>
      <c r="EJ237">
        <v>3.8838586807250977</v>
      </c>
      <c r="EK237">
        <v>16.439319610595703</v>
      </c>
      <c r="EL237">
        <v>66.595626831054688</v>
      </c>
      <c r="EM237">
        <v>64.450965881347656</v>
      </c>
      <c r="EN237">
        <v>62.603084564208984</v>
      </c>
      <c r="EO237">
        <v>61.550216674804688</v>
      </c>
      <c r="EP237">
        <v>18.37225341796875</v>
      </c>
      <c r="EQ237">
        <v>7.7817173004150391</v>
      </c>
      <c r="ER237">
        <v>7.1091127395629883</v>
      </c>
      <c r="ES237">
        <v>7.2355713844299316</v>
      </c>
      <c r="ET237">
        <v>6.3684186935424805</v>
      </c>
      <c r="EU237">
        <v>76.712501525878906</v>
      </c>
      <c r="EV237">
        <v>75.211715698242188</v>
      </c>
      <c r="EW237">
        <v>73.956428527832031</v>
      </c>
      <c r="EX237">
        <v>72.284797668457031</v>
      </c>
      <c r="EY237">
        <v>70.999404907226563</v>
      </c>
      <c r="EZ237">
        <v>69.306587219238281</v>
      </c>
      <c r="FA237">
        <v>68.256385803222656</v>
      </c>
      <c r="FB237">
        <v>70.025962829589844</v>
      </c>
      <c r="FC237">
        <v>72.865928649902344</v>
      </c>
      <c r="FD237">
        <v>76.584648132324219</v>
      </c>
      <c r="FE237">
        <v>79.147697448730469</v>
      </c>
      <c r="FF237">
        <v>82.113204956054687</v>
      </c>
      <c r="FG237">
        <v>85.266258239746094</v>
      </c>
      <c r="FH237">
        <v>88.213294982910156</v>
      </c>
      <c r="FI237">
        <v>89.449920654296875</v>
      </c>
      <c r="FJ237">
        <v>88.804801940917969</v>
      </c>
      <c r="FK237">
        <v>89.265426635742188</v>
      </c>
      <c r="FL237">
        <v>88.510459899902344</v>
      </c>
      <c r="FM237">
        <v>86.600379943847656</v>
      </c>
      <c r="FN237">
        <v>84.232826232910156</v>
      </c>
      <c r="FO237">
        <v>82.465827941894531</v>
      </c>
      <c r="FP237">
        <v>80.463409423828125</v>
      </c>
      <c r="FQ237">
        <v>79.578971862792969</v>
      </c>
      <c r="FR237">
        <v>77.791206359863281</v>
      </c>
      <c r="FS237">
        <v>874</v>
      </c>
      <c r="FT237">
        <v>8.6286529898643494E-2</v>
      </c>
      <c r="FU237">
        <v>1</v>
      </c>
    </row>
    <row r="238" spans="1:177" x14ac:dyDescent="0.2">
      <c r="A238" t="s">
        <v>1</v>
      </c>
      <c r="B238" t="s">
        <v>212</v>
      </c>
      <c r="C238" t="s">
        <v>1</v>
      </c>
      <c r="D238" t="s">
        <v>258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  <c r="DJ238">
        <v>0</v>
      </c>
      <c r="DK238">
        <v>0</v>
      </c>
      <c r="DL238">
        <v>0</v>
      </c>
      <c r="DM238">
        <v>0</v>
      </c>
      <c r="DN238">
        <v>0</v>
      </c>
      <c r="DO238">
        <v>0</v>
      </c>
      <c r="DP238">
        <v>0</v>
      </c>
      <c r="DQ238">
        <v>0</v>
      </c>
      <c r="DR238">
        <v>0</v>
      </c>
      <c r="DS238">
        <v>0</v>
      </c>
      <c r="DT238">
        <v>0</v>
      </c>
      <c r="DU238">
        <v>0</v>
      </c>
      <c r="DV238">
        <v>0</v>
      </c>
      <c r="DW238">
        <v>0</v>
      </c>
      <c r="DX238">
        <v>0</v>
      </c>
      <c r="DY238">
        <v>0</v>
      </c>
      <c r="DZ238">
        <v>0</v>
      </c>
      <c r="EA238">
        <v>0</v>
      </c>
      <c r="EB238">
        <v>0</v>
      </c>
      <c r="EC238">
        <v>0</v>
      </c>
      <c r="ED238">
        <v>0</v>
      </c>
      <c r="EE238">
        <v>0</v>
      </c>
      <c r="EF238">
        <v>0</v>
      </c>
      <c r="EG238">
        <v>0</v>
      </c>
      <c r="EH238">
        <v>0</v>
      </c>
      <c r="EI238">
        <v>0</v>
      </c>
      <c r="EJ238">
        <v>0</v>
      </c>
      <c r="EK238">
        <v>0</v>
      </c>
      <c r="EL238">
        <v>0</v>
      </c>
      <c r="EM238">
        <v>0</v>
      </c>
      <c r="EN238">
        <v>0</v>
      </c>
      <c r="EO238">
        <v>0</v>
      </c>
      <c r="EP238">
        <v>0</v>
      </c>
      <c r="EQ238">
        <v>0</v>
      </c>
      <c r="ER238">
        <v>0</v>
      </c>
      <c r="ES238">
        <v>0</v>
      </c>
      <c r="ET238">
        <v>0</v>
      </c>
      <c r="EU238">
        <v>0</v>
      </c>
      <c r="EV238">
        <v>0</v>
      </c>
      <c r="EW238">
        <v>0</v>
      </c>
      <c r="EX238">
        <v>0</v>
      </c>
      <c r="EY238">
        <v>0</v>
      </c>
      <c r="EZ238">
        <v>0</v>
      </c>
      <c r="FA238">
        <v>0</v>
      </c>
      <c r="FB238">
        <v>0</v>
      </c>
      <c r="FC238">
        <v>0</v>
      </c>
      <c r="FD238">
        <v>0</v>
      </c>
      <c r="FE238">
        <v>0</v>
      </c>
      <c r="FF238">
        <v>0</v>
      </c>
      <c r="FG238">
        <v>0</v>
      </c>
      <c r="FH238">
        <v>0</v>
      </c>
      <c r="FI238">
        <v>0</v>
      </c>
      <c r="FJ238">
        <v>0</v>
      </c>
      <c r="FK238">
        <v>0</v>
      </c>
      <c r="FL238">
        <v>0</v>
      </c>
      <c r="FM238">
        <v>0</v>
      </c>
      <c r="FN238">
        <v>0</v>
      </c>
      <c r="FO238">
        <v>0</v>
      </c>
      <c r="FP238">
        <v>0</v>
      </c>
      <c r="FQ238">
        <v>0</v>
      </c>
      <c r="FR238">
        <v>0</v>
      </c>
      <c r="FS238">
        <v>8</v>
      </c>
      <c r="FT238">
        <v>0.20474991202354431</v>
      </c>
      <c r="FU238">
        <v>0</v>
      </c>
    </row>
    <row r="239" spans="1:177" x14ac:dyDescent="0.2">
      <c r="A239" t="s">
        <v>1</v>
      </c>
      <c r="B239" t="s">
        <v>212</v>
      </c>
      <c r="C239" t="s">
        <v>1</v>
      </c>
      <c r="D239" t="s">
        <v>259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  <c r="DJ239">
        <v>0</v>
      </c>
      <c r="DK239">
        <v>0</v>
      </c>
      <c r="DL239">
        <v>0</v>
      </c>
      <c r="DM239">
        <v>0</v>
      </c>
      <c r="DN239">
        <v>0</v>
      </c>
      <c r="DO239">
        <v>0</v>
      </c>
      <c r="DP239">
        <v>0</v>
      </c>
      <c r="DQ239">
        <v>0</v>
      </c>
      <c r="DR239">
        <v>0</v>
      </c>
      <c r="DS239">
        <v>0</v>
      </c>
      <c r="DT239">
        <v>0</v>
      </c>
      <c r="DU239">
        <v>0</v>
      </c>
      <c r="DV239">
        <v>0</v>
      </c>
      <c r="DW239">
        <v>0</v>
      </c>
      <c r="DX239">
        <v>0</v>
      </c>
      <c r="DY239">
        <v>0</v>
      </c>
      <c r="DZ239">
        <v>0</v>
      </c>
      <c r="EA239">
        <v>0</v>
      </c>
      <c r="EB239">
        <v>0</v>
      </c>
      <c r="EC239">
        <v>0</v>
      </c>
      <c r="ED239">
        <v>0</v>
      </c>
      <c r="EE239">
        <v>0</v>
      </c>
      <c r="EF239">
        <v>0</v>
      </c>
      <c r="EG239">
        <v>0</v>
      </c>
      <c r="EH239">
        <v>0</v>
      </c>
      <c r="EI239">
        <v>0</v>
      </c>
      <c r="EJ239">
        <v>0</v>
      </c>
      <c r="EK239">
        <v>0</v>
      </c>
      <c r="EL239">
        <v>0</v>
      </c>
      <c r="EM239">
        <v>0</v>
      </c>
      <c r="EN239">
        <v>0</v>
      </c>
      <c r="EO239">
        <v>0</v>
      </c>
      <c r="EP239">
        <v>0</v>
      </c>
      <c r="EQ239">
        <v>0</v>
      </c>
      <c r="ER239">
        <v>0</v>
      </c>
      <c r="ES239">
        <v>0</v>
      </c>
      <c r="ET239">
        <v>0</v>
      </c>
      <c r="EU239">
        <v>0</v>
      </c>
      <c r="EV239">
        <v>0</v>
      </c>
      <c r="EW239">
        <v>0</v>
      </c>
      <c r="EX239">
        <v>0</v>
      </c>
      <c r="EY239">
        <v>0</v>
      </c>
      <c r="EZ239">
        <v>0</v>
      </c>
      <c r="FA239">
        <v>0</v>
      </c>
      <c r="FB239">
        <v>0</v>
      </c>
      <c r="FC239">
        <v>0</v>
      </c>
      <c r="FD239">
        <v>0</v>
      </c>
      <c r="FE239">
        <v>0</v>
      </c>
      <c r="FF239">
        <v>0</v>
      </c>
      <c r="FG239">
        <v>0</v>
      </c>
      <c r="FH239">
        <v>0</v>
      </c>
      <c r="FI239">
        <v>0</v>
      </c>
      <c r="FJ239">
        <v>0</v>
      </c>
      <c r="FK239">
        <v>0</v>
      </c>
      <c r="FL239">
        <v>0</v>
      </c>
      <c r="FM239">
        <v>0</v>
      </c>
      <c r="FN239">
        <v>0</v>
      </c>
      <c r="FO239">
        <v>0</v>
      </c>
      <c r="FP239">
        <v>0</v>
      </c>
      <c r="FQ239">
        <v>0</v>
      </c>
      <c r="FR239">
        <v>0</v>
      </c>
      <c r="FS239">
        <v>8</v>
      </c>
      <c r="FT239">
        <v>0.1891898512840271</v>
      </c>
      <c r="FU239">
        <v>0</v>
      </c>
    </row>
    <row r="240" spans="1:177" x14ac:dyDescent="0.2">
      <c r="A240" t="s">
        <v>1</v>
      </c>
      <c r="B240" t="s">
        <v>212</v>
      </c>
      <c r="C240" t="s">
        <v>1</v>
      </c>
      <c r="D240" t="s">
        <v>260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  <c r="DJ240">
        <v>0</v>
      </c>
      <c r="DK240">
        <v>0</v>
      </c>
      <c r="DL240">
        <v>0</v>
      </c>
      <c r="DM240">
        <v>0</v>
      </c>
      <c r="DN240">
        <v>0</v>
      </c>
      <c r="DO240">
        <v>0</v>
      </c>
      <c r="DP240">
        <v>0</v>
      </c>
      <c r="DQ240">
        <v>0</v>
      </c>
      <c r="DR240">
        <v>0</v>
      </c>
      <c r="DS240">
        <v>0</v>
      </c>
      <c r="DT240">
        <v>0</v>
      </c>
      <c r="DU240">
        <v>0</v>
      </c>
      <c r="DV240">
        <v>0</v>
      </c>
      <c r="DW240">
        <v>0</v>
      </c>
      <c r="DX240">
        <v>0</v>
      </c>
      <c r="DY240">
        <v>0</v>
      </c>
      <c r="DZ240">
        <v>0</v>
      </c>
      <c r="EA240">
        <v>0</v>
      </c>
      <c r="EB240">
        <v>0</v>
      </c>
      <c r="EC240">
        <v>0</v>
      </c>
      <c r="ED240">
        <v>0</v>
      </c>
      <c r="EE240">
        <v>0</v>
      </c>
      <c r="EF240">
        <v>0</v>
      </c>
      <c r="EG240">
        <v>0</v>
      </c>
      <c r="EH240">
        <v>0</v>
      </c>
      <c r="EI240">
        <v>0</v>
      </c>
      <c r="EJ240">
        <v>0</v>
      </c>
      <c r="EK240">
        <v>0</v>
      </c>
      <c r="EL240">
        <v>0</v>
      </c>
      <c r="EM240">
        <v>0</v>
      </c>
      <c r="EN240">
        <v>0</v>
      </c>
      <c r="EO240">
        <v>0</v>
      </c>
      <c r="EP240">
        <v>0</v>
      </c>
      <c r="EQ240">
        <v>0</v>
      </c>
      <c r="ER240">
        <v>0</v>
      </c>
      <c r="ES240">
        <v>0</v>
      </c>
      <c r="ET240">
        <v>0</v>
      </c>
      <c r="EU240">
        <v>0</v>
      </c>
      <c r="EV240">
        <v>0</v>
      </c>
      <c r="EW240">
        <v>0</v>
      </c>
      <c r="EX240">
        <v>0</v>
      </c>
      <c r="EY240">
        <v>0</v>
      </c>
      <c r="EZ240">
        <v>0</v>
      </c>
      <c r="FA240">
        <v>0</v>
      </c>
      <c r="FB240">
        <v>0</v>
      </c>
      <c r="FC240">
        <v>0</v>
      </c>
      <c r="FD240">
        <v>0</v>
      </c>
      <c r="FE240">
        <v>0</v>
      </c>
      <c r="FF240">
        <v>0</v>
      </c>
      <c r="FG240">
        <v>0</v>
      </c>
      <c r="FH240">
        <v>0</v>
      </c>
      <c r="FI240">
        <v>0</v>
      </c>
      <c r="FJ240">
        <v>0</v>
      </c>
      <c r="FK240">
        <v>0</v>
      </c>
      <c r="FL240">
        <v>0</v>
      </c>
      <c r="FM240">
        <v>0</v>
      </c>
      <c r="FN240">
        <v>0</v>
      </c>
      <c r="FO240">
        <v>0</v>
      </c>
      <c r="FP240">
        <v>0</v>
      </c>
      <c r="FQ240">
        <v>0</v>
      </c>
      <c r="FR240">
        <v>0</v>
      </c>
      <c r="FS240">
        <v>508</v>
      </c>
      <c r="FT240">
        <v>0.15999186038970947</v>
      </c>
      <c r="FU240">
        <v>0</v>
      </c>
    </row>
    <row r="241" spans="1:177" x14ac:dyDescent="0.2">
      <c r="A241" t="s">
        <v>1</v>
      </c>
      <c r="B241" t="s">
        <v>212</v>
      </c>
      <c r="C241" t="s">
        <v>1</v>
      </c>
      <c r="D241" t="s">
        <v>2</v>
      </c>
      <c r="E241">
        <v>844.16666666666663</v>
      </c>
      <c r="F241">
        <v>844.16666666666663</v>
      </c>
      <c r="G241">
        <v>202.21681213378906</v>
      </c>
      <c r="H241">
        <v>200.3509521484375</v>
      </c>
      <c r="I241">
        <v>199.14747619628906</v>
      </c>
      <c r="J241">
        <v>199.13221740722656</v>
      </c>
      <c r="K241">
        <v>202.42765808105469</v>
      </c>
      <c r="L241">
        <v>210.47984313964844</v>
      </c>
      <c r="M241">
        <v>222.763671875</v>
      </c>
      <c r="N241">
        <v>235.03631591796875</v>
      </c>
      <c r="O241">
        <v>250.1175537109375</v>
      </c>
      <c r="P241">
        <v>261.41033935546875</v>
      </c>
      <c r="Q241">
        <v>272.6324462890625</v>
      </c>
      <c r="R241">
        <v>277.9666748046875</v>
      </c>
      <c r="S241">
        <v>278.26837158203125</v>
      </c>
      <c r="T241">
        <v>282.33224487304687</v>
      </c>
      <c r="U241">
        <v>281.75588989257812</v>
      </c>
      <c r="V241">
        <v>280.76382446289062</v>
      </c>
      <c r="W241">
        <v>275.76852416992187</v>
      </c>
      <c r="X241">
        <v>270.55487060546875</v>
      </c>
      <c r="Y241">
        <v>264.45999145507812</v>
      </c>
      <c r="Z241">
        <v>259.61355590820312</v>
      </c>
      <c r="AA241">
        <v>255.1917724609375</v>
      </c>
      <c r="AB241">
        <v>247.25668334960937</v>
      </c>
      <c r="AC241">
        <v>235.87626647949219</v>
      </c>
      <c r="AD241">
        <v>224.84271240234375</v>
      </c>
      <c r="AE241">
        <v>-3.4507339000701904</v>
      </c>
      <c r="AF241">
        <v>-3.4764351844787598</v>
      </c>
      <c r="AG241">
        <v>-3.6259603500366211</v>
      </c>
      <c r="AH241">
        <v>-2.9669208526611328</v>
      </c>
      <c r="AI241">
        <v>-3.1117074489593506</v>
      </c>
      <c r="AJ241">
        <v>-3.6041495800018311</v>
      </c>
      <c r="AK241">
        <v>-1.7425694465637207</v>
      </c>
      <c r="AL241">
        <v>-3.66676926612854</v>
      </c>
      <c r="AM241">
        <v>-6.4225482940673828</v>
      </c>
      <c r="AN241">
        <v>-6.2602810859680176</v>
      </c>
      <c r="AO241">
        <v>-6.7268977165222168</v>
      </c>
      <c r="AP241">
        <v>-8.2770004272460937</v>
      </c>
      <c r="AQ241">
        <v>-7.4483747482299805</v>
      </c>
      <c r="AR241">
        <v>-3.7063617706298828</v>
      </c>
      <c r="AS241">
        <v>12.654701232910156</v>
      </c>
      <c r="AT241">
        <v>72.300880432128906</v>
      </c>
      <c r="AU241">
        <v>70.181694030761719</v>
      </c>
      <c r="AV241">
        <v>68.456123352050781</v>
      </c>
      <c r="AW241">
        <v>68.1717529296875</v>
      </c>
      <c r="AX241">
        <v>20.3326416015625</v>
      </c>
      <c r="AY241">
        <v>0.53586077690124512</v>
      </c>
      <c r="AZ241">
        <v>-1.6705446243286133</v>
      </c>
      <c r="BA241">
        <v>-1.1435052156448364</v>
      </c>
      <c r="BB241">
        <v>-0.81881272792816162</v>
      </c>
      <c r="BC241">
        <v>-1.5411669015884399</v>
      </c>
      <c r="BD241">
        <v>-1.6610612869262695</v>
      </c>
      <c r="BE241">
        <v>-1.8463495969772339</v>
      </c>
      <c r="BF241">
        <v>-1.2185453176498413</v>
      </c>
      <c r="BG241">
        <v>-1.345888614654541</v>
      </c>
      <c r="BH241">
        <v>-1.8050484657287598</v>
      </c>
      <c r="BI241">
        <v>9.2174746096134186E-2</v>
      </c>
      <c r="BJ241">
        <v>-1.633299708366394</v>
      </c>
      <c r="BK241">
        <v>-4.2367410659790039</v>
      </c>
      <c r="BL241">
        <v>-3.9949193000793457</v>
      </c>
      <c r="BM241">
        <v>-4.3902878761291504</v>
      </c>
      <c r="BN241">
        <v>-5.8625917434692383</v>
      </c>
      <c r="BO241">
        <v>-4.9801239967346191</v>
      </c>
      <c r="BP241">
        <v>-1.2044576406478882</v>
      </c>
      <c r="BQ241">
        <v>15.197399139404297</v>
      </c>
      <c r="BR241">
        <v>74.880027770996094</v>
      </c>
      <c r="BS241">
        <v>72.744293212890625</v>
      </c>
      <c r="BT241">
        <v>71.000213623046875</v>
      </c>
      <c r="BU241">
        <v>70.688804626464844</v>
      </c>
      <c r="BV241">
        <v>22.829051971435547</v>
      </c>
      <c r="BW241">
        <v>3.0089864730834961</v>
      </c>
      <c r="BX241">
        <v>0.80376207828521729</v>
      </c>
      <c r="BY241">
        <v>1.3543367385864258</v>
      </c>
      <c r="BZ241">
        <v>1.6578786373138428</v>
      </c>
      <c r="CA241">
        <v>-0.21860648691654205</v>
      </c>
      <c r="CB241">
        <v>-0.40373894572257996</v>
      </c>
      <c r="CC241">
        <v>-0.61379647254943848</v>
      </c>
      <c r="CD241">
        <v>-7.6257269829511642E-3</v>
      </c>
      <c r="CE241">
        <v>-0.1228879913687706</v>
      </c>
      <c r="CF241">
        <v>-0.55899643898010254</v>
      </c>
      <c r="CG241">
        <v>1.3629130125045776</v>
      </c>
      <c r="CH241">
        <v>-0.2249247282743454</v>
      </c>
      <c r="CI241">
        <v>-2.7228574752807617</v>
      </c>
      <c r="CJ241">
        <v>-2.4259366989135742</v>
      </c>
      <c r="CK241">
        <v>-2.7719590663909912</v>
      </c>
      <c r="CL241">
        <v>-4.1903796195983887</v>
      </c>
      <c r="CM241">
        <v>-3.2706208229064941</v>
      </c>
      <c r="CN241">
        <v>0.52835357189178467</v>
      </c>
      <c r="CO241">
        <v>16.958463668823242</v>
      </c>
      <c r="CP241">
        <v>76.666336059570313</v>
      </c>
      <c r="CQ241">
        <v>74.519142150878906</v>
      </c>
      <c r="CR241">
        <v>72.762237548828125</v>
      </c>
      <c r="CS241">
        <v>72.432113647460938</v>
      </c>
      <c r="CT241">
        <v>24.55805778503418</v>
      </c>
      <c r="CU241">
        <v>4.7218656539916992</v>
      </c>
      <c r="CV241">
        <v>2.5174593925476074</v>
      </c>
      <c r="CW241">
        <v>3.0843343734741211</v>
      </c>
      <c r="CX241">
        <v>3.373227596282959</v>
      </c>
      <c r="CY241">
        <v>1.1039539575576782</v>
      </c>
      <c r="CZ241">
        <v>0.85358345508575439</v>
      </c>
      <c r="DA241">
        <v>0.61875659227371216</v>
      </c>
      <c r="DB241">
        <v>1.2032938003540039</v>
      </c>
      <c r="DC241">
        <v>1.1001126766204834</v>
      </c>
      <c r="DD241">
        <v>0.68705552816390991</v>
      </c>
      <c r="DE241">
        <v>2.6336512565612793</v>
      </c>
      <c r="DF241">
        <v>1.1834502220153809</v>
      </c>
      <c r="DG241">
        <v>-1.2089740037918091</v>
      </c>
      <c r="DH241">
        <v>-0.85695403814315796</v>
      </c>
      <c r="DI241">
        <v>-1.153630256652832</v>
      </c>
      <c r="DJ241">
        <v>-2.51816725730896</v>
      </c>
      <c r="DK241">
        <v>-1.5611177682876587</v>
      </c>
      <c r="DL241">
        <v>2.261164665222168</v>
      </c>
      <c r="DM241">
        <v>18.719528198242188</v>
      </c>
      <c r="DN241">
        <v>78.452644348144531</v>
      </c>
      <c r="DO241">
        <v>76.293991088867188</v>
      </c>
      <c r="DP241">
        <v>74.524261474609375</v>
      </c>
      <c r="DQ241">
        <v>74.175422668457031</v>
      </c>
      <c r="DR241">
        <v>26.287063598632813</v>
      </c>
      <c r="DS241">
        <v>6.4347448348999023</v>
      </c>
      <c r="DT241">
        <v>4.2311568260192871</v>
      </c>
      <c r="DU241">
        <v>4.8143320083618164</v>
      </c>
      <c r="DV241">
        <v>5.0885763168334961</v>
      </c>
      <c r="DW241">
        <v>3.0135209560394287</v>
      </c>
      <c r="DX241">
        <v>2.6689572334289551</v>
      </c>
      <c r="DY241">
        <v>2.3983674049377441</v>
      </c>
      <c r="DZ241">
        <v>2.951669454574585</v>
      </c>
      <c r="EA241">
        <v>2.8659312725067139</v>
      </c>
      <c r="EB241">
        <v>2.486156702041626</v>
      </c>
      <c r="EC241">
        <v>4.4683957099914551</v>
      </c>
      <c r="ED241">
        <v>3.2169198989868164</v>
      </c>
      <c r="EE241">
        <v>0.97683322429656982</v>
      </c>
      <c r="EF241">
        <v>1.4084076881408691</v>
      </c>
      <c r="EG241">
        <v>1.1829795837402344</v>
      </c>
      <c r="EH241">
        <v>-0.10375839471817017</v>
      </c>
      <c r="EI241">
        <v>0.90713310241699219</v>
      </c>
      <c r="EJ241">
        <v>4.763068675994873</v>
      </c>
      <c r="EK241">
        <v>21.262226104736328</v>
      </c>
      <c r="EL241">
        <v>81.031791687011719</v>
      </c>
      <c r="EM241">
        <v>78.856590270996094</v>
      </c>
      <c r="EN241">
        <v>77.068351745605469</v>
      </c>
      <c r="EO241">
        <v>76.692474365234375</v>
      </c>
      <c r="EP241">
        <v>28.783473968505859</v>
      </c>
      <c r="EQ241">
        <v>8.9078702926635742</v>
      </c>
      <c r="ER241">
        <v>6.7054634094238281</v>
      </c>
      <c r="ES241">
        <v>7.3121738433837891</v>
      </c>
      <c r="ET241">
        <v>7.5652680397033691</v>
      </c>
      <c r="EU241">
        <v>77.580039978027344</v>
      </c>
      <c r="EV241">
        <v>76.232200622558594</v>
      </c>
      <c r="EW241">
        <v>74.794517517089844</v>
      </c>
      <c r="EX241">
        <v>73.287460327148438</v>
      </c>
      <c r="EY241">
        <v>71.700599670410156</v>
      </c>
      <c r="EZ241">
        <v>70.278472900390625</v>
      </c>
      <c r="FA241">
        <v>69.9359130859375</v>
      </c>
      <c r="FB241">
        <v>72.371978759765625</v>
      </c>
      <c r="FC241">
        <v>76.1468505859375</v>
      </c>
      <c r="FD241">
        <v>80.168693542480469</v>
      </c>
      <c r="FE241">
        <v>83.702102661132812</v>
      </c>
      <c r="FF241">
        <v>87.186576843261719</v>
      </c>
      <c r="FG241">
        <v>89.575057983398438</v>
      </c>
      <c r="FH241">
        <v>91.493431091308594</v>
      </c>
      <c r="FI241">
        <v>92.5069580078125</v>
      </c>
      <c r="FJ241">
        <v>91.928176879882813</v>
      </c>
      <c r="FK241">
        <v>91.792526245117188</v>
      </c>
      <c r="FL241">
        <v>91.046272277832031</v>
      </c>
      <c r="FM241">
        <v>89.614334106445313</v>
      </c>
      <c r="FN241">
        <v>88.015434265136719</v>
      </c>
      <c r="FO241">
        <v>86.022048950195313</v>
      </c>
      <c r="FP241">
        <v>83.708633422851563</v>
      </c>
      <c r="FQ241">
        <v>81.752357482910156</v>
      </c>
      <c r="FR241">
        <v>79.98333740234375</v>
      </c>
      <c r="FS241">
        <v>842.33333333333337</v>
      </c>
      <c r="FT241">
        <v>8.5934154689311981E-2</v>
      </c>
      <c r="FU241">
        <v>1</v>
      </c>
    </row>
    <row r="242" spans="1:177" x14ac:dyDescent="0.2">
      <c r="A242" t="s">
        <v>1</v>
      </c>
      <c r="B242" t="s">
        <v>212</v>
      </c>
      <c r="C242" t="s">
        <v>202</v>
      </c>
      <c r="D242" t="s">
        <v>246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  <c r="DJ242">
        <v>0</v>
      </c>
      <c r="DK242">
        <v>0</v>
      </c>
      <c r="DL242">
        <v>0</v>
      </c>
      <c r="DM242">
        <v>0</v>
      </c>
      <c r="DN242">
        <v>0</v>
      </c>
      <c r="DO242">
        <v>0</v>
      </c>
      <c r="DP242">
        <v>0</v>
      </c>
      <c r="DQ242">
        <v>0</v>
      </c>
      <c r="DR242">
        <v>0</v>
      </c>
      <c r="DS242">
        <v>0</v>
      </c>
      <c r="DT242">
        <v>0</v>
      </c>
      <c r="DU242">
        <v>0</v>
      </c>
      <c r="DV242">
        <v>0</v>
      </c>
      <c r="DW242">
        <v>0</v>
      </c>
      <c r="DX242">
        <v>0</v>
      </c>
      <c r="DY242">
        <v>0</v>
      </c>
      <c r="DZ242">
        <v>0</v>
      </c>
      <c r="EA242">
        <v>0</v>
      </c>
      <c r="EB242">
        <v>0</v>
      </c>
      <c r="EC242">
        <v>0</v>
      </c>
      <c r="ED242">
        <v>0</v>
      </c>
      <c r="EE242">
        <v>0</v>
      </c>
      <c r="EF242">
        <v>0</v>
      </c>
      <c r="EG242">
        <v>0</v>
      </c>
      <c r="EH242">
        <v>0</v>
      </c>
      <c r="EI242">
        <v>0</v>
      </c>
      <c r="EJ242">
        <v>0</v>
      </c>
      <c r="EK242">
        <v>0</v>
      </c>
      <c r="EL242">
        <v>0</v>
      </c>
      <c r="EM242">
        <v>0</v>
      </c>
      <c r="EN242">
        <v>0</v>
      </c>
      <c r="EO242">
        <v>0</v>
      </c>
      <c r="EP242">
        <v>0</v>
      </c>
      <c r="EQ242">
        <v>0</v>
      </c>
      <c r="ER242">
        <v>0</v>
      </c>
      <c r="ES242">
        <v>0</v>
      </c>
      <c r="ET242">
        <v>0</v>
      </c>
      <c r="EU242">
        <v>0</v>
      </c>
      <c r="EV242">
        <v>0</v>
      </c>
      <c r="EW242">
        <v>0</v>
      </c>
      <c r="EX242">
        <v>0</v>
      </c>
      <c r="EY242">
        <v>0</v>
      </c>
      <c r="EZ242">
        <v>0</v>
      </c>
      <c r="FA242">
        <v>0</v>
      </c>
      <c r="FB242">
        <v>0</v>
      </c>
      <c r="FC242">
        <v>0</v>
      </c>
      <c r="FD242">
        <v>0</v>
      </c>
      <c r="FE242">
        <v>0</v>
      </c>
      <c r="FF242">
        <v>0</v>
      </c>
      <c r="FG242">
        <v>0</v>
      </c>
      <c r="FH242">
        <v>0</v>
      </c>
      <c r="FI242">
        <v>0</v>
      </c>
      <c r="FJ242">
        <v>0</v>
      </c>
      <c r="FK242">
        <v>0</v>
      </c>
      <c r="FL242">
        <v>0</v>
      </c>
      <c r="FM242">
        <v>0</v>
      </c>
      <c r="FN242">
        <v>0</v>
      </c>
      <c r="FO242">
        <v>0</v>
      </c>
      <c r="FP242">
        <v>0</v>
      </c>
      <c r="FQ242">
        <v>0</v>
      </c>
      <c r="FR242">
        <v>0</v>
      </c>
      <c r="FS242">
        <v>10</v>
      </c>
      <c r="FT242">
        <v>0.42316123843193054</v>
      </c>
      <c r="FU242">
        <v>0</v>
      </c>
    </row>
    <row r="243" spans="1:177" x14ac:dyDescent="0.2">
      <c r="A243" t="s">
        <v>1</v>
      </c>
      <c r="B243" t="s">
        <v>212</v>
      </c>
      <c r="C243" t="s">
        <v>202</v>
      </c>
      <c r="D243" t="s">
        <v>247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  <c r="DJ243">
        <v>0</v>
      </c>
      <c r="DK243">
        <v>0</v>
      </c>
      <c r="DL243">
        <v>0</v>
      </c>
      <c r="DM243">
        <v>0</v>
      </c>
      <c r="DN243">
        <v>0</v>
      </c>
      <c r="DO243">
        <v>0</v>
      </c>
      <c r="DP243">
        <v>0</v>
      </c>
      <c r="DQ243">
        <v>0</v>
      </c>
      <c r="DR243">
        <v>0</v>
      </c>
      <c r="DS243">
        <v>0</v>
      </c>
      <c r="DT243">
        <v>0</v>
      </c>
      <c r="DU243">
        <v>0</v>
      </c>
      <c r="DV243">
        <v>0</v>
      </c>
      <c r="DW243">
        <v>0</v>
      </c>
      <c r="DX243">
        <v>0</v>
      </c>
      <c r="DY243">
        <v>0</v>
      </c>
      <c r="DZ243">
        <v>0</v>
      </c>
      <c r="EA243">
        <v>0</v>
      </c>
      <c r="EB243">
        <v>0</v>
      </c>
      <c r="EC243">
        <v>0</v>
      </c>
      <c r="ED243">
        <v>0</v>
      </c>
      <c r="EE243">
        <v>0</v>
      </c>
      <c r="EF243">
        <v>0</v>
      </c>
      <c r="EG243">
        <v>0</v>
      </c>
      <c r="EH243">
        <v>0</v>
      </c>
      <c r="EI243">
        <v>0</v>
      </c>
      <c r="EJ243">
        <v>0</v>
      </c>
      <c r="EK243">
        <v>0</v>
      </c>
      <c r="EL243">
        <v>0</v>
      </c>
      <c r="EM243">
        <v>0</v>
      </c>
      <c r="EN243">
        <v>0</v>
      </c>
      <c r="EO243">
        <v>0</v>
      </c>
      <c r="EP243">
        <v>0</v>
      </c>
      <c r="EQ243">
        <v>0</v>
      </c>
      <c r="ER243">
        <v>0</v>
      </c>
      <c r="ES243">
        <v>0</v>
      </c>
      <c r="ET243">
        <v>0</v>
      </c>
      <c r="EU243">
        <v>0</v>
      </c>
      <c r="EV243">
        <v>0</v>
      </c>
      <c r="EW243">
        <v>0</v>
      </c>
      <c r="EX243">
        <v>0</v>
      </c>
      <c r="EY243">
        <v>0</v>
      </c>
      <c r="EZ243">
        <v>0</v>
      </c>
      <c r="FA243">
        <v>0</v>
      </c>
      <c r="FB243">
        <v>0</v>
      </c>
      <c r="FC243">
        <v>0</v>
      </c>
      <c r="FD243">
        <v>0</v>
      </c>
      <c r="FE243">
        <v>0</v>
      </c>
      <c r="FF243">
        <v>0</v>
      </c>
      <c r="FG243">
        <v>0</v>
      </c>
      <c r="FH243">
        <v>0</v>
      </c>
      <c r="FI243">
        <v>0</v>
      </c>
      <c r="FJ243">
        <v>0</v>
      </c>
      <c r="FK243">
        <v>0</v>
      </c>
      <c r="FL243">
        <v>0</v>
      </c>
      <c r="FM243">
        <v>0</v>
      </c>
      <c r="FN243">
        <v>0</v>
      </c>
      <c r="FO243">
        <v>0</v>
      </c>
      <c r="FP243">
        <v>0</v>
      </c>
      <c r="FQ243">
        <v>0</v>
      </c>
      <c r="FR243">
        <v>0</v>
      </c>
      <c r="FS243">
        <v>44</v>
      </c>
      <c r="FT243">
        <v>0.21116569638252258</v>
      </c>
      <c r="FU243">
        <v>0</v>
      </c>
    </row>
    <row r="244" spans="1:177" x14ac:dyDescent="0.2">
      <c r="A244" t="s">
        <v>1</v>
      </c>
      <c r="B244" t="s">
        <v>212</v>
      </c>
      <c r="C244" t="s">
        <v>202</v>
      </c>
      <c r="D244" t="s">
        <v>248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N244">
        <v>0</v>
      </c>
      <c r="EO244">
        <v>0</v>
      </c>
      <c r="EP244">
        <v>0</v>
      </c>
      <c r="EQ244">
        <v>0</v>
      </c>
      <c r="ER244">
        <v>0</v>
      </c>
      <c r="ES244">
        <v>0</v>
      </c>
      <c r="ET244">
        <v>0</v>
      </c>
      <c r="EU244">
        <v>0</v>
      </c>
      <c r="EV244">
        <v>0</v>
      </c>
      <c r="EW244">
        <v>0</v>
      </c>
      <c r="EX244">
        <v>0</v>
      </c>
      <c r="EY244">
        <v>0</v>
      </c>
      <c r="EZ244">
        <v>0</v>
      </c>
      <c r="FA244">
        <v>0</v>
      </c>
      <c r="FB244">
        <v>0</v>
      </c>
      <c r="FC244">
        <v>0</v>
      </c>
      <c r="FD244">
        <v>0</v>
      </c>
      <c r="FE244">
        <v>0</v>
      </c>
      <c r="FF244">
        <v>0</v>
      </c>
      <c r="FG244">
        <v>0</v>
      </c>
      <c r="FH244">
        <v>0</v>
      </c>
      <c r="FI244">
        <v>0</v>
      </c>
      <c r="FJ244">
        <v>0</v>
      </c>
      <c r="FK244">
        <v>0</v>
      </c>
      <c r="FL244">
        <v>0</v>
      </c>
      <c r="FM244">
        <v>0</v>
      </c>
      <c r="FN244">
        <v>0</v>
      </c>
      <c r="FO244">
        <v>0</v>
      </c>
      <c r="FP244">
        <v>0</v>
      </c>
      <c r="FQ244">
        <v>0</v>
      </c>
      <c r="FR244">
        <v>0</v>
      </c>
      <c r="FS244">
        <v>46</v>
      </c>
      <c r="FT244">
        <v>0.18257766962051392</v>
      </c>
      <c r="FU244">
        <v>0</v>
      </c>
    </row>
    <row r="245" spans="1:177" x14ac:dyDescent="0.2">
      <c r="A245" t="s">
        <v>1</v>
      </c>
      <c r="B245" t="s">
        <v>212</v>
      </c>
      <c r="C245" t="s">
        <v>202</v>
      </c>
      <c r="D245" t="s">
        <v>249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  <c r="DJ245">
        <v>0</v>
      </c>
      <c r="DK245">
        <v>0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  <c r="DY245">
        <v>0</v>
      </c>
      <c r="DZ245">
        <v>0</v>
      </c>
      <c r="EA245">
        <v>0</v>
      </c>
      <c r="EB245">
        <v>0</v>
      </c>
      <c r="EC245">
        <v>0</v>
      </c>
      <c r="ED245">
        <v>0</v>
      </c>
      <c r="EE245">
        <v>0</v>
      </c>
      <c r="EF245">
        <v>0</v>
      </c>
      <c r="EG245">
        <v>0</v>
      </c>
      <c r="EH245">
        <v>0</v>
      </c>
      <c r="EI245">
        <v>0</v>
      </c>
      <c r="EJ245">
        <v>0</v>
      </c>
      <c r="EK245">
        <v>0</v>
      </c>
      <c r="EL245">
        <v>0</v>
      </c>
      <c r="EM245">
        <v>0</v>
      </c>
      <c r="EN245">
        <v>0</v>
      </c>
      <c r="EO245">
        <v>0</v>
      </c>
      <c r="EP245">
        <v>0</v>
      </c>
      <c r="EQ245">
        <v>0</v>
      </c>
      <c r="ER245">
        <v>0</v>
      </c>
      <c r="ES245">
        <v>0</v>
      </c>
      <c r="ET245">
        <v>0</v>
      </c>
      <c r="EU245">
        <v>0</v>
      </c>
      <c r="EV245">
        <v>0</v>
      </c>
      <c r="EW245">
        <v>0</v>
      </c>
      <c r="EX245">
        <v>0</v>
      </c>
      <c r="EY245">
        <v>0</v>
      </c>
      <c r="EZ245">
        <v>0</v>
      </c>
      <c r="FA245">
        <v>0</v>
      </c>
      <c r="FB245">
        <v>0</v>
      </c>
      <c r="FC245">
        <v>0</v>
      </c>
      <c r="FD245">
        <v>0</v>
      </c>
      <c r="FE245">
        <v>0</v>
      </c>
      <c r="FF245">
        <v>0</v>
      </c>
      <c r="FG245">
        <v>0</v>
      </c>
      <c r="FH245">
        <v>0</v>
      </c>
      <c r="FI245">
        <v>0</v>
      </c>
      <c r="FJ245">
        <v>0</v>
      </c>
      <c r="FK245">
        <v>0</v>
      </c>
      <c r="FL245">
        <v>0</v>
      </c>
      <c r="FM245">
        <v>0</v>
      </c>
      <c r="FN245">
        <v>0</v>
      </c>
      <c r="FO245">
        <v>0</v>
      </c>
      <c r="FP245">
        <v>0</v>
      </c>
      <c r="FQ245">
        <v>0</v>
      </c>
      <c r="FR245">
        <v>0</v>
      </c>
      <c r="FS245">
        <v>45</v>
      </c>
      <c r="FT245">
        <v>0.15391086041927338</v>
      </c>
      <c r="FU245">
        <v>0</v>
      </c>
    </row>
    <row r="246" spans="1:177" x14ac:dyDescent="0.2">
      <c r="A246" t="s">
        <v>1</v>
      </c>
      <c r="B246" t="s">
        <v>212</v>
      </c>
      <c r="C246" t="s">
        <v>202</v>
      </c>
      <c r="D246" t="s">
        <v>250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  <c r="DJ246">
        <v>0</v>
      </c>
      <c r="DK246">
        <v>0</v>
      </c>
      <c r="DL246">
        <v>0</v>
      </c>
      <c r="DM246">
        <v>0</v>
      </c>
      <c r="DN246">
        <v>0</v>
      </c>
      <c r="DO246">
        <v>0</v>
      </c>
      <c r="DP246">
        <v>0</v>
      </c>
      <c r="DQ246">
        <v>0</v>
      </c>
      <c r="DR246">
        <v>0</v>
      </c>
      <c r="DS246">
        <v>0</v>
      </c>
      <c r="DT246">
        <v>0</v>
      </c>
      <c r="DU246">
        <v>0</v>
      </c>
      <c r="DV246">
        <v>0</v>
      </c>
      <c r="DW246">
        <v>0</v>
      </c>
      <c r="DX246">
        <v>0</v>
      </c>
      <c r="DY246">
        <v>0</v>
      </c>
      <c r="DZ246">
        <v>0</v>
      </c>
      <c r="EA246">
        <v>0</v>
      </c>
      <c r="EB246">
        <v>0</v>
      </c>
      <c r="EC246">
        <v>0</v>
      </c>
      <c r="ED246">
        <v>0</v>
      </c>
      <c r="EE246">
        <v>0</v>
      </c>
      <c r="EF246">
        <v>0</v>
      </c>
      <c r="EG246">
        <v>0</v>
      </c>
      <c r="EH246">
        <v>0</v>
      </c>
      <c r="EI246">
        <v>0</v>
      </c>
      <c r="EJ246">
        <v>0</v>
      </c>
      <c r="EK246">
        <v>0</v>
      </c>
      <c r="EL246">
        <v>0</v>
      </c>
      <c r="EM246">
        <v>0</v>
      </c>
      <c r="EN246">
        <v>0</v>
      </c>
      <c r="EO246">
        <v>0</v>
      </c>
      <c r="EP246">
        <v>0</v>
      </c>
      <c r="EQ246">
        <v>0</v>
      </c>
      <c r="ER246">
        <v>0</v>
      </c>
      <c r="ES246">
        <v>0</v>
      </c>
      <c r="ET246">
        <v>0</v>
      </c>
      <c r="EU246">
        <v>0</v>
      </c>
      <c r="EV246">
        <v>0</v>
      </c>
      <c r="EW246">
        <v>0</v>
      </c>
      <c r="EX246">
        <v>0</v>
      </c>
      <c r="EY246">
        <v>0</v>
      </c>
      <c r="EZ246">
        <v>0</v>
      </c>
      <c r="FA246">
        <v>0</v>
      </c>
      <c r="FB246">
        <v>0</v>
      </c>
      <c r="FC246">
        <v>0</v>
      </c>
      <c r="FD246">
        <v>0</v>
      </c>
      <c r="FE246">
        <v>0</v>
      </c>
      <c r="FF246">
        <v>0</v>
      </c>
      <c r="FG246">
        <v>0</v>
      </c>
      <c r="FH246">
        <v>0</v>
      </c>
      <c r="FI246">
        <v>0</v>
      </c>
      <c r="FJ246">
        <v>0</v>
      </c>
      <c r="FK246">
        <v>0</v>
      </c>
      <c r="FL246">
        <v>0</v>
      </c>
      <c r="FM246">
        <v>0</v>
      </c>
      <c r="FN246">
        <v>0</v>
      </c>
      <c r="FO246">
        <v>0</v>
      </c>
      <c r="FP246">
        <v>0</v>
      </c>
      <c r="FQ246">
        <v>0</v>
      </c>
      <c r="FR246">
        <v>0</v>
      </c>
      <c r="FS246">
        <v>7</v>
      </c>
      <c r="FT246">
        <v>1</v>
      </c>
      <c r="FU246">
        <v>0</v>
      </c>
    </row>
    <row r="247" spans="1:177" x14ac:dyDescent="0.2">
      <c r="A247" t="s">
        <v>1</v>
      </c>
      <c r="B247" t="s">
        <v>212</v>
      </c>
      <c r="C247" t="s">
        <v>202</v>
      </c>
      <c r="D247" t="s">
        <v>251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  <c r="DJ247">
        <v>0</v>
      </c>
      <c r="DK247">
        <v>0</v>
      </c>
      <c r="DL247">
        <v>0</v>
      </c>
      <c r="DM247">
        <v>0</v>
      </c>
      <c r="DN247">
        <v>0</v>
      </c>
      <c r="DO247">
        <v>0</v>
      </c>
      <c r="DP247">
        <v>0</v>
      </c>
      <c r="DQ247">
        <v>0</v>
      </c>
      <c r="DR247">
        <v>0</v>
      </c>
      <c r="DS247">
        <v>0</v>
      </c>
      <c r="DT247">
        <v>0</v>
      </c>
      <c r="DU247">
        <v>0</v>
      </c>
      <c r="DV247">
        <v>0</v>
      </c>
      <c r="DW247">
        <v>0</v>
      </c>
      <c r="DX247">
        <v>0</v>
      </c>
      <c r="DY247">
        <v>0</v>
      </c>
      <c r="DZ247">
        <v>0</v>
      </c>
      <c r="EA247">
        <v>0</v>
      </c>
      <c r="EB247">
        <v>0</v>
      </c>
      <c r="EC247">
        <v>0</v>
      </c>
      <c r="ED247">
        <v>0</v>
      </c>
      <c r="EE247">
        <v>0</v>
      </c>
      <c r="EF247">
        <v>0</v>
      </c>
      <c r="EG247">
        <v>0</v>
      </c>
      <c r="EH247">
        <v>0</v>
      </c>
      <c r="EI247">
        <v>0</v>
      </c>
      <c r="EJ247">
        <v>0</v>
      </c>
      <c r="EK247">
        <v>0</v>
      </c>
      <c r="EL247">
        <v>0</v>
      </c>
      <c r="EM247">
        <v>0</v>
      </c>
      <c r="EN247">
        <v>0</v>
      </c>
      <c r="EO247">
        <v>0</v>
      </c>
      <c r="EP247">
        <v>0</v>
      </c>
      <c r="EQ247">
        <v>0</v>
      </c>
      <c r="ER247">
        <v>0</v>
      </c>
      <c r="ES247">
        <v>0</v>
      </c>
      <c r="ET247">
        <v>0</v>
      </c>
      <c r="EU247">
        <v>0</v>
      </c>
      <c r="EV247">
        <v>0</v>
      </c>
      <c r="EW247">
        <v>0</v>
      </c>
      <c r="EX247">
        <v>0</v>
      </c>
      <c r="EY247">
        <v>0</v>
      </c>
      <c r="EZ247">
        <v>0</v>
      </c>
      <c r="FA247">
        <v>0</v>
      </c>
      <c r="FB247">
        <v>0</v>
      </c>
      <c r="FC247">
        <v>0</v>
      </c>
      <c r="FD247">
        <v>0</v>
      </c>
      <c r="FE247">
        <v>0</v>
      </c>
      <c r="FF247">
        <v>0</v>
      </c>
      <c r="FG247">
        <v>0</v>
      </c>
      <c r="FH247">
        <v>0</v>
      </c>
      <c r="FI247">
        <v>0</v>
      </c>
      <c r="FJ247">
        <v>0</v>
      </c>
      <c r="FK247">
        <v>0</v>
      </c>
      <c r="FL247">
        <v>0</v>
      </c>
      <c r="FM247">
        <v>0</v>
      </c>
      <c r="FN247">
        <v>0</v>
      </c>
      <c r="FO247">
        <v>0</v>
      </c>
      <c r="FP247">
        <v>0</v>
      </c>
      <c r="FQ247">
        <v>0</v>
      </c>
      <c r="FR247">
        <v>0</v>
      </c>
      <c r="FS247">
        <v>14</v>
      </c>
      <c r="FT247">
        <v>0.20314644277095795</v>
      </c>
      <c r="FU247">
        <v>0</v>
      </c>
    </row>
    <row r="248" spans="1:177" x14ac:dyDescent="0.2">
      <c r="A248" t="s">
        <v>1</v>
      </c>
      <c r="B248" t="s">
        <v>212</v>
      </c>
      <c r="C248" t="s">
        <v>202</v>
      </c>
      <c r="D248" t="s">
        <v>252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0</v>
      </c>
      <c r="DT248">
        <v>0</v>
      </c>
      <c r="DU248">
        <v>0</v>
      </c>
      <c r="DV248">
        <v>0</v>
      </c>
      <c r="DW248">
        <v>0</v>
      </c>
      <c r="DX248">
        <v>0</v>
      </c>
      <c r="DY248">
        <v>0</v>
      </c>
      <c r="DZ248">
        <v>0</v>
      </c>
      <c r="EA248">
        <v>0</v>
      </c>
      <c r="EB248">
        <v>0</v>
      </c>
      <c r="EC248">
        <v>0</v>
      </c>
      <c r="ED248">
        <v>0</v>
      </c>
      <c r="EE248">
        <v>0</v>
      </c>
      <c r="EF248">
        <v>0</v>
      </c>
      <c r="EG248">
        <v>0</v>
      </c>
      <c r="EH248">
        <v>0</v>
      </c>
      <c r="EI248">
        <v>0</v>
      </c>
      <c r="EJ248">
        <v>0</v>
      </c>
      <c r="EK248">
        <v>0</v>
      </c>
      <c r="EL248">
        <v>0</v>
      </c>
      <c r="EM248">
        <v>0</v>
      </c>
      <c r="EN248">
        <v>0</v>
      </c>
      <c r="EO248">
        <v>0</v>
      </c>
      <c r="EP248">
        <v>0</v>
      </c>
      <c r="EQ248">
        <v>0</v>
      </c>
      <c r="ER248">
        <v>0</v>
      </c>
      <c r="ES248">
        <v>0</v>
      </c>
      <c r="ET248">
        <v>0</v>
      </c>
      <c r="EU248">
        <v>0</v>
      </c>
      <c r="EV248">
        <v>0</v>
      </c>
      <c r="EW248">
        <v>0</v>
      </c>
      <c r="EX248">
        <v>0</v>
      </c>
      <c r="EY248">
        <v>0</v>
      </c>
      <c r="EZ248">
        <v>0</v>
      </c>
      <c r="FA248">
        <v>0</v>
      </c>
      <c r="FB248">
        <v>0</v>
      </c>
      <c r="FC248">
        <v>0</v>
      </c>
      <c r="FD248">
        <v>0</v>
      </c>
      <c r="FE248">
        <v>0</v>
      </c>
      <c r="FF248">
        <v>0</v>
      </c>
      <c r="FG248">
        <v>0</v>
      </c>
      <c r="FH248">
        <v>0</v>
      </c>
      <c r="FI248">
        <v>0</v>
      </c>
      <c r="FJ248">
        <v>0</v>
      </c>
      <c r="FK248">
        <v>0</v>
      </c>
      <c r="FL248">
        <v>0</v>
      </c>
      <c r="FM248">
        <v>0</v>
      </c>
      <c r="FN248">
        <v>0</v>
      </c>
      <c r="FO248">
        <v>0</v>
      </c>
      <c r="FP248">
        <v>0</v>
      </c>
      <c r="FQ248">
        <v>0</v>
      </c>
      <c r="FR248">
        <v>0</v>
      </c>
      <c r="FS248">
        <v>8</v>
      </c>
      <c r="FT248">
        <v>0.98859524726867676</v>
      </c>
      <c r="FU248">
        <v>0</v>
      </c>
    </row>
    <row r="249" spans="1:177" x14ac:dyDescent="0.2">
      <c r="A249" t="s">
        <v>1</v>
      </c>
      <c r="B249" t="s">
        <v>212</v>
      </c>
      <c r="C249" t="s">
        <v>202</v>
      </c>
      <c r="D249" t="s">
        <v>253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N249">
        <v>0</v>
      </c>
      <c r="EO249">
        <v>0</v>
      </c>
      <c r="EP249">
        <v>0</v>
      </c>
      <c r="EQ249">
        <v>0</v>
      </c>
      <c r="ER249">
        <v>0</v>
      </c>
      <c r="ES249">
        <v>0</v>
      </c>
      <c r="ET249">
        <v>0</v>
      </c>
      <c r="EU249">
        <v>0</v>
      </c>
      <c r="EV249">
        <v>0</v>
      </c>
      <c r="EW249">
        <v>0</v>
      </c>
      <c r="EX249">
        <v>0</v>
      </c>
      <c r="EY249">
        <v>0</v>
      </c>
      <c r="EZ249">
        <v>0</v>
      </c>
      <c r="FA249">
        <v>0</v>
      </c>
      <c r="FB249">
        <v>0</v>
      </c>
      <c r="FC249">
        <v>0</v>
      </c>
      <c r="FD249">
        <v>0</v>
      </c>
      <c r="FE249">
        <v>0</v>
      </c>
      <c r="FF249">
        <v>0</v>
      </c>
      <c r="FG249">
        <v>0</v>
      </c>
      <c r="FH249">
        <v>0</v>
      </c>
      <c r="FI249">
        <v>0</v>
      </c>
      <c r="FJ249">
        <v>0</v>
      </c>
      <c r="FK249">
        <v>0</v>
      </c>
      <c r="FL249">
        <v>0</v>
      </c>
      <c r="FM249">
        <v>0</v>
      </c>
      <c r="FN249">
        <v>0</v>
      </c>
      <c r="FO249">
        <v>0</v>
      </c>
      <c r="FP249">
        <v>0</v>
      </c>
      <c r="FQ249">
        <v>0</v>
      </c>
      <c r="FR249">
        <v>0</v>
      </c>
      <c r="FS249">
        <v>42</v>
      </c>
      <c r="FT249">
        <v>0.20736064016819</v>
      </c>
      <c r="FU249">
        <v>0</v>
      </c>
    </row>
    <row r="250" spans="1:177" x14ac:dyDescent="0.2">
      <c r="A250" t="s">
        <v>1</v>
      </c>
      <c r="B250" t="s">
        <v>212</v>
      </c>
      <c r="C250" t="s">
        <v>202</v>
      </c>
      <c r="D250" t="s">
        <v>254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N250">
        <v>0</v>
      </c>
      <c r="EO250">
        <v>0</v>
      </c>
      <c r="EP250">
        <v>0</v>
      </c>
      <c r="EQ250">
        <v>0</v>
      </c>
      <c r="ER250">
        <v>0</v>
      </c>
      <c r="ES250">
        <v>0</v>
      </c>
      <c r="ET250">
        <v>0</v>
      </c>
      <c r="EU250">
        <v>0</v>
      </c>
      <c r="EV250">
        <v>0</v>
      </c>
      <c r="EW250">
        <v>0</v>
      </c>
      <c r="EX250">
        <v>0</v>
      </c>
      <c r="EY250">
        <v>0</v>
      </c>
      <c r="EZ250">
        <v>0</v>
      </c>
      <c r="FA250">
        <v>0</v>
      </c>
      <c r="FB250">
        <v>0</v>
      </c>
      <c r="FC250">
        <v>0</v>
      </c>
      <c r="FD250">
        <v>0</v>
      </c>
      <c r="FE250">
        <v>0</v>
      </c>
      <c r="FF250">
        <v>0</v>
      </c>
      <c r="FG250">
        <v>0</v>
      </c>
      <c r="FH250">
        <v>0</v>
      </c>
      <c r="FI250">
        <v>0</v>
      </c>
      <c r="FJ250">
        <v>0</v>
      </c>
      <c r="FK250">
        <v>0</v>
      </c>
      <c r="FL250">
        <v>0</v>
      </c>
      <c r="FM250">
        <v>0</v>
      </c>
      <c r="FN250">
        <v>0</v>
      </c>
      <c r="FO250">
        <v>0</v>
      </c>
      <c r="FP250">
        <v>0</v>
      </c>
      <c r="FQ250">
        <v>0</v>
      </c>
      <c r="FR250">
        <v>0</v>
      </c>
      <c r="FS250">
        <v>42</v>
      </c>
      <c r="FT250">
        <v>0.1841316819190979</v>
      </c>
      <c r="FU250">
        <v>0</v>
      </c>
    </row>
    <row r="251" spans="1:177" x14ac:dyDescent="0.2">
      <c r="A251" t="s">
        <v>1</v>
      </c>
      <c r="B251" t="s">
        <v>212</v>
      </c>
      <c r="C251" t="s">
        <v>202</v>
      </c>
      <c r="D251" t="s">
        <v>255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N251">
        <v>0</v>
      </c>
      <c r="EO251">
        <v>0</v>
      </c>
      <c r="EP251">
        <v>0</v>
      </c>
      <c r="EQ251">
        <v>0</v>
      </c>
      <c r="ER251">
        <v>0</v>
      </c>
      <c r="ES251">
        <v>0</v>
      </c>
      <c r="ET251">
        <v>0</v>
      </c>
      <c r="EU251">
        <v>0</v>
      </c>
      <c r="EV251">
        <v>0</v>
      </c>
      <c r="EW251">
        <v>0</v>
      </c>
      <c r="EX251">
        <v>0</v>
      </c>
      <c r="EY251">
        <v>0</v>
      </c>
      <c r="EZ251">
        <v>0</v>
      </c>
      <c r="FA251">
        <v>0</v>
      </c>
      <c r="FB251">
        <v>0</v>
      </c>
      <c r="FC251">
        <v>0</v>
      </c>
      <c r="FD251">
        <v>0</v>
      </c>
      <c r="FE251">
        <v>0</v>
      </c>
      <c r="FF251">
        <v>0</v>
      </c>
      <c r="FG251">
        <v>0</v>
      </c>
      <c r="FH251">
        <v>0</v>
      </c>
      <c r="FI251">
        <v>0</v>
      </c>
      <c r="FJ251">
        <v>0</v>
      </c>
      <c r="FK251">
        <v>0</v>
      </c>
      <c r="FL251">
        <v>0</v>
      </c>
      <c r="FM251">
        <v>0</v>
      </c>
      <c r="FN251">
        <v>0</v>
      </c>
      <c r="FO251">
        <v>0</v>
      </c>
      <c r="FP251">
        <v>0</v>
      </c>
      <c r="FQ251">
        <v>0</v>
      </c>
      <c r="FR251">
        <v>0</v>
      </c>
      <c r="FS251">
        <v>43</v>
      </c>
      <c r="FT251">
        <v>0.2065698653459549</v>
      </c>
      <c r="FU251">
        <v>0</v>
      </c>
    </row>
    <row r="252" spans="1:177" x14ac:dyDescent="0.2">
      <c r="A252" t="s">
        <v>1</v>
      </c>
      <c r="B252" t="s">
        <v>212</v>
      </c>
      <c r="C252" t="s">
        <v>202</v>
      </c>
      <c r="D252" t="s">
        <v>256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N252">
        <v>0</v>
      </c>
      <c r="EO252">
        <v>0</v>
      </c>
      <c r="EP252">
        <v>0</v>
      </c>
      <c r="EQ252">
        <v>0</v>
      </c>
      <c r="ER252">
        <v>0</v>
      </c>
      <c r="ES252">
        <v>0</v>
      </c>
      <c r="ET252">
        <v>0</v>
      </c>
      <c r="EU252">
        <v>0</v>
      </c>
      <c r="EV252">
        <v>0</v>
      </c>
      <c r="EW252">
        <v>0</v>
      </c>
      <c r="EX252">
        <v>0</v>
      </c>
      <c r="EY252">
        <v>0</v>
      </c>
      <c r="EZ252">
        <v>0</v>
      </c>
      <c r="FA252">
        <v>0</v>
      </c>
      <c r="FB252">
        <v>0</v>
      </c>
      <c r="FC252">
        <v>0</v>
      </c>
      <c r="FD252">
        <v>0</v>
      </c>
      <c r="FE252">
        <v>0</v>
      </c>
      <c r="FF252">
        <v>0</v>
      </c>
      <c r="FG252">
        <v>0</v>
      </c>
      <c r="FH252">
        <v>0</v>
      </c>
      <c r="FI252">
        <v>0</v>
      </c>
      <c r="FJ252">
        <v>0</v>
      </c>
      <c r="FK252">
        <v>0</v>
      </c>
      <c r="FL252">
        <v>0</v>
      </c>
      <c r="FM252">
        <v>0</v>
      </c>
      <c r="FN252">
        <v>0</v>
      </c>
      <c r="FO252">
        <v>0</v>
      </c>
      <c r="FP252">
        <v>0</v>
      </c>
      <c r="FQ252">
        <v>0</v>
      </c>
      <c r="FR252">
        <v>0</v>
      </c>
      <c r="FS252">
        <v>10</v>
      </c>
      <c r="FT252">
        <v>0.96153628826141357</v>
      </c>
      <c r="FU252">
        <v>0</v>
      </c>
    </row>
    <row r="253" spans="1:177" x14ac:dyDescent="0.2">
      <c r="A253" t="s">
        <v>1</v>
      </c>
      <c r="B253" t="s">
        <v>212</v>
      </c>
      <c r="C253" t="s">
        <v>202</v>
      </c>
      <c r="D253" t="s">
        <v>257</v>
      </c>
      <c r="E253">
        <v>47</v>
      </c>
      <c r="F253">
        <v>47</v>
      </c>
      <c r="G253">
        <v>8.4100246429443359E-2</v>
      </c>
      <c r="H253">
        <v>8.2490295171737671E-2</v>
      </c>
      <c r="I253">
        <v>7.790982723236084E-2</v>
      </c>
      <c r="J253">
        <v>7.6736710965633392E-2</v>
      </c>
      <c r="K253">
        <v>7.714206725358963E-2</v>
      </c>
      <c r="L253">
        <v>7.8274890780448914E-2</v>
      </c>
      <c r="M253">
        <v>6.6925644874572754E-2</v>
      </c>
      <c r="N253">
        <v>5.9855163097381592E-2</v>
      </c>
      <c r="O253">
        <v>5.2640020847320557E-2</v>
      </c>
      <c r="P253">
        <v>5.6266933679580688E-2</v>
      </c>
      <c r="Q253">
        <v>7.2797074913978577E-2</v>
      </c>
      <c r="R253">
        <v>7.298734039068222E-2</v>
      </c>
      <c r="S253">
        <v>7.6334044337272644E-2</v>
      </c>
      <c r="T253">
        <v>7.5823880732059479E-2</v>
      </c>
      <c r="U253">
        <v>7.5781762599945068E-2</v>
      </c>
      <c r="V253">
        <v>7.6506577432155609E-2</v>
      </c>
      <c r="W253">
        <v>7.2498239576816559E-2</v>
      </c>
      <c r="X253">
        <v>7.2856061160564423E-2</v>
      </c>
      <c r="Y253">
        <v>8.1646032631397247E-2</v>
      </c>
      <c r="Z253">
        <v>9.9765606224536896E-2</v>
      </c>
      <c r="AA253">
        <v>0.11116495728492737</v>
      </c>
      <c r="AB253">
        <v>9.8641574382781982E-2</v>
      </c>
      <c r="AC253">
        <v>9.6166424453258514E-2</v>
      </c>
      <c r="AD253">
        <v>9.5087498426437378E-2</v>
      </c>
      <c r="AE253">
        <v>-7.6616838574409485E-2</v>
      </c>
      <c r="AF253">
        <v>-7.8172273933887482E-2</v>
      </c>
      <c r="AG253">
        <v>-7.1478299796581268E-2</v>
      </c>
      <c r="AH253">
        <v>-7.3241174221038818E-2</v>
      </c>
      <c r="AI253">
        <v>-7.7071309089660645E-2</v>
      </c>
      <c r="AJ253">
        <v>-7.981371134519577E-2</v>
      </c>
      <c r="AK253">
        <v>-8.1578567624092102E-2</v>
      </c>
      <c r="AL253">
        <v>-8.9009284973144531E-2</v>
      </c>
      <c r="AM253">
        <v>-9.1310366988182068E-2</v>
      </c>
      <c r="AN253">
        <v>-9.4213001430034637E-2</v>
      </c>
      <c r="AO253">
        <v>-0.12873126566410065</v>
      </c>
      <c r="AP253">
        <v>-0.10890614241361618</v>
      </c>
      <c r="AQ253">
        <v>-0.10833392292261124</v>
      </c>
      <c r="AR253">
        <v>-0.10985066741704941</v>
      </c>
      <c r="AS253">
        <v>-0.11059985309839249</v>
      </c>
      <c r="AT253">
        <v>-0.11000970751047134</v>
      </c>
      <c r="AU253">
        <v>-0.11505290865898132</v>
      </c>
      <c r="AV253">
        <v>-0.1180741935968399</v>
      </c>
      <c r="AW253">
        <v>-0.12167923152446747</v>
      </c>
      <c r="AX253">
        <v>-0.13260073959827423</v>
      </c>
      <c r="AY253">
        <v>-0.11417600512504578</v>
      </c>
      <c r="AZ253">
        <v>-0.1098412349820137</v>
      </c>
      <c r="BA253">
        <v>-0.11298464238643646</v>
      </c>
      <c r="BB253">
        <v>-0.1142088919878006</v>
      </c>
      <c r="BC253">
        <v>-3.0498899519443512E-2</v>
      </c>
      <c r="BD253">
        <v>-3.0723255127668381E-2</v>
      </c>
      <c r="BE253">
        <v>-2.9014717787504196E-2</v>
      </c>
      <c r="BF253">
        <v>-3.0969452112913132E-2</v>
      </c>
      <c r="BG253">
        <v>-3.361821174621582E-2</v>
      </c>
      <c r="BH253">
        <v>-3.5311620682477951E-2</v>
      </c>
      <c r="BI253">
        <v>-3.4656167030334473E-2</v>
      </c>
      <c r="BJ253">
        <v>-3.7631165236234665E-2</v>
      </c>
      <c r="BK253">
        <v>-4.0654543787240982E-2</v>
      </c>
      <c r="BL253">
        <v>-4.0799673646688461E-2</v>
      </c>
      <c r="BM253">
        <v>-5.0450880080461502E-2</v>
      </c>
      <c r="BN253">
        <v>-4.8446808010339737E-2</v>
      </c>
      <c r="BO253">
        <v>-4.7411702573299408E-2</v>
      </c>
      <c r="BP253">
        <v>-4.855760931968689E-2</v>
      </c>
      <c r="BQ253">
        <v>-5.0292689353227615E-2</v>
      </c>
      <c r="BR253">
        <v>-4.9953069537878036E-2</v>
      </c>
      <c r="BS253">
        <v>-5.2291333675384521E-2</v>
      </c>
      <c r="BT253">
        <v>-5.2669577300548553E-2</v>
      </c>
      <c r="BU253">
        <v>-5.0847388803958893E-2</v>
      </c>
      <c r="BV253">
        <v>-6.2724359333515167E-2</v>
      </c>
      <c r="BW253">
        <v>-4.9752246588468552E-2</v>
      </c>
      <c r="BX253">
        <v>-4.7280438244342804E-2</v>
      </c>
      <c r="BY253">
        <v>-4.9064602702856064E-2</v>
      </c>
      <c r="BZ253">
        <v>-5.0422355532646179E-2</v>
      </c>
      <c r="CA253">
        <v>1.4422450913116336E-3</v>
      </c>
      <c r="CB253">
        <v>2.1397923119366169E-3</v>
      </c>
      <c r="CC253">
        <v>3.9542853482998908E-4</v>
      </c>
      <c r="CD253">
        <v>-1.692185876891017E-3</v>
      </c>
      <c r="CE253">
        <v>-3.5227297339588404E-3</v>
      </c>
      <c r="CF253">
        <v>-4.4896076433360577E-3</v>
      </c>
      <c r="CG253">
        <v>-2.157857408747077E-3</v>
      </c>
      <c r="CH253">
        <v>-2.0468358416110277E-3</v>
      </c>
      <c r="CI253">
        <v>-5.5704782716929913E-3</v>
      </c>
      <c r="CJ253">
        <v>-3.8057647179812193E-3</v>
      </c>
      <c r="CK253">
        <v>3.7658761721104383E-3</v>
      </c>
      <c r="CL253">
        <v>-6.5728593617677689E-3</v>
      </c>
      <c r="CM253">
        <v>-5.2171577699482441E-3</v>
      </c>
      <c r="CN253">
        <v>-6.1062225140631199E-3</v>
      </c>
      <c r="CO253">
        <v>-8.5241347551345825E-3</v>
      </c>
      <c r="CP253">
        <v>-8.3580221980810165E-3</v>
      </c>
      <c r="CQ253">
        <v>-8.8228583335876465E-3</v>
      </c>
      <c r="CR253">
        <v>-7.3705418035387993E-3</v>
      </c>
      <c r="CS253">
        <v>-1.7894685734063387E-3</v>
      </c>
      <c r="CT253">
        <v>-1.4328194782137871E-2</v>
      </c>
      <c r="CU253">
        <v>-5.1325471140444279E-3</v>
      </c>
      <c r="CV253">
        <v>-3.9510214701294899E-3</v>
      </c>
      <c r="CW253">
        <v>-4.7937748022377491E-3</v>
      </c>
      <c r="CX253">
        <v>-6.2439991161227226E-3</v>
      </c>
      <c r="CY253">
        <v>3.3383388072252274E-2</v>
      </c>
      <c r="CZ253">
        <v>3.500283882021904E-2</v>
      </c>
      <c r="DA253">
        <v>2.980557456612587E-2</v>
      </c>
      <c r="DB253">
        <v>2.758507989346981E-2</v>
      </c>
      <c r="DC253">
        <v>2.6572752743959427E-2</v>
      </c>
      <c r="DD253">
        <v>2.6332404464483261E-2</v>
      </c>
      <c r="DE253">
        <v>3.0340453609824181E-2</v>
      </c>
      <c r="DF253">
        <v>3.3537495881319046E-2</v>
      </c>
      <c r="DG253">
        <v>2.9513588175177574E-2</v>
      </c>
      <c r="DH253">
        <v>3.3188145607709885E-2</v>
      </c>
      <c r="DI253">
        <v>5.7982634752988815E-2</v>
      </c>
      <c r="DJ253">
        <v>3.5301089286804199E-2</v>
      </c>
      <c r="DK253">
        <v>3.6977387964725494E-2</v>
      </c>
      <c r="DL253">
        <v>3.6345161497592926E-2</v>
      </c>
      <c r="DM253">
        <v>3.324441984295845E-2</v>
      </c>
      <c r="DN253">
        <v>3.3237025141716003E-2</v>
      </c>
      <c r="DO253">
        <v>3.4645617008209229E-2</v>
      </c>
      <c r="DP253">
        <v>3.7928495556116104E-2</v>
      </c>
      <c r="DQ253">
        <v>4.7268450260162354E-2</v>
      </c>
      <c r="DR253">
        <v>3.4067969769239426E-2</v>
      </c>
      <c r="DS253">
        <v>3.9487149566411972E-2</v>
      </c>
      <c r="DT253">
        <v>3.9378397166728973E-2</v>
      </c>
      <c r="DU253">
        <v>3.9477050304412842E-2</v>
      </c>
      <c r="DV253">
        <v>3.7934359163045883E-2</v>
      </c>
      <c r="DW253">
        <v>7.9501330852508545E-2</v>
      </c>
      <c r="DX253">
        <v>8.2451857626438141E-2</v>
      </c>
      <c r="DY253">
        <v>7.2269156575202942E-2</v>
      </c>
      <c r="DZ253">
        <v>6.9856800138950348E-2</v>
      </c>
      <c r="EA253">
        <v>7.0025846362113953E-2</v>
      </c>
      <c r="EB253">
        <v>7.083449512720108E-2</v>
      </c>
      <c r="EC253">
        <v>7.7262848615646362E-2</v>
      </c>
      <c r="ED253">
        <v>8.4915615618228912E-2</v>
      </c>
      <c r="EE253">
        <v>8.0169409513473511E-2</v>
      </c>
      <c r="EF253">
        <v>8.6601473391056061E-2</v>
      </c>
      <c r="EG253">
        <v>0.13626302778720856</v>
      </c>
      <c r="EH253">
        <v>9.5760419964790344E-2</v>
      </c>
      <c r="EI253">
        <v>9.7899608314037323E-2</v>
      </c>
      <c r="EJ253">
        <v>9.7638219594955444E-2</v>
      </c>
      <c r="EK253">
        <v>9.3551583588123322E-2</v>
      </c>
      <c r="EL253">
        <v>9.3293659389019012E-2</v>
      </c>
      <c r="EM253">
        <v>9.740719199180603E-2</v>
      </c>
      <c r="EN253">
        <v>0.10333310812711716</v>
      </c>
      <c r="EO253">
        <v>0.11810029298067093</v>
      </c>
      <c r="EP253">
        <v>0.10394434630870819</v>
      </c>
      <c r="EQ253">
        <v>0.1039109081029892</v>
      </c>
      <c r="ER253">
        <v>0.10193919390439987</v>
      </c>
      <c r="ES253">
        <v>0.10339709371328354</v>
      </c>
      <c r="ET253">
        <v>0.10172089189291</v>
      </c>
      <c r="EU253">
        <v>67.143630981445313</v>
      </c>
      <c r="EV253">
        <v>66.395942687988281</v>
      </c>
      <c r="EW253">
        <v>65.110374450683594</v>
      </c>
      <c r="EX253">
        <v>63.997795104980469</v>
      </c>
      <c r="EY253">
        <v>63.034255981445312</v>
      </c>
      <c r="EZ253">
        <v>62.8267822265625</v>
      </c>
      <c r="FA253">
        <v>62.162067413330078</v>
      </c>
      <c r="FB253">
        <v>63.152782440185547</v>
      </c>
      <c r="FC253">
        <v>66.6827392578125</v>
      </c>
      <c r="FD253">
        <v>69.701873779296875</v>
      </c>
      <c r="FE253">
        <v>73.159599304199219</v>
      </c>
      <c r="FF253">
        <v>78.261405944824219</v>
      </c>
      <c r="FG253">
        <v>82.171356201171875</v>
      </c>
      <c r="FH253">
        <v>85.145217895507813</v>
      </c>
      <c r="FI253">
        <v>86.4351806640625</v>
      </c>
      <c r="FJ253">
        <v>86.323097229003906</v>
      </c>
      <c r="FK253">
        <v>85.775962829589844</v>
      </c>
      <c r="FL253">
        <v>83.65142822265625</v>
      </c>
      <c r="FM253">
        <v>80.492752075195313</v>
      </c>
      <c r="FN253">
        <v>76.008750915527344</v>
      </c>
      <c r="FO253">
        <v>74.017005920410156</v>
      </c>
      <c r="FP253">
        <v>71.917915344238281</v>
      </c>
      <c r="FQ253">
        <v>70.249649047851563</v>
      </c>
      <c r="FR253">
        <v>68.464836120605469</v>
      </c>
      <c r="FS253">
        <v>47</v>
      </c>
      <c r="FT253">
        <v>0.12846186757087708</v>
      </c>
      <c r="FU253">
        <v>1</v>
      </c>
    </row>
    <row r="254" spans="1:177" x14ac:dyDescent="0.2">
      <c r="A254" t="s">
        <v>1</v>
      </c>
      <c r="B254" t="s">
        <v>212</v>
      </c>
      <c r="C254" t="s">
        <v>202</v>
      </c>
      <c r="D254" t="s">
        <v>258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N254">
        <v>0</v>
      </c>
      <c r="EO254">
        <v>0</v>
      </c>
      <c r="EP254">
        <v>0</v>
      </c>
      <c r="EQ254">
        <v>0</v>
      </c>
      <c r="ER254">
        <v>0</v>
      </c>
      <c r="ES254">
        <v>0</v>
      </c>
      <c r="ET254">
        <v>0</v>
      </c>
      <c r="EU254">
        <v>0</v>
      </c>
      <c r="EV254">
        <v>0</v>
      </c>
      <c r="EW254">
        <v>0</v>
      </c>
      <c r="EX254">
        <v>0</v>
      </c>
      <c r="EY254">
        <v>0</v>
      </c>
      <c r="EZ254">
        <v>0</v>
      </c>
      <c r="FA254">
        <v>0</v>
      </c>
      <c r="FB254">
        <v>0</v>
      </c>
      <c r="FC254">
        <v>0</v>
      </c>
      <c r="FD254">
        <v>0</v>
      </c>
      <c r="FE254">
        <v>0</v>
      </c>
      <c r="FF254">
        <v>0</v>
      </c>
      <c r="FG254">
        <v>0</v>
      </c>
      <c r="FH254">
        <v>0</v>
      </c>
      <c r="FI254">
        <v>0</v>
      </c>
      <c r="FJ254">
        <v>0</v>
      </c>
      <c r="FK254">
        <v>0</v>
      </c>
      <c r="FL254">
        <v>0</v>
      </c>
      <c r="FM254">
        <v>0</v>
      </c>
      <c r="FN254">
        <v>0</v>
      </c>
      <c r="FO254">
        <v>0</v>
      </c>
      <c r="FP254">
        <v>0</v>
      </c>
      <c r="FQ254">
        <v>0</v>
      </c>
      <c r="FR254">
        <v>0</v>
      </c>
      <c r="FS254">
        <v>0</v>
      </c>
      <c r="FU254">
        <v>0</v>
      </c>
    </row>
    <row r="255" spans="1:177" x14ac:dyDescent="0.2">
      <c r="A255" t="s">
        <v>1</v>
      </c>
      <c r="B255" t="s">
        <v>212</v>
      </c>
      <c r="C255" t="s">
        <v>202</v>
      </c>
      <c r="D255" t="s">
        <v>259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N255">
        <v>0</v>
      </c>
      <c r="EO255">
        <v>0</v>
      </c>
      <c r="EP255">
        <v>0</v>
      </c>
      <c r="EQ255">
        <v>0</v>
      </c>
      <c r="ER255">
        <v>0</v>
      </c>
      <c r="ES255">
        <v>0</v>
      </c>
      <c r="ET255">
        <v>0</v>
      </c>
      <c r="EU255">
        <v>0</v>
      </c>
      <c r="EV255">
        <v>0</v>
      </c>
      <c r="EW255">
        <v>0</v>
      </c>
      <c r="EX255">
        <v>0</v>
      </c>
      <c r="EY255">
        <v>0</v>
      </c>
      <c r="EZ255">
        <v>0</v>
      </c>
      <c r="FA255">
        <v>0</v>
      </c>
      <c r="FB255">
        <v>0</v>
      </c>
      <c r="FC255">
        <v>0</v>
      </c>
      <c r="FD255">
        <v>0</v>
      </c>
      <c r="FE255">
        <v>0</v>
      </c>
      <c r="FF255">
        <v>0</v>
      </c>
      <c r="FG255">
        <v>0</v>
      </c>
      <c r="FH255">
        <v>0</v>
      </c>
      <c r="FI255">
        <v>0</v>
      </c>
      <c r="FJ255">
        <v>0</v>
      </c>
      <c r="FK255">
        <v>0</v>
      </c>
      <c r="FL255">
        <v>0</v>
      </c>
      <c r="FM255">
        <v>0</v>
      </c>
      <c r="FN255">
        <v>0</v>
      </c>
      <c r="FO255">
        <v>0</v>
      </c>
      <c r="FP255">
        <v>0</v>
      </c>
      <c r="FQ255">
        <v>0</v>
      </c>
      <c r="FR255">
        <v>0</v>
      </c>
      <c r="FS255">
        <v>0</v>
      </c>
      <c r="FU255">
        <v>0</v>
      </c>
    </row>
    <row r="256" spans="1:177" x14ac:dyDescent="0.2">
      <c r="A256" t="s">
        <v>1</v>
      </c>
      <c r="B256" t="s">
        <v>212</v>
      </c>
      <c r="C256" t="s">
        <v>202</v>
      </c>
      <c r="D256" t="s">
        <v>260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  <c r="DJ256">
        <v>0</v>
      </c>
      <c r="DK256">
        <v>0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0</v>
      </c>
      <c r="DS256">
        <v>0</v>
      </c>
      <c r="DT256">
        <v>0</v>
      </c>
      <c r="DU256">
        <v>0</v>
      </c>
      <c r="DV256">
        <v>0</v>
      </c>
      <c r="DW256">
        <v>0</v>
      </c>
      <c r="DX256">
        <v>0</v>
      </c>
      <c r="DY256">
        <v>0</v>
      </c>
      <c r="DZ256">
        <v>0</v>
      </c>
      <c r="EA256">
        <v>0</v>
      </c>
      <c r="EB256">
        <v>0</v>
      </c>
      <c r="EC256">
        <v>0</v>
      </c>
      <c r="ED256">
        <v>0</v>
      </c>
      <c r="EE256">
        <v>0</v>
      </c>
      <c r="EF256">
        <v>0</v>
      </c>
      <c r="EG256">
        <v>0</v>
      </c>
      <c r="EH256">
        <v>0</v>
      </c>
      <c r="EI256">
        <v>0</v>
      </c>
      <c r="EJ256">
        <v>0</v>
      </c>
      <c r="EK256">
        <v>0</v>
      </c>
      <c r="EL256">
        <v>0</v>
      </c>
      <c r="EM256">
        <v>0</v>
      </c>
      <c r="EN256">
        <v>0</v>
      </c>
      <c r="EO256">
        <v>0</v>
      </c>
      <c r="EP256">
        <v>0</v>
      </c>
      <c r="EQ256">
        <v>0</v>
      </c>
      <c r="ER256">
        <v>0</v>
      </c>
      <c r="ES256">
        <v>0</v>
      </c>
      <c r="ET256">
        <v>0</v>
      </c>
      <c r="EU256">
        <v>0</v>
      </c>
      <c r="EV256">
        <v>0</v>
      </c>
      <c r="EW256">
        <v>0</v>
      </c>
      <c r="EX256">
        <v>0</v>
      </c>
      <c r="EY256">
        <v>0</v>
      </c>
      <c r="EZ256">
        <v>0</v>
      </c>
      <c r="FA256">
        <v>0</v>
      </c>
      <c r="FB256">
        <v>0</v>
      </c>
      <c r="FC256">
        <v>0</v>
      </c>
      <c r="FD256">
        <v>0</v>
      </c>
      <c r="FE256">
        <v>0</v>
      </c>
      <c r="FF256">
        <v>0</v>
      </c>
      <c r="FG256">
        <v>0</v>
      </c>
      <c r="FH256">
        <v>0</v>
      </c>
      <c r="FI256">
        <v>0</v>
      </c>
      <c r="FJ256">
        <v>0</v>
      </c>
      <c r="FK256">
        <v>0</v>
      </c>
      <c r="FL256">
        <v>0</v>
      </c>
      <c r="FM256">
        <v>0</v>
      </c>
      <c r="FN256">
        <v>0</v>
      </c>
      <c r="FO256">
        <v>0</v>
      </c>
      <c r="FP256">
        <v>0</v>
      </c>
      <c r="FQ256">
        <v>0</v>
      </c>
      <c r="FR256">
        <v>0</v>
      </c>
      <c r="FS256">
        <v>19</v>
      </c>
      <c r="FT256">
        <v>0.36732238531112671</v>
      </c>
      <c r="FU256">
        <v>0</v>
      </c>
    </row>
    <row r="257" spans="1:177" x14ac:dyDescent="0.2">
      <c r="A257" t="s">
        <v>1</v>
      </c>
      <c r="B257" t="s">
        <v>212</v>
      </c>
      <c r="C257" t="s">
        <v>202</v>
      </c>
      <c r="D257" t="s">
        <v>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0</v>
      </c>
      <c r="DW257">
        <v>0</v>
      </c>
      <c r="DX257">
        <v>0</v>
      </c>
      <c r="DY257">
        <v>0</v>
      </c>
      <c r="DZ257">
        <v>0</v>
      </c>
      <c r="EA257">
        <v>0</v>
      </c>
      <c r="EB257">
        <v>0</v>
      </c>
      <c r="EC257">
        <v>0</v>
      </c>
      <c r="ED257">
        <v>0</v>
      </c>
      <c r="EE257">
        <v>0</v>
      </c>
      <c r="EF257">
        <v>0</v>
      </c>
      <c r="EG257">
        <v>0</v>
      </c>
      <c r="EH257">
        <v>0</v>
      </c>
      <c r="EI257">
        <v>0</v>
      </c>
      <c r="EJ257">
        <v>0</v>
      </c>
      <c r="EK257">
        <v>0</v>
      </c>
      <c r="EL257">
        <v>0</v>
      </c>
      <c r="EM257">
        <v>0</v>
      </c>
      <c r="EN257">
        <v>0</v>
      </c>
      <c r="EO257">
        <v>0</v>
      </c>
      <c r="EP257">
        <v>0</v>
      </c>
      <c r="EQ257">
        <v>0</v>
      </c>
      <c r="ER257">
        <v>0</v>
      </c>
      <c r="ES257">
        <v>0</v>
      </c>
      <c r="ET257">
        <v>0</v>
      </c>
      <c r="EU257">
        <v>0</v>
      </c>
      <c r="EV257">
        <v>0</v>
      </c>
      <c r="EW257">
        <v>0</v>
      </c>
      <c r="EX257">
        <v>0</v>
      </c>
      <c r="EY257">
        <v>0</v>
      </c>
      <c r="EZ257">
        <v>0</v>
      </c>
      <c r="FA257">
        <v>0</v>
      </c>
      <c r="FB257">
        <v>0</v>
      </c>
      <c r="FC257">
        <v>0</v>
      </c>
      <c r="FD257">
        <v>0</v>
      </c>
      <c r="FE257">
        <v>0</v>
      </c>
      <c r="FF257">
        <v>0</v>
      </c>
      <c r="FG257">
        <v>0</v>
      </c>
      <c r="FH257">
        <v>0</v>
      </c>
      <c r="FI257">
        <v>0</v>
      </c>
      <c r="FJ257">
        <v>0</v>
      </c>
      <c r="FK257">
        <v>0</v>
      </c>
      <c r="FL257">
        <v>0</v>
      </c>
      <c r="FM257">
        <v>0</v>
      </c>
      <c r="FN257">
        <v>0</v>
      </c>
      <c r="FO257">
        <v>0</v>
      </c>
      <c r="FP257">
        <v>0</v>
      </c>
      <c r="FQ257">
        <v>0</v>
      </c>
      <c r="FR257">
        <v>0</v>
      </c>
      <c r="FS257">
        <v>44.333333333333336</v>
      </c>
      <c r="FT257">
        <v>0.18232940137386322</v>
      </c>
      <c r="FU257">
        <v>0</v>
      </c>
    </row>
    <row r="258" spans="1:177" x14ac:dyDescent="0.2">
      <c r="A258" t="s">
        <v>190</v>
      </c>
      <c r="B258" t="s">
        <v>212</v>
      </c>
      <c r="C258" t="s">
        <v>1</v>
      </c>
      <c r="D258" t="s">
        <v>246</v>
      </c>
      <c r="E258">
        <v>172</v>
      </c>
      <c r="F258">
        <v>195</v>
      </c>
      <c r="G258">
        <v>40.825794219970703</v>
      </c>
      <c r="H258">
        <v>40.092494964599609</v>
      </c>
      <c r="I258">
        <v>39.484363555908203</v>
      </c>
      <c r="J258">
        <v>39.531509399414063</v>
      </c>
      <c r="K258">
        <v>40.477252960205078</v>
      </c>
      <c r="L258">
        <v>42.805881500244141</v>
      </c>
      <c r="M258">
        <v>48.813568115234375</v>
      </c>
      <c r="N258">
        <v>55.076084136962891</v>
      </c>
      <c r="O258">
        <v>63.0396728515625</v>
      </c>
      <c r="P258">
        <v>68.94677734375</v>
      </c>
      <c r="Q258">
        <v>72.785003662109375</v>
      </c>
      <c r="R258">
        <v>75.121604919433594</v>
      </c>
      <c r="S258">
        <v>74.695327758789063</v>
      </c>
      <c r="T258">
        <v>76.459632873535156</v>
      </c>
      <c r="U258">
        <v>78.266021728515625</v>
      </c>
      <c r="V258">
        <v>78.654060363769531</v>
      </c>
      <c r="W258">
        <v>77.520545959472656</v>
      </c>
      <c r="X258">
        <v>74.587501525878906</v>
      </c>
      <c r="Y258">
        <v>65.635322570800781</v>
      </c>
      <c r="Z258">
        <v>58.748760223388672</v>
      </c>
      <c r="AA258">
        <v>54.222225189208984</v>
      </c>
      <c r="AB258">
        <v>51.629234313964844</v>
      </c>
      <c r="AC258">
        <v>47.674613952636719</v>
      </c>
      <c r="AD258">
        <v>44.249477386474609</v>
      </c>
      <c r="AE258">
        <v>-1.318040132522583</v>
      </c>
      <c r="AF258">
        <v>-1.4202026128768921</v>
      </c>
      <c r="AG258">
        <v>-1.2882862091064453</v>
      </c>
      <c r="AH258">
        <v>-0.72162461280822754</v>
      </c>
      <c r="AI258">
        <v>-0.66499000787734985</v>
      </c>
      <c r="AJ258">
        <v>-1.6453056335449219</v>
      </c>
      <c r="AK258">
        <v>1.1986167430877686</v>
      </c>
      <c r="AL258">
        <v>0.77346104383468628</v>
      </c>
      <c r="AM258">
        <v>-3.6404162645339966E-2</v>
      </c>
      <c r="AN258">
        <v>8.5083961486816406E-2</v>
      </c>
      <c r="AO258">
        <v>-0.24700926244258881</v>
      </c>
      <c r="AP258">
        <v>-0.82914191484451294</v>
      </c>
      <c r="AQ258">
        <v>-1.5224930047988892</v>
      </c>
      <c r="AR258">
        <v>-1.5399398803710937</v>
      </c>
      <c r="AS258">
        <v>-0.66134238243103027</v>
      </c>
      <c r="AT258">
        <v>6.1618204116821289</v>
      </c>
      <c r="AU258">
        <v>5.220644474029541</v>
      </c>
      <c r="AV258">
        <v>5.6720356941223145</v>
      </c>
      <c r="AW258">
        <v>3.6486959457397461</v>
      </c>
      <c r="AX258">
        <v>-2.1268532276153564</v>
      </c>
      <c r="AY258">
        <v>-1.5003582239151001</v>
      </c>
      <c r="AZ258">
        <v>-0.86260849237442017</v>
      </c>
      <c r="BA258">
        <v>-0.44574344158172607</v>
      </c>
      <c r="BB258">
        <v>-7.801143079996109E-2</v>
      </c>
      <c r="BC258">
        <v>-0.60333722829818726</v>
      </c>
      <c r="BD258">
        <v>-0.75364327430725098</v>
      </c>
      <c r="BE258">
        <v>-0.66419100761413574</v>
      </c>
      <c r="BF258">
        <v>-0.11928310990333557</v>
      </c>
      <c r="BG258">
        <v>-3.9865244179964066E-2</v>
      </c>
      <c r="BH258">
        <v>-0.98415845632553101</v>
      </c>
      <c r="BI258">
        <v>1.8695663213729858</v>
      </c>
      <c r="BJ258">
        <v>1.6210479736328125</v>
      </c>
      <c r="BK258">
        <v>0.81250953674316406</v>
      </c>
      <c r="BL258">
        <v>0.98594218492507935</v>
      </c>
      <c r="BM258">
        <v>0.6754876971244812</v>
      </c>
      <c r="BN258">
        <v>0.13783876597881317</v>
      </c>
      <c r="BO258">
        <v>-0.55968719720840454</v>
      </c>
      <c r="BP258">
        <v>-0.58031141757965088</v>
      </c>
      <c r="BQ258">
        <v>0.29582774639129639</v>
      </c>
      <c r="BR258">
        <v>7.1238546371459961</v>
      </c>
      <c r="BS258">
        <v>6.1294765472412109</v>
      </c>
      <c r="BT258">
        <v>6.5808477401733398</v>
      </c>
      <c r="BU258">
        <v>4.5577731132507324</v>
      </c>
      <c r="BV258">
        <v>-1.2356692552566528</v>
      </c>
      <c r="BW258">
        <v>-0.6367676854133606</v>
      </c>
      <c r="BX258">
        <v>-2.4604028090834618E-2</v>
      </c>
      <c r="BY258">
        <v>0.38480180501937866</v>
      </c>
      <c r="BZ258">
        <v>0.75355798006057739</v>
      </c>
      <c r="CA258">
        <v>-0.10833615064620972</v>
      </c>
      <c r="CB258">
        <v>-0.29198625683784485</v>
      </c>
      <c r="CC258">
        <v>-0.23194453120231628</v>
      </c>
      <c r="CD258">
        <v>0.29789677262306213</v>
      </c>
      <c r="CE258">
        <v>0.39309424161911011</v>
      </c>
      <c r="CF258">
        <v>-0.52624994516372681</v>
      </c>
      <c r="CG258">
        <v>2.3342640399932861</v>
      </c>
      <c r="CH258">
        <v>2.2080841064453125</v>
      </c>
      <c r="CI258">
        <v>1.4004645347595215</v>
      </c>
      <c r="CJ258">
        <v>1.60987389087677</v>
      </c>
      <c r="CK258">
        <v>1.3144062757492065</v>
      </c>
      <c r="CL258">
        <v>0.80756664276123047</v>
      </c>
      <c r="CM258">
        <v>0.10714917629957199</v>
      </c>
      <c r="CN258">
        <v>8.432433009147644E-2</v>
      </c>
      <c r="CO258">
        <v>0.95876085758209229</v>
      </c>
      <c r="CP258">
        <v>7.790156364440918</v>
      </c>
      <c r="CQ258">
        <v>6.7589306831359863</v>
      </c>
      <c r="CR258">
        <v>7.2102885246276855</v>
      </c>
      <c r="CS258">
        <v>5.1873974800109863</v>
      </c>
      <c r="CT258">
        <v>-0.61843788623809814</v>
      </c>
      <c r="CU258">
        <v>-3.864746168255806E-2</v>
      </c>
      <c r="CV258">
        <v>0.55579531192779541</v>
      </c>
      <c r="CW258">
        <v>0.96003490686416626</v>
      </c>
      <c r="CX258">
        <v>1.3295004367828369</v>
      </c>
      <c r="CY258">
        <v>0.38666489720344543</v>
      </c>
      <c r="CZ258">
        <v>0.16967073082923889</v>
      </c>
      <c r="DA258">
        <v>0.20030193030834198</v>
      </c>
      <c r="DB258">
        <v>0.71507668495178223</v>
      </c>
      <c r="DC258">
        <v>0.82605373859405518</v>
      </c>
      <c r="DD258">
        <v>-6.8341448903083801E-2</v>
      </c>
      <c r="DE258">
        <v>2.7989616394042969</v>
      </c>
      <c r="DF258">
        <v>2.7951202392578125</v>
      </c>
      <c r="DG258">
        <v>1.9884195327758789</v>
      </c>
      <c r="DH258">
        <v>2.2338056564331055</v>
      </c>
      <c r="DI258">
        <v>1.9533249139785767</v>
      </c>
      <c r="DJ258">
        <v>1.4772945642471313</v>
      </c>
      <c r="DK258">
        <v>0.77398556470870972</v>
      </c>
      <c r="DL258">
        <v>0.74896007776260376</v>
      </c>
      <c r="DM258">
        <v>1.6216939687728882</v>
      </c>
      <c r="DN258">
        <v>8.4564580917358398</v>
      </c>
      <c r="DO258">
        <v>7.3883848190307617</v>
      </c>
      <c r="DP258">
        <v>7.8397293090820312</v>
      </c>
      <c r="DQ258">
        <v>5.8170218467712402</v>
      </c>
      <c r="DR258">
        <v>-1.2065187329426408E-3</v>
      </c>
      <c r="DS258">
        <v>0.55947273969650269</v>
      </c>
      <c r="DT258">
        <v>1.1361947059631348</v>
      </c>
      <c r="DU258">
        <v>1.5352680683135986</v>
      </c>
      <c r="DV258">
        <v>1.9054428339004517</v>
      </c>
      <c r="DW258">
        <v>1.1013678312301636</v>
      </c>
      <c r="DX258">
        <v>0.83623009920120239</v>
      </c>
      <c r="DY258">
        <v>0.82439714670181274</v>
      </c>
      <c r="DZ258">
        <v>1.317418098449707</v>
      </c>
      <c r="EA258">
        <v>1.4511784315109253</v>
      </c>
      <c r="EB258">
        <v>0.59280568361282349</v>
      </c>
      <c r="EC258">
        <v>3.4699113368988037</v>
      </c>
      <c r="ED258">
        <v>3.6427071094512939</v>
      </c>
      <c r="EE258">
        <v>2.8373332023620605</v>
      </c>
      <c r="EF258">
        <v>3.1346638202667236</v>
      </c>
      <c r="EG258">
        <v>2.8758218288421631</v>
      </c>
      <c r="EH258">
        <v>2.4442751407623291</v>
      </c>
      <c r="EI258">
        <v>1.7367913722991943</v>
      </c>
      <c r="EJ258">
        <v>1.7085884809494019</v>
      </c>
      <c r="EK258">
        <v>2.5788640975952148</v>
      </c>
      <c r="EL258">
        <v>9.418492317199707</v>
      </c>
      <c r="EM258">
        <v>8.2972164154052734</v>
      </c>
      <c r="EN258">
        <v>8.7485418319702148</v>
      </c>
      <c r="EO258">
        <v>6.7260990142822266</v>
      </c>
      <c r="EP258">
        <v>0.88997757434844971</v>
      </c>
      <c r="EQ258">
        <v>1.4230632781982422</v>
      </c>
      <c r="ER258">
        <v>1.9741991758346558</v>
      </c>
      <c r="ES258">
        <v>2.3658132553100586</v>
      </c>
      <c r="ET258">
        <v>2.7370123863220215</v>
      </c>
      <c r="EU258">
        <v>69.252952575683594</v>
      </c>
      <c r="EV258">
        <v>67.25054931640625</v>
      </c>
      <c r="EW258">
        <v>65.374931335449219</v>
      </c>
      <c r="EX258">
        <v>64.399688720703125</v>
      </c>
      <c r="EY258">
        <v>62.939701080322266</v>
      </c>
      <c r="EZ258">
        <v>61.940147399902344</v>
      </c>
      <c r="FA258">
        <v>63.195652008056641</v>
      </c>
      <c r="FB258">
        <v>68.647941589355469</v>
      </c>
      <c r="FC258">
        <v>73.904548645019531</v>
      </c>
      <c r="FD258">
        <v>79.020675659179688</v>
      </c>
      <c r="FE258">
        <v>82.772346496582031</v>
      </c>
      <c r="FF258">
        <v>86.372779846191406</v>
      </c>
      <c r="FG258">
        <v>89.149703979492188</v>
      </c>
      <c r="FH258">
        <v>91.160842895507813</v>
      </c>
      <c r="FI258">
        <v>92.446357727050781</v>
      </c>
      <c r="FJ258">
        <v>92.395637512207031</v>
      </c>
      <c r="FK258">
        <v>91.386085510253906</v>
      </c>
      <c r="FL258">
        <v>89.726783752441406</v>
      </c>
      <c r="FM258">
        <v>88.009536743164063</v>
      </c>
      <c r="FN258">
        <v>83.733612060546875</v>
      </c>
      <c r="FO258">
        <v>79.557327270507812</v>
      </c>
      <c r="FP258">
        <v>76.605491638183594</v>
      </c>
      <c r="FQ258">
        <v>74.140556335449219</v>
      </c>
      <c r="FR258">
        <v>72.21954345703125</v>
      </c>
      <c r="FS258">
        <v>172</v>
      </c>
      <c r="FT258">
        <v>6.4384229481220245E-2</v>
      </c>
      <c r="FU258">
        <v>1</v>
      </c>
    </row>
    <row r="259" spans="1:177" x14ac:dyDescent="0.2">
      <c r="A259" t="s">
        <v>190</v>
      </c>
      <c r="B259" t="s">
        <v>212</v>
      </c>
      <c r="C259" t="s">
        <v>1</v>
      </c>
      <c r="D259" t="s">
        <v>247</v>
      </c>
      <c r="E259">
        <v>195</v>
      </c>
      <c r="F259">
        <v>195</v>
      </c>
      <c r="G259">
        <v>42.872451782226563</v>
      </c>
      <c r="H259">
        <v>41.967422485351563</v>
      </c>
      <c r="I259">
        <v>41.366325378417969</v>
      </c>
      <c r="J259">
        <v>41.673812866210937</v>
      </c>
      <c r="K259">
        <v>42.881195068359375</v>
      </c>
      <c r="L259">
        <v>45.527744293212891</v>
      </c>
      <c r="M259">
        <v>51.120235443115234</v>
      </c>
      <c r="N259">
        <v>57.619033813476562</v>
      </c>
      <c r="O259">
        <v>67.169105529785156</v>
      </c>
      <c r="P259">
        <v>74.07183837890625</v>
      </c>
      <c r="Q259">
        <v>78.091018676757813</v>
      </c>
      <c r="R259">
        <v>80.2388916015625</v>
      </c>
      <c r="S259">
        <v>79.543350219726563</v>
      </c>
      <c r="T259">
        <v>80.867935180664063</v>
      </c>
      <c r="U259">
        <v>81.695648193359375</v>
      </c>
      <c r="V259">
        <v>82.305450439453125</v>
      </c>
      <c r="W259">
        <v>80.321846008300781</v>
      </c>
      <c r="X259">
        <v>76.039886474609375</v>
      </c>
      <c r="Y259">
        <v>67.548828125</v>
      </c>
      <c r="Z259">
        <v>61.744369506835938</v>
      </c>
      <c r="AA259">
        <v>57.454620361328125</v>
      </c>
      <c r="AB259">
        <v>54.040672302246094</v>
      </c>
      <c r="AC259">
        <v>50.039485931396484</v>
      </c>
      <c r="AD259">
        <v>45.831932067871094</v>
      </c>
      <c r="AE259">
        <v>-2.0803475379943848</v>
      </c>
      <c r="AF259">
        <v>-1.9464805126190186</v>
      </c>
      <c r="AG259">
        <v>-1.9495511054992676</v>
      </c>
      <c r="AH259">
        <v>-1.2696390151977539</v>
      </c>
      <c r="AI259">
        <v>-1.3119103908538818</v>
      </c>
      <c r="AJ259">
        <v>-1.772337794303894</v>
      </c>
      <c r="AK259">
        <v>0.67548680305480957</v>
      </c>
      <c r="AL259">
        <v>0.4725804328918457</v>
      </c>
      <c r="AM259">
        <v>-7.939361035823822E-2</v>
      </c>
      <c r="AN259">
        <v>-0.20334415137767792</v>
      </c>
      <c r="AO259">
        <v>-0.60566174983978271</v>
      </c>
      <c r="AP259">
        <v>-0.84534835815429688</v>
      </c>
      <c r="AQ259">
        <v>-1.0832873582839966</v>
      </c>
      <c r="AR259">
        <v>-1.4771785736083984</v>
      </c>
      <c r="AS259">
        <v>-0.70905721187591553</v>
      </c>
      <c r="AT259">
        <v>7.6048812866210938</v>
      </c>
      <c r="AU259">
        <v>7.443352222442627</v>
      </c>
      <c r="AV259">
        <v>6.2902655601501465</v>
      </c>
      <c r="AW259">
        <v>5.7853298187255859</v>
      </c>
      <c r="AX259">
        <v>-0.13939936459064484</v>
      </c>
      <c r="AY259">
        <v>-0.95385032892227173</v>
      </c>
      <c r="AZ259">
        <v>-9.5698744058609009E-2</v>
      </c>
      <c r="BA259">
        <v>-4.4763240963220596E-2</v>
      </c>
      <c r="BB259">
        <v>0.14979903399944305</v>
      </c>
      <c r="BC259">
        <v>-1.2847721576690674</v>
      </c>
      <c r="BD259">
        <v>-1.2178828716278076</v>
      </c>
      <c r="BE259">
        <v>-1.2622699737548828</v>
      </c>
      <c r="BF259">
        <v>-0.62624824047088623</v>
      </c>
      <c r="BG259">
        <v>-0.6570746898651123</v>
      </c>
      <c r="BH259">
        <v>-1.0878989696502686</v>
      </c>
      <c r="BI259">
        <v>1.36847984790802</v>
      </c>
      <c r="BJ259">
        <v>1.3409601449966431</v>
      </c>
      <c r="BK259">
        <v>0.8564140796661377</v>
      </c>
      <c r="BL259">
        <v>0.76244580745697021</v>
      </c>
      <c r="BM259">
        <v>0.35278716683387756</v>
      </c>
      <c r="BN259">
        <v>0.14483895897865295</v>
      </c>
      <c r="BO259">
        <v>-0.12045828253030777</v>
      </c>
      <c r="BP259">
        <v>-0.52929764986038208</v>
      </c>
      <c r="BQ259">
        <v>0.19812767207622528</v>
      </c>
      <c r="BR259">
        <v>8.5189552307128906</v>
      </c>
      <c r="BS259">
        <v>8.2860326766967773</v>
      </c>
      <c r="BT259">
        <v>7.1061949729919434</v>
      </c>
      <c r="BU259">
        <v>6.568814754486084</v>
      </c>
      <c r="BV259">
        <v>0.62302231788635254</v>
      </c>
      <c r="BW259">
        <v>-0.23159812390804291</v>
      </c>
      <c r="BX259">
        <v>0.60103350877761841</v>
      </c>
      <c r="BY259">
        <v>0.64628195762634277</v>
      </c>
      <c r="BZ259">
        <v>0.84067857265472412</v>
      </c>
      <c r="CA259">
        <v>-0.73375898599624634</v>
      </c>
      <c r="CB259">
        <v>-0.71325844526290894</v>
      </c>
      <c r="CC259">
        <v>-0.78626108169555664</v>
      </c>
      <c r="CD259">
        <v>-0.18063774704933167</v>
      </c>
      <c r="CE259">
        <v>-0.2035374790430069</v>
      </c>
      <c r="CF259">
        <v>-0.61385869979858398</v>
      </c>
      <c r="CG259">
        <v>1.8484447002410889</v>
      </c>
      <c r="CH259">
        <v>1.9423973560333252</v>
      </c>
      <c r="CI259">
        <v>1.5045516490936279</v>
      </c>
      <c r="CJ259">
        <v>1.4313490390777588</v>
      </c>
      <c r="CK259">
        <v>1.0166059732437134</v>
      </c>
      <c r="CL259">
        <v>0.83063966035842896</v>
      </c>
      <c r="CM259">
        <v>0.54639416933059692</v>
      </c>
      <c r="CN259">
        <v>0.12720175087451935</v>
      </c>
      <c r="CO259">
        <v>0.82644116878509521</v>
      </c>
      <c r="CP259">
        <v>9.1520404815673828</v>
      </c>
      <c r="CQ259">
        <v>8.8696708679199219</v>
      </c>
      <c r="CR259">
        <v>7.6713047027587891</v>
      </c>
      <c r="CS259">
        <v>7.1114544868469238</v>
      </c>
      <c r="CT259">
        <v>1.1510732173919678</v>
      </c>
      <c r="CU259">
        <v>0.26863154768943787</v>
      </c>
      <c r="CV259">
        <v>1.0835881233215332</v>
      </c>
      <c r="CW259">
        <v>1.1248977184295654</v>
      </c>
      <c r="CX259">
        <v>1.3191796541213989</v>
      </c>
      <c r="CY259">
        <v>-0.18274582922458649</v>
      </c>
      <c r="CZ259">
        <v>-0.20863398909568787</v>
      </c>
      <c r="DA259">
        <v>-0.31025221943855286</v>
      </c>
      <c r="DB259">
        <v>0.2649727463722229</v>
      </c>
      <c r="DC259">
        <v>0.24999973177909851</v>
      </c>
      <c r="DD259">
        <v>-0.13981842994689941</v>
      </c>
      <c r="DE259">
        <v>2.3284096717834473</v>
      </c>
      <c r="DF259">
        <v>2.5438344478607178</v>
      </c>
      <c r="DG259">
        <v>2.1526892185211182</v>
      </c>
      <c r="DH259">
        <v>2.1002521514892578</v>
      </c>
      <c r="DI259">
        <v>1.6804248094558716</v>
      </c>
      <c r="DJ259">
        <v>1.5164403915405273</v>
      </c>
      <c r="DK259">
        <v>1.2132465839385986</v>
      </c>
      <c r="DL259">
        <v>0.78370118141174316</v>
      </c>
      <c r="DM259">
        <v>1.4547547101974487</v>
      </c>
      <c r="DN259">
        <v>9.785125732421875</v>
      </c>
      <c r="DO259">
        <v>9.4533090591430664</v>
      </c>
      <c r="DP259">
        <v>8.236414909362793</v>
      </c>
      <c r="DQ259">
        <v>7.6540942192077637</v>
      </c>
      <c r="DR259">
        <v>1.679124116897583</v>
      </c>
      <c r="DS259">
        <v>0.76886123418807983</v>
      </c>
      <c r="DT259">
        <v>1.5661427974700928</v>
      </c>
      <c r="DU259">
        <v>1.6035134792327881</v>
      </c>
      <c r="DV259">
        <v>1.7976807355880737</v>
      </c>
      <c r="DW259">
        <v>0.61282968521118164</v>
      </c>
      <c r="DX259">
        <v>0.51996356248855591</v>
      </c>
      <c r="DY259">
        <v>0.3770289421081543</v>
      </c>
      <c r="DZ259">
        <v>0.90836352109909058</v>
      </c>
      <c r="EA259">
        <v>0.90483546257019043</v>
      </c>
      <c r="EB259">
        <v>0.54462045431137085</v>
      </c>
      <c r="EC259">
        <v>3.0214025974273682</v>
      </c>
      <c r="ED259">
        <v>3.4122142791748047</v>
      </c>
      <c r="EE259">
        <v>3.0884969234466553</v>
      </c>
      <c r="EF259">
        <v>3.0660421848297119</v>
      </c>
      <c r="EG259">
        <v>2.6388735771179199</v>
      </c>
      <c r="EH259">
        <v>2.5066275596618652</v>
      </c>
      <c r="EI259">
        <v>2.1760756969451904</v>
      </c>
      <c r="EJ259">
        <v>1.7315820455551147</v>
      </c>
      <c r="EK259">
        <v>2.3619396686553955</v>
      </c>
      <c r="EL259">
        <v>10.699199676513672</v>
      </c>
      <c r="EM259">
        <v>10.295989036560059</v>
      </c>
      <c r="EN259">
        <v>9.0523433685302734</v>
      </c>
      <c r="EO259">
        <v>8.4375791549682617</v>
      </c>
      <c r="EP259">
        <v>2.4415457248687744</v>
      </c>
      <c r="EQ259">
        <v>1.4911134243011475</v>
      </c>
      <c r="ER259">
        <v>2.2628750801086426</v>
      </c>
      <c r="ES259">
        <v>2.2945587635040283</v>
      </c>
      <c r="ET259">
        <v>2.4885601997375488</v>
      </c>
      <c r="EU259">
        <v>70.389335632324219</v>
      </c>
      <c r="EV259">
        <v>68.057403564453125</v>
      </c>
      <c r="EW259">
        <v>66.26507568359375</v>
      </c>
      <c r="EX259">
        <v>64.834831237792969</v>
      </c>
      <c r="EY259">
        <v>63.507736206054688</v>
      </c>
      <c r="EZ259">
        <v>63.042201995849609</v>
      </c>
      <c r="FA259">
        <v>63.161643981933594</v>
      </c>
      <c r="FB259">
        <v>68.769218444824219</v>
      </c>
      <c r="FC259">
        <v>75.103118896484375</v>
      </c>
      <c r="FD259">
        <v>79.609382629394531</v>
      </c>
      <c r="FE259">
        <v>83.138313293457031</v>
      </c>
      <c r="FF259">
        <v>85.616775512695313</v>
      </c>
      <c r="FG259">
        <v>86.990806579589844</v>
      </c>
      <c r="FH259">
        <v>88.018417358398438</v>
      </c>
      <c r="FI259">
        <v>88.019058227539063</v>
      </c>
      <c r="FJ259">
        <v>87.947059631347656</v>
      </c>
      <c r="FK259">
        <v>85.452659606933594</v>
      </c>
      <c r="FL259">
        <v>81.83074951171875</v>
      </c>
      <c r="FM259">
        <v>79.112922668457031</v>
      </c>
      <c r="FN259">
        <v>75.527603149414063</v>
      </c>
      <c r="FO259">
        <v>71.2283935546875</v>
      </c>
      <c r="FP259">
        <v>69.102668762207031</v>
      </c>
      <c r="FQ259">
        <v>67.021308898925781</v>
      </c>
      <c r="FR259">
        <v>65.51092529296875</v>
      </c>
      <c r="FS259">
        <v>195</v>
      </c>
      <c r="FT259">
        <v>6.1242438852787018E-2</v>
      </c>
      <c r="FU259">
        <v>1</v>
      </c>
    </row>
    <row r="260" spans="1:177" x14ac:dyDescent="0.2">
      <c r="A260" t="s">
        <v>190</v>
      </c>
      <c r="B260" t="s">
        <v>212</v>
      </c>
      <c r="C260" t="s">
        <v>1</v>
      </c>
      <c r="D260" t="s">
        <v>248</v>
      </c>
      <c r="E260">
        <v>217</v>
      </c>
      <c r="F260">
        <v>217</v>
      </c>
      <c r="G260">
        <v>42.560550689697266</v>
      </c>
      <c r="H260">
        <v>42.175220489501953</v>
      </c>
      <c r="I260">
        <v>41.909767150878906</v>
      </c>
      <c r="J260">
        <v>42.461692810058594</v>
      </c>
      <c r="K260">
        <v>44.626354217529297</v>
      </c>
      <c r="L260">
        <v>48.931064605712891</v>
      </c>
      <c r="M260">
        <v>55.078216552734375</v>
      </c>
      <c r="N260">
        <v>60.434833526611328</v>
      </c>
      <c r="O260">
        <v>68.552993774414063</v>
      </c>
      <c r="P260">
        <v>76.086357116699219</v>
      </c>
      <c r="Q260">
        <v>80.998077392578125</v>
      </c>
      <c r="R260">
        <v>84.247543334960938</v>
      </c>
      <c r="S260">
        <v>83.259696960449219</v>
      </c>
      <c r="T260">
        <v>83.788299560546875</v>
      </c>
      <c r="U260">
        <v>85.193397521972656</v>
      </c>
      <c r="V260">
        <v>86.153877258300781</v>
      </c>
      <c r="W260">
        <v>84.346649169921875</v>
      </c>
      <c r="X260">
        <v>80.62945556640625</v>
      </c>
      <c r="Y260">
        <v>71.137702941894531</v>
      </c>
      <c r="Z260">
        <v>64.370689392089844</v>
      </c>
      <c r="AA260">
        <v>59.648902893066406</v>
      </c>
      <c r="AB260">
        <v>55.694591522216797</v>
      </c>
      <c r="AC260">
        <v>50.935802459716797</v>
      </c>
      <c r="AD260">
        <v>47.138999938964844</v>
      </c>
      <c r="AE260">
        <v>-1.550991415977478</v>
      </c>
      <c r="AF260">
        <v>-1.2068694829940796</v>
      </c>
      <c r="AG260">
        <v>-1.6005606651306152</v>
      </c>
      <c r="AH260">
        <v>-1.3100032806396484</v>
      </c>
      <c r="AI260">
        <v>-1.3387019634246826</v>
      </c>
      <c r="AJ260">
        <v>-1.1726914644241333</v>
      </c>
      <c r="AK260">
        <v>-0.55869793891906738</v>
      </c>
      <c r="AL260">
        <v>-0.94492757320404053</v>
      </c>
      <c r="AM260">
        <v>-2.4618067741394043</v>
      </c>
      <c r="AN260">
        <v>-2.4020330905914307</v>
      </c>
      <c r="AO260">
        <v>-2.681384801864624</v>
      </c>
      <c r="AP260">
        <v>-2.6654171943664551</v>
      </c>
      <c r="AQ260">
        <v>-2.3888013362884521</v>
      </c>
      <c r="AR260">
        <v>-2.7235984802246094</v>
      </c>
      <c r="AS260">
        <v>-0.62532341480255127</v>
      </c>
      <c r="AT260">
        <v>9.1241579055786133</v>
      </c>
      <c r="AU260">
        <v>7.2152247428894043</v>
      </c>
      <c r="AV260">
        <v>7.6753358840942383</v>
      </c>
      <c r="AW260">
        <v>5.9276132583618164</v>
      </c>
      <c r="AX260">
        <v>-1.5136736631393433</v>
      </c>
      <c r="AY260">
        <v>-1.4949319362640381</v>
      </c>
      <c r="AZ260">
        <v>-0.24007439613342285</v>
      </c>
      <c r="BA260">
        <v>-0.12268994748592377</v>
      </c>
      <c r="BB260">
        <v>4.5190462842583656E-3</v>
      </c>
      <c r="BC260">
        <v>-0.67423641681671143</v>
      </c>
      <c r="BD260">
        <v>-0.3869175910949707</v>
      </c>
      <c r="BE260">
        <v>-0.80809253454208374</v>
      </c>
      <c r="BF260">
        <v>-0.52918964624404907</v>
      </c>
      <c r="BG260">
        <v>-0.52908945083618164</v>
      </c>
      <c r="BH260">
        <v>-0.35256755352020264</v>
      </c>
      <c r="BI260">
        <v>0.29819121956825256</v>
      </c>
      <c r="BJ260">
        <v>-2.8737608343362808E-2</v>
      </c>
      <c r="BK260">
        <v>-1.5365442037582397</v>
      </c>
      <c r="BL260">
        <v>-1.432956337928772</v>
      </c>
      <c r="BM260">
        <v>-1.6630562543869019</v>
      </c>
      <c r="BN260">
        <v>-1.5757006406784058</v>
      </c>
      <c r="BO260">
        <v>-1.2977200746536255</v>
      </c>
      <c r="BP260">
        <v>-1.6542280912399292</v>
      </c>
      <c r="BQ260">
        <v>0.44682064652442932</v>
      </c>
      <c r="BR260">
        <v>10.227921485900879</v>
      </c>
      <c r="BS260">
        <v>8.2478647232055664</v>
      </c>
      <c r="BT260">
        <v>8.6824970245361328</v>
      </c>
      <c r="BU260">
        <v>6.8962459564208984</v>
      </c>
      <c r="BV260">
        <v>-0.59204584360122681</v>
      </c>
      <c r="BW260">
        <v>-0.64350670576095581</v>
      </c>
      <c r="BX260">
        <v>0.59772825241088867</v>
      </c>
      <c r="BY260">
        <v>0.76316356658935547</v>
      </c>
      <c r="BZ260">
        <v>0.91602545976638794</v>
      </c>
      <c r="CA260">
        <v>-6.6998593509197235E-2</v>
      </c>
      <c r="CB260">
        <v>0.18097862601280212</v>
      </c>
      <c r="CC260">
        <v>-0.25923150777816772</v>
      </c>
      <c r="CD260">
        <v>1.1599421501159668E-2</v>
      </c>
      <c r="CE260">
        <v>3.1645670533180237E-2</v>
      </c>
      <c r="CF260">
        <v>0.21544775366783142</v>
      </c>
      <c r="CG260">
        <v>0.89167004823684692</v>
      </c>
      <c r="CH260">
        <v>0.60581278800964355</v>
      </c>
      <c r="CI260">
        <v>-0.89571017026901245</v>
      </c>
      <c r="CJ260">
        <v>-0.76177668571472168</v>
      </c>
      <c r="CK260">
        <v>-0.95776504278182983</v>
      </c>
      <c r="CL260">
        <v>-0.82096618413925171</v>
      </c>
      <c r="CM260">
        <v>-0.54204058647155762</v>
      </c>
      <c r="CN260">
        <v>-0.913585364818573</v>
      </c>
      <c r="CO260">
        <v>1.1893843412399292</v>
      </c>
      <c r="CP260">
        <v>10.992384910583496</v>
      </c>
      <c r="CQ260">
        <v>8.9630680084228516</v>
      </c>
      <c r="CR260">
        <v>9.3800544738769531</v>
      </c>
      <c r="CS260">
        <v>7.5671181678771973</v>
      </c>
      <c r="CT260">
        <v>4.6270705759525299E-2</v>
      </c>
      <c r="CU260">
        <v>-5.3812213242053986E-2</v>
      </c>
      <c r="CV260">
        <v>1.177987813949585</v>
      </c>
      <c r="CW260">
        <v>1.3767030239105225</v>
      </c>
      <c r="CX260">
        <v>1.5473320484161377</v>
      </c>
      <c r="CY260">
        <v>0.54023927450180054</v>
      </c>
      <c r="CZ260">
        <v>0.74887484312057495</v>
      </c>
      <c r="DA260">
        <v>0.2896294891834259</v>
      </c>
      <c r="DB260">
        <v>0.55238848924636841</v>
      </c>
      <c r="DC260">
        <v>0.59238076210021973</v>
      </c>
      <c r="DD260">
        <v>0.78346306085586548</v>
      </c>
      <c r="DE260">
        <v>1.4851489067077637</v>
      </c>
      <c r="DF260">
        <v>1.2403632402420044</v>
      </c>
      <c r="DG260">
        <v>-0.25487616658210754</v>
      </c>
      <c r="DH260">
        <v>-9.0597055852413177E-2</v>
      </c>
      <c r="DI260">
        <v>-0.25247383117675781</v>
      </c>
      <c r="DJ260">
        <v>-6.6231749951839447E-2</v>
      </c>
      <c r="DK260">
        <v>0.21363891661167145</v>
      </c>
      <c r="DL260">
        <v>-0.1729426383972168</v>
      </c>
      <c r="DM260">
        <v>1.9319480657577515</v>
      </c>
      <c r="DN260">
        <v>11.756848335266113</v>
      </c>
      <c r="DO260">
        <v>9.6782712936401367</v>
      </c>
      <c r="DP260">
        <v>10.077611923217773</v>
      </c>
      <c r="DQ260">
        <v>8.2379903793334961</v>
      </c>
      <c r="DR260">
        <v>0.68458729982376099</v>
      </c>
      <c r="DS260">
        <v>0.53588229417800903</v>
      </c>
      <c r="DT260">
        <v>1.7582473754882812</v>
      </c>
      <c r="DU260">
        <v>1.9902424812316895</v>
      </c>
      <c r="DV260">
        <v>2.1786386966705322</v>
      </c>
      <c r="DW260">
        <v>1.4169942140579224</v>
      </c>
      <c r="DX260">
        <v>1.5688267946243286</v>
      </c>
      <c r="DY260">
        <v>1.0820976495742798</v>
      </c>
      <c r="DZ260">
        <v>1.3332021236419678</v>
      </c>
      <c r="EA260">
        <v>1.4019932746887207</v>
      </c>
      <c r="EB260">
        <v>1.6035869121551514</v>
      </c>
      <c r="EC260">
        <v>2.3420381546020508</v>
      </c>
      <c r="ED260">
        <v>2.1565532684326172</v>
      </c>
      <c r="EE260">
        <v>0.67038631439208984</v>
      </c>
      <c r="EF260">
        <v>0.8784797191619873</v>
      </c>
      <c r="EG260">
        <v>0.76585465669631958</v>
      </c>
      <c r="EH260">
        <v>1.0234849452972412</v>
      </c>
      <c r="EI260">
        <v>1.3047201633453369</v>
      </c>
      <c r="EJ260">
        <v>0.89642781019210815</v>
      </c>
      <c r="EK260">
        <v>3.0040919780731201</v>
      </c>
      <c r="EL260">
        <v>12.860611915588379</v>
      </c>
      <c r="EM260">
        <v>10.710911750793457</v>
      </c>
      <c r="EN260">
        <v>11.084773063659668</v>
      </c>
      <c r="EO260">
        <v>9.2066230773925781</v>
      </c>
      <c r="EP260">
        <v>1.6062150001525879</v>
      </c>
      <c r="EQ260">
        <v>1.3873075246810913</v>
      </c>
      <c r="ER260">
        <v>2.5960500240325928</v>
      </c>
      <c r="ES260">
        <v>2.8760960102081299</v>
      </c>
      <c r="ET260">
        <v>3.0901451110839844</v>
      </c>
      <c r="EU260">
        <v>69.774368286132812</v>
      </c>
      <c r="EV260">
        <v>68.487655639648437</v>
      </c>
      <c r="EW260">
        <v>66.798133850097656</v>
      </c>
      <c r="EX260">
        <v>65.760124206542969</v>
      </c>
      <c r="EY260">
        <v>64.711441040039063</v>
      </c>
      <c r="EZ260">
        <v>63.322711944580078</v>
      </c>
      <c r="FA260">
        <v>64.133453369140625</v>
      </c>
      <c r="FB260">
        <v>67.328575134277344</v>
      </c>
      <c r="FC260">
        <v>70.570053100585938</v>
      </c>
      <c r="FD260">
        <v>74.964057922363281</v>
      </c>
      <c r="FE260">
        <v>80.450859069824219</v>
      </c>
      <c r="FF260">
        <v>84.60028076171875</v>
      </c>
      <c r="FG260">
        <v>85.157173156738281</v>
      </c>
      <c r="FH260">
        <v>84.871536254882813</v>
      </c>
      <c r="FI260">
        <v>86.447433471679687</v>
      </c>
      <c r="FJ260">
        <v>86.747352600097656</v>
      </c>
      <c r="FK260">
        <v>84.947349548339844</v>
      </c>
      <c r="FL260">
        <v>82.836174011230469</v>
      </c>
      <c r="FM260">
        <v>79.805900573730469</v>
      </c>
      <c r="FN260">
        <v>76.104209899902344</v>
      </c>
      <c r="FO260">
        <v>71.759193420410156</v>
      </c>
      <c r="FP260">
        <v>69.027763366699219</v>
      </c>
      <c r="FQ260">
        <v>67.015815734863281</v>
      </c>
      <c r="FR260">
        <v>65.860214233398438</v>
      </c>
      <c r="FS260">
        <v>217</v>
      </c>
      <c r="FT260">
        <v>5.7399597018957138E-2</v>
      </c>
      <c r="FU260">
        <v>1</v>
      </c>
    </row>
    <row r="261" spans="1:177" x14ac:dyDescent="0.2">
      <c r="A261" t="s">
        <v>190</v>
      </c>
      <c r="B261" t="s">
        <v>212</v>
      </c>
      <c r="C261" t="s">
        <v>1</v>
      </c>
      <c r="D261" t="s">
        <v>249</v>
      </c>
      <c r="E261">
        <v>217</v>
      </c>
      <c r="F261">
        <v>217</v>
      </c>
      <c r="G261">
        <v>40.765567779541016</v>
      </c>
      <c r="H261">
        <v>40.313888549804688</v>
      </c>
      <c r="I261">
        <v>40.184268951416016</v>
      </c>
      <c r="J261">
        <v>40.760101318359375</v>
      </c>
      <c r="K261">
        <v>42.855297088623047</v>
      </c>
      <c r="L261">
        <v>46.966888427734375</v>
      </c>
      <c r="M261">
        <v>52.3782958984375</v>
      </c>
      <c r="N261">
        <v>57.427192687988281</v>
      </c>
      <c r="O261">
        <v>66.101127624511719</v>
      </c>
      <c r="P261">
        <v>74.128135681152344</v>
      </c>
      <c r="Q261">
        <v>79.859199523925781</v>
      </c>
      <c r="R261">
        <v>83.483116149902344</v>
      </c>
      <c r="S261">
        <v>82.92596435546875</v>
      </c>
      <c r="T261">
        <v>83.897445678710938</v>
      </c>
      <c r="U261">
        <v>83.959815979003906</v>
      </c>
      <c r="V261">
        <v>83.488922119140625</v>
      </c>
      <c r="W261">
        <v>81.952232360839844</v>
      </c>
      <c r="X261">
        <v>78.112884521484375</v>
      </c>
      <c r="Y261">
        <v>68.173553466796875</v>
      </c>
      <c r="Z261">
        <v>62.631019592285156</v>
      </c>
      <c r="AA261">
        <v>59.118419647216797</v>
      </c>
      <c r="AB261">
        <v>55.490657806396484</v>
      </c>
      <c r="AC261">
        <v>50.166904449462891</v>
      </c>
      <c r="AD261">
        <v>45.876411437988281</v>
      </c>
      <c r="AE261">
        <v>-1.1726272106170654</v>
      </c>
      <c r="AF261">
        <v>-0.99701070785522461</v>
      </c>
      <c r="AG261">
        <v>-1.1581231355667114</v>
      </c>
      <c r="AH261">
        <v>-1.1839390993118286</v>
      </c>
      <c r="AI261">
        <v>-1.5089534521102905</v>
      </c>
      <c r="AJ261">
        <v>-1.8138192892074585</v>
      </c>
      <c r="AK261">
        <v>0.55273336172103882</v>
      </c>
      <c r="AL261">
        <v>-0.3699353039264679</v>
      </c>
      <c r="AM261">
        <v>-2.2251513004302979</v>
      </c>
      <c r="AN261">
        <v>-2.1337025165557861</v>
      </c>
      <c r="AO261">
        <v>-2.1353499889373779</v>
      </c>
      <c r="AP261">
        <v>-2.8210341930389404</v>
      </c>
      <c r="AQ261">
        <v>-2.3348872661590576</v>
      </c>
      <c r="AR261">
        <v>-1.1988924741744995</v>
      </c>
      <c r="AS261">
        <v>-0.37810349464416504</v>
      </c>
      <c r="AT261">
        <v>9.0621976852416992</v>
      </c>
      <c r="AU261">
        <v>8.1750736236572266</v>
      </c>
      <c r="AV261">
        <v>8.1146955490112305</v>
      </c>
      <c r="AW261">
        <v>6.1512641906738281</v>
      </c>
      <c r="AX261">
        <v>-1.9347413778305054</v>
      </c>
      <c r="AY261">
        <v>-1.7671805620193481</v>
      </c>
      <c r="AZ261">
        <v>-0.47946244478225708</v>
      </c>
      <c r="BA261">
        <v>-0.20544794201850891</v>
      </c>
      <c r="BB261">
        <v>0.10544741898775101</v>
      </c>
      <c r="BC261">
        <v>-0.40310308337211609</v>
      </c>
      <c r="BD261">
        <v>-0.26858112215995789</v>
      </c>
      <c r="BE261">
        <v>-0.44158688187599182</v>
      </c>
      <c r="BF261">
        <v>-0.46918091177940369</v>
      </c>
      <c r="BG261">
        <v>-0.75331073999404907</v>
      </c>
      <c r="BH261">
        <v>-1.0319907665252686</v>
      </c>
      <c r="BI261">
        <v>1.361412525177002</v>
      </c>
      <c r="BJ261">
        <v>0.49581164121627808</v>
      </c>
      <c r="BK261">
        <v>-1.3231254816055298</v>
      </c>
      <c r="BL261">
        <v>-1.1650847196578979</v>
      </c>
      <c r="BM261">
        <v>-1.095711350440979</v>
      </c>
      <c r="BN261">
        <v>-1.6950268745422363</v>
      </c>
      <c r="BO261">
        <v>-1.1720750331878662</v>
      </c>
      <c r="BP261">
        <v>-7.539810985326767E-2</v>
      </c>
      <c r="BQ261">
        <v>0.73141622543334961</v>
      </c>
      <c r="BR261">
        <v>10.118744850158691</v>
      </c>
      <c r="BS261">
        <v>9.1633110046386719</v>
      </c>
      <c r="BT261">
        <v>9.0748739242553711</v>
      </c>
      <c r="BU261">
        <v>7.0602073669433594</v>
      </c>
      <c r="BV261">
        <v>-1.0383526086807251</v>
      </c>
      <c r="BW261">
        <v>-0.91937905550003052</v>
      </c>
      <c r="BX261">
        <v>0.37869378924369812</v>
      </c>
      <c r="BY261">
        <v>0.67362260818481445</v>
      </c>
      <c r="BZ261">
        <v>0.9831123948097229</v>
      </c>
      <c r="CA261">
        <v>0.12986695766448975</v>
      </c>
      <c r="CB261">
        <v>0.23592700064182281</v>
      </c>
      <c r="CC261">
        <v>5.4683975875377655E-2</v>
      </c>
      <c r="CD261">
        <v>2.5858471170067787E-2</v>
      </c>
      <c r="CE261">
        <v>-0.22995483875274658</v>
      </c>
      <c r="CF261">
        <v>-0.49049869179725647</v>
      </c>
      <c r="CG261">
        <v>1.9215012788772583</v>
      </c>
      <c r="CH261">
        <v>1.0954253673553467</v>
      </c>
      <c r="CI261">
        <v>-0.69838523864746094</v>
      </c>
      <c r="CJ261">
        <v>-0.49422308802604675</v>
      </c>
      <c r="CK261">
        <v>-0.37566077709197998</v>
      </c>
      <c r="CL261">
        <v>-0.91515755653381348</v>
      </c>
      <c r="CM261">
        <v>-0.36671489477157593</v>
      </c>
      <c r="CN261">
        <v>0.70273065567016602</v>
      </c>
      <c r="CO261">
        <v>1.499866247177124</v>
      </c>
      <c r="CP261">
        <v>10.850505828857422</v>
      </c>
      <c r="CQ261">
        <v>9.8477602005004883</v>
      </c>
      <c r="CR261">
        <v>9.7398900985717773</v>
      </c>
      <c r="CS261">
        <v>7.6897387504577637</v>
      </c>
      <c r="CT261">
        <v>-0.41751646995544434</v>
      </c>
      <c r="CU261">
        <v>-0.33219423890113831</v>
      </c>
      <c r="CV261">
        <v>0.97305017709732056</v>
      </c>
      <c r="CW261">
        <v>1.2824641466140747</v>
      </c>
      <c r="CX261">
        <v>1.5909805297851563</v>
      </c>
      <c r="CY261">
        <v>0.66283696889877319</v>
      </c>
      <c r="CZ261">
        <v>0.74043512344360352</v>
      </c>
      <c r="DA261">
        <v>0.55095481872558594</v>
      </c>
      <c r="DB261">
        <v>0.52089786529541016</v>
      </c>
      <c r="DC261">
        <v>0.29340103268623352</v>
      </c>
      <c r="DD261">
        <v>5.0993364304304123E-2</v>
      </c>
      <c r="DE261">
        <v>2.4815900325775146</v>
      </c>
      <c r="DF261">
        <v>1.6950390338897705</v>
      </c>
      <c r="DG261">
        <v>-7.3644950985908508E-2</v>
      </c>
      <c r="DH261">
        <v>0.17663860321044922</v>
      </c>
      <c r="DI261">
        <v>0.34438976645469666</v>
      </c>
      <c r="DJ261">
        <v>-0.1352882981300354</v>
      </c>
      <c r="DK261">
        <v>0.43864527344703674</v>
      </c>
      <c r="DL261">
        <v>1.4808593988418579</v>
      </c>
      <c r="DM261">
        <v>2.2683162689208984</v>
      </c>
      <c r="DN261">
        <v>11.582266807556152</v>
      </c>
      <c r="DO261">
        <v>10.532209396362305</v>
      </c>
      <c r="DP261">
        <v>10.404906272888184</v>
      </c>
      <c r="DQ261">
        <v>8.319270133972168</v>
      </c>
      <c r="DR261">
        <v>0.20331966876983643</v>
      </c>
      <c r="DS261">
        <v>0.25499054789543152</v>
      </c>
      <c r="DT261">
        <v>1.5674065351486206</v>
      </c>
      <c r="DU261">
        <v>1.891305685043335</v>
      </c>
      <c r="DV261">
        <v>2.1988487243652344</v>
      </c>
      <c r="DW261">
        <v>1.4323611259460449</v>
      </c>
      <c r="DX261">
        <v>1.4688646793365479</v>
      </c>
      <c r="DY261">
        <v>1.2674911022186279</v>
      </c>
      <c r="DZ261">
        <v>1.2356560230255127</v>
      </c>
      <c r="EA261">
        <v>1.0490437746047974</v>
      </c>
      <c r="EB261">
        <v>0.83282190561294556</v>
      </c>
      <c r="EC261">
        <v>3.290269136428833</v>
      </c>
      <c r="ED261">
        <v>2.5607860088348389</v>
      </c>
      <c r="EE261">
        <v>0.82838082313537598</v>
      </c>
      <c r="EF261">
        <v>1.1452562808990479</v>
      </c>
      <c r="EG261">
        <v>1.384028434753418</v>
      </c>
      <c r="EH261">
        <v>0.99071907997131348</v>
      </c>
      <c r="EI261">
        <v>1.6014574766159058</v>
      </c>
      <c r="EJ261">
        <v>2.604353666305542</v>
      </c>
      <c r="EK261">
        <v>3.3778359889984131</v>
      </c>
      <c r="EL261">
        <v>12.638813972473145</v>
      </c>
      <c r="EM261">
        <v>11.52044677734375</v>
      </c>
      <c r="EN261">
        <v>11.365084648132324</v>
      </c>
      <c r="EO261">
        <v>9.2282133102416992</v>
      </c>
      <c r="EP261">
        <v>1.0997084379196167</v>
      </c>
      <c r="EQ261">
        <v>1.1027921438217163</v>
      </c>
      <c r="ER261">
        <v>2.425562858581543</v>
      </c>
      <c r="ES261">
        <v>2.7703762054443359</v>
      </c>
      <c r="ET261">
        <v>3.0765135288238525</v>
      </c>
      <c r="EU261">
        <v>66.81024169921875</v>
      </c>
      <c r="EV261">
        <v>65.532585144042969</v>
      </c>
      <c r="EW261">
        <v>64.373870849609375</v>
      </c>
      <c r="EX261">
        <v>63.599964141845703</v>
      </c>
      <c r="EY261">
        <v>63.116714477539063</v>
      </c>
      <c r="EZ261">
        <v>62.847503662109375</v>
      </c>
      <c r="FA261">
        <v>63.1351318359375</v>
      </c>
      <c r="FB261">
        <v>66.415397644042969</v>
      </c>
      <c r="FC261">
        <v>70.069313049316406</v>
      </c>
      <c r="FD261">
        <v>75.716743469238281</v>
      </c>
      <c r="FE261">
        <v>81.891517639160156</v>
      </c>
      <c r="FF261">
        <v>87.084663391113281</v>
      </c>
      <c r="FG261">
        <v>88.961090087890625</v>
      </c>
      <c r="FH261">
        <v>88.71624755859375</v>
      </c>
      <c r="FI261">
        <v>87.761032104492187</v>
      </c>
      <c r="FJ261">
        <v>85.485275268554687</v>
      </c>
      <c r="FK261">
        <v>84.202064514160156</v>
      </c>
      <c r="FL261">
        <v>81.706085205078125</v>
      </c>
      <c r="FM261">
        <v>77.521675109863281</v>
      </c>
      <c r="FN261">
        <v>75.039131164550781</v>
      </c>
      <c r="FO261">
        <v>73.045051574707031</v>
      </c>
      <c r="FP261">
        <v>70.768295288085938</v>
      </c>
      <c r="FQ261">
        <v>68.299087524414063</v>
      </c>
      <c r="FR261">
        <v>66.620643615722656</v>
      </c>
      <c r="FS261">
        <v>217</v>
      </c>
      <c r="FT261">
        <v>5.630156397819519E-2</v>
      </c>
      <c r="FU261">
        <v>1</v>
      </c>
    </row>
    <row r="262" spans="1:177" x14ac:dyDescent="0.2">
      <c r="A262" t="s">
        <v>190</v>
      </c>
      <c r="B262" t="s">
        <v>212</v>
      </c>
      <c r="C262" t="s">
        <v>1</v>
      </c>
      <c r="D262" t="s">
        <v>250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0</v>
      </c>
      <c r="DH262">
        <v>0</v>
      </c>
      <c r="DI262">
        <v>0</v>
      </c>
      <c r="DJ262">
        <v>0</v>
      </c>
      <c r="DK262">
        <v>0</v>
      </c>
      <c r="DL262">
        <v>0</v>
      </c>
      <c r="DM262">
        <v>0</v>
      </c>
      <c r="DN262">
        <v>0</v>
      </c>
      <c r="DO262">
        <v>0</v>
      </c>
      <c r="DP262">
        <v>0</v>
      </c>
      <c r="DQ262">
        <v>0</v>
      </c>
      <c r="DR262">
        <v>0</v>
      </c>
      <c r="DS262">
        <v>0</v>
      </c>
      <c r="DT262">
        <v>0</v>
      </c>
      <c r="DU262">
        <v>0</v>
      </c>
      <c r="DV262">
        <v>0</v>
      </c>
      <c r="DW262">
        <v>0</v>
      </c>
      <c r="DX262">
        <v>0</v>
      </c>
      <c r="DY262">
        <v>0</v>
      </c>
      <c r="DZ262">
        <v>0</v>
      </c>
      <c r="EA262">
        <v>0</v>
      </c>
      <c r="EB262">
        <v>0</v>
      </c>
      <c r="EC262">
        <v>0</v>
      </c>
      <c r="ED262">
        <v>0</v>
      </c>
      <c r="EE262">
        <v>0</v>
      </c>
      <c r="EF262">
        <v>0</v>
      </c>
      <c r="EG262">
        <v>0</v>
      </c>
      <c r="EH262">
        <v>0</v>
      </c>
      <c r="EI262">
        <v>0</v>
      </c>
      <c r="EJ262">
        <v>0</v>
      </c>
      <c r="EK262">
        <v>0</v>
      </c>
      <c r="EL262">
        <v>0</v>
      </c>
      <c r="EM262">
        <v>0</v>
      </c>
      <c r="EN262">
        <v>0</v>
      </c>
      <c r="EO262">
        <v>0</v>
      </c>
      <c r="EP262">
        <v>0</v>
      </c>
      <c r="EQ262">
        <v>0</v>
      </c>
      <c r="ER262">
        <v>0</v>
      </c>
      <c r="ES262">
        <v>0</v>
      </c>
      <c r="ET262">
        <v>0</v>
      </c>
      <c r="EU262">
        <v>0</v>
      </c>
      <c r="EV262">
        <v>0</v>
      </c>
      <c r="EW262">
        <v>0</v>
      </c>
      <c r="EX262">
        <v>0</v>
      </c>
      <c r="EY262">
        <v>0</v>
      </c>
      <c r="EZ262">
        <v>0</v>
      </c>
      <c r="FA262">
        <v>0</v>
      </c>
      <c r="FB262">
        <v>0</v>
      </c>
      <c r="FC262">
        <v>0</v>
      </c>
      <c r="FD262">
        <v>0</v>
      </c>
      <c r="FE262">
        <v>0</v>
      </c>
      <c r="FF262">
        <v>0</v>
      </c>
      <c r="FG262">
        <v>0</v>
      </c>
      <c r="FH262">
        <v>0</v>
      </c>
      <c r="FI262">
        <v>0</v>
      </c>
      <c r="FJ262">
        <v>0</v>
      </c>
      <c r="FK262">
        <v>0</v>
      </c>
      <c r="FL262">
        <v>0</v>
      </c>
      <c r="FM262">
        <v>0</v>
      </c>
      <c r="FN262">
        <v>0</v>
      </c>
      <c r="FO262">
        <v>0</v>
      </c>
      <c r="FP262">
        <v>0</v>
      </c>
      <c r="FQ262">
        <v>0</v>
      </c>
      <c r="FR262">
        <v>0</v>
      </c>
      <c r="FS262">
        <v>0</v>
      </c>
      <c r="FU262">
        <v>0</v>
      </c>
    </row>
    <row r="263" spans="1:177" x14ac:dyDescent="0.2">
      <c r="A263" t="s">
        <v>190</v>
      </c>
      <c r="B263" t="s">
        <v>212</v>
      </c>
      <c r="C263" t="s">
        <v>1</v>
      </c>
      <c r="D263" t="s">
        <v>251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  <c r="ET263">
        <v>0</v>
      </c>
      <c r="EU263">
        <v>0</v>
      </c>
      <c r="EV263">
        <v>0</v>
      </c>
      <c r="EW263">
        <v>0</v>
      </c>
      <c r="EX263">
        <v>0</v>
      </c>
      <c r="EY263">
        <v>0</v>
      </c>
      <c r="EZ263">
        <v>0</v>
      </c>
      <c r="FA263">
        <v>0</v>
      </c>
      <c r="FB263">
        <v>0</v>
      </c>
      <c r="FC263">
        <v>0</v>
      </c>
      <c r="FD263">
        <v>0</v>
      </c>
      <c r="FE263">
        <v>0</v>
      </c>
      <c r="FF263">
        <v>0</v>
      </c>
      <c r="FG263">
        <v>0</v>
      </c>
      <c r="FH263">
        <v>0</v>
      </c>
      <c r="FI263">
        <v>0</v>
      </c>
      <c r="FJ263">
        <v>0</v>
      </c>
      <c r="FK263">
        <v>0</v>
      </c>
      <c r="FL263">
        <v>0</v>
      </c>
      <c r="FM263">
        <v>0</v>
      </c>
      <c r="FN263">
        <v>0</v>
      </c>
      <c r="FO263">
        <v>0</v>
      </c>
      <c r="FP263">
        <v>0</v>
      </c>
      <c r="FQ263">
        <v>0</v>
      </c>
      <c r="FR263">
        <v>0</v>
      </c>
      <c r="FS263">
        <v>0</v>
      </c>
      <c r="FU263">
        <v>0</v>
      </c>
    </row>
    <row r="264" spans="1:177" x14ac:dyDescent="0.2">
      <c r="A264" t="s">
        <v>190</v>
      </c>
      <c r="B264" t="s">
        <v>212</v>
      </c>
      <c r="C264" t="s">
        <v>1</v>
      </c>
      <c r="D264" t="s">
        <v>252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  <c r="DG264">
        <v>0</v>
      </c>
      <c r="DH264">
        <v>0</v>
      </c>
      <c r="DI264">
        <v>0</v>
      </c>
      <c r="DJ264">
        <v>0</v>
      </c>
      <c r="DK264">
        <v>0</v>
      </c>
      <c r="DL264">
        <v>0</v>
      </c>
      <c r="DM264">
        <v>0</v>
      </c>
      <c r="DN264">
        <v>0</v>
      </c>
      <c r="DO264">
        <v>0</v>
      </c>
      <c r="DP264">
        <v>0</v>
      </c>
      <c r="DQ264">
        <v>0</v>
      </c>
      <c r="DR264">
        <v>0</v>
      </c>
      <c r="DS264">
        <v>0</v>
      </c>
      <c r="DT264">
        <v>0</v>
      </c>
      <c r="DU264">
        <v>0</v>
      </c>
      <c r="DV264">
        <v>0</v>
      </c>
      <c r="DW264">
        <v>0</v>
      </c>
      <c r="DX264">
        <v>0</v>
      </c>
      <c r="DY264">
        <v>0</v>
      </c>
      <c r="DZ264">
        <v>0</v>
      </c>
      <c r="EA264">
        <v>0</v>
      </c>
      <c r="EB264">
        <v>0</v>
      </c>
      <c r="EC264">
        <v>0</v>
      </c>
      <c r="ED264">
        <v>0</v>
      </c>
      <c r="EE264">
        <v>0</v>
      </c>
      <c r="EF264">
        <v>0</v>
      </c>
      <c r="EG264">
        <v>0</v>
      </c>
      <c r="EH264">
        <v>0</v>
      </c>
      <c r="EI264">
        <v>0</v>
      </c>
      <c r="EJ264">
        <v>0</v>
      </c>
      <c r="EK264">
        <v>0</v>
      </c>
      <c r="EL264">
        <v>0</v>
      </c>
      <c r="EM264">
        <v>0</v>
      </c>
      <c r="EN264">
        <v>0</v>
      </c>
      <c r="EO264">
        <v>0</v>
      </c>
      <c r="EP264">
        <v>0</v>
      </c>
      <c r="EQ264">
        <v>0</v>
      </c>
      <c r="ER264">
        <v>0</v>
      </c>
      <c r="ES264">
        <v>0</v>
      </c>
      <c r="ET264">
        <v>0</v>
      </c>
      <c r="EU264">
        <v>0</v>
      </c>
      <c r="EV264">
        <v>0</v>
      </c>
      <c r="EW264">
        <v>0</v>
      </c>
      <c r="EX264">
        <v>0</v>
      </c>
      <c r="EY264">
        <v>0</v>
      </c>
      <c r="EZ264">
        <v>0</v>
      </c>
      <c r="FA264">
        <v>0</v>
      </c>
      <c r="FB264">
        <v>0</v>
      </c>
      <c r="FC264">
        <v>0</v>
      </c>
      <c r="FD264">
        <v>0</v>
      </c>
      <c r="FE264">
        <v>0</v>
      </c>
      <c r="FF264">
        <v>0</v>
      </c>
      <c r="FG264">
        <v>0</v>
      </c>
      <c r="FH264">
        <v>0</v>
      </c>
      <c r="FI264">
        <v>0</v>
      </c>
      <c r="FJ264">
        <v>0</v>
      </c>
      <c r="FK264">
        <v>0</v>
      </c>
      <c r="FL264">
        <v>0</v>
      </c>
      <c r="FM264">
        <v>0</v>
      </c>
      <c r="FN264">
        <v>0</v>
      </c>
      <c r="FO264">
        <v>0</v>
      </c>
      <c r="FP264">
        <v>0</v>
      </c>
      <c r="FQ264">
        <v>0</v>
      </c>
      <c r="FR264">
        <v>0</v>
      </c>
      <c r="FS264">
        <v>9</v>
      </c>
      <c r="FT264">
        <v>0.18363216519355774</v>
      </c>
      <c r="FU264">
        <v>0</v>
      </c>
    </row>
    <row r="265" spans="1:177" x14ac:dyDescent="0.2">
      <c r="A265" t="s">
        <v>190</v>
      </c>
      <c r="B265" t="s">
        <v>212</v>
      </c>
      <c r="C265" t="s">
        <v>1</v>
      </c>
      <c r="D265" t="s">
        <v>253</v>
      </c>
      <c r="E265">
        <v>213</v>
      </c>
      <c r="F265">
        <v>213</v>
      </c>
      <c r="G265">
        <v>39.901298522949219</v>
      </c>
      <c r="H265">
        <v>39.789131164550781</v>
      </c>
      <c r="I265">
        <v>39.676021575927734</v>
      </c>
      <c r="J265">
        <v>40.235324859619141</v>
      </c>
      <c r="K265">
        <v>42.160293579101563</v>
      </c>
      <c r="L265">
        <v>46.124744415283203</v>
      </c>
      <c r="M265">
        <v>52.035453796386719</v>
      </c>
      <c r="N265">
        <v>56.435909271240234</v>
      </c>
      <c r="O265">
        <v>65.164947509765625</v>
      </c>
      <c r="P265">
        <v>70.8914794921875</v>
      </c>
      <c r="Q265">
        <v>74.558258056640625</v>
      </c>
      <c r="R265">
        <v>77.471160888671875</v>
      </c>
      <c r="S265">
        <v>77.691505432128906</v>
      </c>
      <c r="T265">
        <v>78.995773315429688</v>
      </c>
      <c r="U265">
        <v>79.253517150878906</v>
      </c>
      <c r="V265">
        <v>79.422462463378906</v>
      </c>
      <c r="W265">
        <v>77.741844177246094</v>
      </c>
      <c r="X265">
        <v>74.447280883789063</v>
      </c>
      <c r="Y265">
        <v>67.082008361816406</v>
      </c>
      <c r="Z265">
        <v>61.623485565185547</v>
      </c>
      <c r="AA265">
        <v>57.763393402099609</v>
      </c>
      <c r="AB265">
        <v>53.895622253417969</v>
      </c>
      <c r="AC265">
        <v>49.209140777587891</v>
      </c>
      <c r="AD265">
        <v>45.146297454833984</v>
      </c>
      <c r="AE265">
        <v>-1.7524704933166504</v>
      </c>
      <c r="AF265">
        <v>-1.5136914253234863</v>
      </c>
      <c r="AG265">
        <v>-1.3981224298477173</v>
      </c>
      <c r="AH265">
        <v>-2.0555081367492676</v>
      </c>
      <c r="AI265">
        <v>-1.3011616468429565</v>
      </c>
      <c r="AJ265">
        <v>-1.1977078914642334</v>
      </c>
      <c r="AK265">
        <v>-1.2592426538467407</v>
      </c>
      <c r="AL265">
        <v>-0.95442008972167969</v>
      </c>
      <c r="AM265">
        <v>-1.3427746295928955</v>
      </c>
      <c r="AN265">
        <v>-1.9481421709060669</v>
      </c>
      <c r="AO265">
        <v>-2.5760290622711182</v>
      </c>
      <c r="AP265">
        <v>-2.3772709369659424</v>
      </c>
      <c r="AQ265">
        <v>-2.099595308303833</v>
      </c>
      <c r="AR265">
        <v>-3.1616411209106445</v>
      </c>
      <c r="AS265">
        <v>-2.6586935520172119</v>
      </c>
      <c r="AT265">
        <v>6.317410945892334</v>
      </c>
      <c r="AU265">
        <v>6.5721654891967773</v>
      </c>
      <c r="AV265">
        <v>5.4261798858642578</v>
      </c>
      <c r="AW265">
        <v>5.318453311920166</v>
      </c>
      <c r="AX265">
        <v>-2.2276923656463623</v>
      </c>
      <c r="AY265">
        <v>-2.4261071681976318</v>
      </c>
      <c r="AZ265">
        <v>-1.8251450061798096</v>
      </c>
      <c r="BA265">
        <v>-0.67076879739761353</v>
      </c>
      <c r="BB265">
        <v>-0.27595594525337219</v>
      </c>
      <c r="BC265">
        <v>-1.0447820425033569</v>
      </c>
      <c r="BD265">
        <v>-0.83409160375595093</v>
      </c>
      <c r="BE265">
        <v>-0.71314758062362671</v>
      </c>
      <c r="BF265">
        <v>-1.3752478361129761</v>
      </c>
      <c r="BG265">
        <v>-0.59767705202102661</v>
      </c>
      <c r="BH265">
        <v>-0.44658535718917847</v>
      </c>
      <c r="BI265">
        <v>-0.48080846667289734</v>
      </c>
      <c r="BJ265">
        <v>-0.19472181797027588</v>
      </c>
      <c r="BK265">
        <v>-0.54831373691558838</v>
      </c>
      <c r="BL265">
        <v>-1.1191520690917969</v>
      </c>
      <c r="BM265">
        <v>-1.7167514562606812</v>
      </c>
      <c r="BN265">
        <v>-1.4856927394866943</v>
      </c>
      <c r="BO265">
        <v>-1.1240886449813843</v>
      </c>
      <c r="BP265">
        <v>-2.2029001712799072</v>
      </c>
      <c r="BQ265">
        <v>-1.6997005939483643</v>
      </c>
      <c r="BR265">
        <v>7.2417192459106445</v>
      </c>
      <c r="BS265">
        <v>7.4436168670654297</v>
      </c>
      <c r="BT265">
        <v>6.2848343849182129</v>
      </c>
      <c r="BU265">
        <v>6.169257640838623</v>
      </c>
      <c r="BV265">
        <v>-1.3886286020278931</v>
      </c>
      <c r="BW265">
        <v>-1.6594160795211792</v>
      </c>
      <c r="BX265">
        <v>-1.0494476556777954</v>
      </c>
      <c r="BY265">
        <v>0.16865922510623932</v>
      </c>
      <c r="BZ265">
        <v>0.57799047231674194</v>
      </c>
      <c r="CA265">
        <v>-0.55463916063308716</v>
      </c>
      <c r="CB265">
        <v>-0.36340287327766418</v>
      </c>
      <c r="CC265">
        <v>-0.23873606324195862</v>
      </c>
      <c r="CD265">
        <v>-0.90410172939300537</v>
      </c>
      <c r="CE265">
        <v>-0.1104457825422287</v>
      </c>
      <c r="CF265">
        <v>7.363978773355484E-2</v>
      </c>
      <c r="CG265">
        <v>5.8332636952400208E-2</v>
      </c>
      <c r="CH265">
        <v>0.33144289255142212</v>
      </c>
      <c r="CI265">
        <v>1.9274393562227488E-3</v>
      </c>
      <c r="CJ265">
        <v>-0.54499596357345581</v>
      </c>
      <c r="CK265">
        <v>-1.1216182708740234</v>
      </c>
      <c r="CL265">
        <v>-0.86818856000900269</v>
      </c>
      <c r="CM265">
        <v>-0.44845566153526306</v>
      </c>
      <c r="CN265">
        <v>-1.5388790369033813</v>
      </c>
      <c r="CO265">
        <v>-1.0355050563812256</v>
      </c>
      <c r="CP265">
        <v>7.881892204284668</v>
      </c>
      <c r="CQ265">
        <v>8.0471811294555664</v>
      </c>
      <c r="CR265">
        <v>6.8795356750488281</v>
      </c>
      <c r="CS265">
        <v>6.7585225105285645</v>
      </c>
      <c r="CT265">
        <v>-0.80749565362930298</v>
      </c>
      <c r="CU265">
        <v>-1.1284081935882568</v>
      </c>
      <c r="CV265">
        <v>-0.51220196485519409</v>
      </c>
      <c r="CW265">
        <v>0.75004452466964722</v>
      </c>
      <c r="CX265">
        <v>1.169431209564209</v>
      </c>
      <c r="CY265">
        <v>-6.4496278762817383E-2</v>
      </c>
      <c r="CZ265">
        <v>0.10728586465120316</v>
      </c>
      <c r="DA265">
        <v>0.23567543923854828</v>
      </c>
      <c r="DB265">
        <v>-0.43295559287071228</v>
      </c>
      <c r="DC265">
        <v>0.37678548693656921</v>
      </c>
      <c r="DD265">
        <v>0.59386491775512695</v>
      </c>
      <c r="DE265">
        <v>0.59747374057769775</v>
      </c>
      <c r="DF265">
        <v>0.85760760307312012</v>
      </c>
      <c r="DG265">
        <v>0.55216860771179199</v>
      </c>
      <c r="DH265">
        <v>2.9160099104046822E-2</v>
      </c>
      <c r="DI265">
        <v>-0.5264851450920105</v>
      </c>
      <c r="DJ265">
        <v>-0.25068432092666626</v>
      </c>
      <c r="DK265">
        <v>0.22717729210853577</v>
      </c>
      <c r="DL265">
        <v>-0.87485796213150024</v>
      </c>
      <c r="DM265">
        <v>-0.37130948901176453</v>
      </c>
      <c r="DN265">
        <v>8.5220651626586914</v>
      </c>
      <c r="DO265">
        <v>8.6507453918457031</v>
      </c>
      <c r="DP265">
        <v>7.4742369651794434</v>
      </c>
      <c r="DQ265">
        <v>7.3477873802185059</v>
      </c>
      <c r="DR265">
        <v>-0.22636266052722931</v>
      </c>
      <c r="DS265">
        <v>-0.59740030765533447</v>
      </c>
      <c r="DT265">
        <v>2.5043679401278496E-2</v>
      </c>
      <c r="DU265">
        <v>1.3314298391342163</v>
      </c>
      <c r="DV265">
        <v>1.7608718872070312</v>
      </c>
      <c r="DW265">
        <v>0.64319217205047607</v>
      </c>
      <c r="DX265">
        <v>0.78688561916351318</v>
      </c>
      <c r="DY265">
        <v>0.92065030336380005</v>
      </c>
      <c r="DZ265">
        <v>0.24730463325977325</v>
      </c>
      <c r="EA265">
        <v>1.0802700519561768</v>
      </c>
      <c r="EB265">
        <v>1.3449873924255371</v>
      </c>
      <c r="EC265">
        <v>1.3759078979492187</v>
      </c>
      <c r="ED265">
        <v>1.6173058748245239</v>
      </c>
      <c r="EE265">
        <v>1.3466295003890991</v>
      </c>
      <c r="EF265">
        <v>0.85815024375915527</v>
      </c>
      <c r="EG265">
        <v>0.33279258012771606</v>
      </c>
      <c r="EH265">
        <v>0.64089369773864746</v>
      </c>
      <c r="EI265">
        <v>1.2026840448379517</v>
      </c>
      <c r="EJ265">
        <v>8.3883054554462433E-2</v>
      </c>
      <c r="EK265">
        <v>0.58768343925476074</v>
      </c>
      <c r="EL265">
        <v>9.4463729858398438</v>
      </c>
      <c r="EM265">
        <v>9.5221967697143555</v>
      </c>
      <c r="EN265">
        <v>8.3328914642333984</v>
      </c>
      <c r="EO265">
        <v>8.1985921859741211</v>
      </c>
      <c r="EP265">
        <v>0.61270111799240112</v>
      </c>
      <c r="EQ265">
        <v>0.169290691614151</v>
      </c>
      <c r="ER265">
        <v>0.80074107646942139</v>
      </c>
      <c r="ES265">
        <v>2.1708579063415527</v>
      </c>
      <c r="ET265">
        <v>2.6148183345794678</v>
      </c>
      <c r="EU265">
        <v>64.568153381347656</v>
      </c>
      <c r="EV265">
        <v>64.062789916992187</v>
      </c>
      <c r="EW265">
        <v>63.554412841796875</v>
      </c>
      <c r="EX265">
        <v>62.620849609375</v>
      </c>
      <c r="EY265">
        <v>62.555744171142578</v>
      </c>
      <c r="EZ265">
        <v>62.692638397216797</v>
      </c>
      <c r="FA265">
        <v>62.777908325195312</v>
      </c>
      <c r="FB265">
        <v>63.617343902587891</v>
      </c>
      <c r="FC265">
        <v>66.426803588867188</v>
      </c>
      <c r="FD265">
        <v>69.401908874511719</v>
      </c>
      <c r="FE265">
        <v>72.690879821777344</v>
      </c>
      <c r="FF265">
        <v>76.175468444824219</v>
      </c>
      <c r="FG265">
        <v>78.547386169433594</v>
      </c>
      <c r="FH265">
        <v>80.107734680175781</v>
      </c>
      <c r="FI265">
        <v>80.183372497558594</v>
      </c>
      <c r="FJ265">
        <v>79.801063537597656</v>
      </c>
      <c r="FK265">
        <v>78.017890930175781</v>
      </c>
      <c r="FL265">
        <v>76.784690856933594</v>
      </c>
      <c r="FM265">
        <v>75.551124572753906</v>
      </c>
      <c r="FN265">
        <v>72.849777221679688</v>
      </c>
      <c r="FO265">
        <v>69.876518249511719</v>
      </c>
      <c r="FP265">
        <v>68.036109924316406</v>
      </c>
      <c r="FQ265">
        <v>67.177085876464844</v>
      </c>
      <c r="FR265">
        <v>66.2725830078125</v>
      </c>
      <c r="FS265">
        <v>213</v>
      </c>
      <c r="FT265">
        <v>6.0899596661329269E-2</v>
      </c>
      <c r="FU265">
        <v>1</v>
      </c>
    </row>
    <row r="266" spans="1:177" x14ac:dyDescent="0.2">
      <c r="A266" t="s">
        <v>190</v>
      </c>
      <c r="B266" t="s">
        <v>212</v>
      </c>
      <c r="C266" t="s">
        <v>1</v>
      </c>
      <c r="D266" t="s">
        <v>254</v>
      </c>
      <c r="E266">
        <v>213</v>
      </c>
      <c r="F266">
        <v>213</v>
      </c>
      <c r="G266">
        <v>42.739711761474609</v>
      </c>
      <c r="H266">
        <v>42.254901885986328</v>
      </c>
      <c r="I266">
        <v>41.54345703125</v>
      </c>
      <c r="J266">
        <v>41.778602600097656</v>
      </c>
      <c r="K266">
        <v>43.008983612060547</v>
      </c>
      <c r="L266">
        <v>45.552726745605469</v>
      </c>
      <c r="M266">
        <v>51.354644775390625</v>
      </c>
      <c r="N266">
        <v>56.306961059570313</v>
      </c>
      <c r="O266">
        <v>65.346275329589844</v>
      </c>
      <c r="P266">
        <v>71.154930114746094</v>
      </c>
      <c r="Q266">
        <v>75.2254638671875</v>
      </c>
      <c r="R266">
        <v>77.948646545410156</v>
      </c>
      <c r="S266">
        <v>77.577896118164062</v>
      </c>
      <c r="T266">
        <v>79.271446228027344</v>
      </c>
      <c r="U266">
        <v>81.103172302246094</v>
      </c>
      <c r="V266">
        <v>82.059814453125</v>
      </c>
      <c r="W266">
        <v>80.942665100097656</v>
      </c>
      <c r="X266">
        <v>78.802017211914062</v>
      </c>
      <c r="Y266">
        <v>70.000946044921875</v>
      </c>
      <c r="Z266">
        <v>63.823635101318359</v>
      </c>
      <c r="AA266">
        <v>59.265281677246094</v>
      </c>
      <c r="AB266">
        <v>55.079391479492188</v>
      </c>
      <c r="AC266">
        <v>49.805301666259766</v>
      </c>
      <c r="AD266">
        <v>45.584144592285156</v>
      </c>
      <c r="AE266">
        <v>-0.56636565923690796</v>
      </c>
      <c r="AF266">
        <v>-0.60528081655502319</v>
      </c>
      <c r="AG266">
        <v>-0.91678553819656372</v>
      </c>
      <c r="AH266">
        <v>-1.4770281314849854</v>
      </c>
      <c r="AI266">
        <v>-1.5041495561599731</v>
      </c>
      <c r="AJ266">
        <v>-1.0390980243682861</v>
      </c>
      <c r="AK266">
        <v>-0.85279250144958496</v>
      </c>
      <c r="AL266">
        <v>-1.1775084733963013</v>
      </c>
      <c r="AM266">
        <v>-1.6591988801956177</v>
      </c>
      <c r="AN266">
        <v>-2.6646695137023926</v>
      </c>
      <c r="AO266">
        <v>-3.0462620258331299</v>
      </c>
      <c r="AP266">
        <v>-2.6591835021972656</v>
      </c>
      <c r="AQ266">
        <v>-2.9466264247894287</v>
      </c>
      <c r="AR266">
        <v>-2.2587161064147949</v>
      </c>
      <c r="AS266">
        <v>-1.0277441740036011</v>
      </c>
      <c r="AT266">
        <v>8.7360916137695313</v>
      </c>
      <c r="AU266">
        <v>8.7277793884277344</v>
      </c>
      <c r="AV266">
        <v>8.1362886428833008</v>
      </c>
      <c r="AW266">
        <v>6.2893781661987305</v>
      </c>
      <c r="AX266">
        <v>-2.924166202545166</v>
      </c>
      <c r="AY266">
        <v>-2.1414620876312256</v>
      </c>
      <c r="AZ266">
        <v>-1.4836040735244751</v>
      </c>
      <c r="BA266">
        <v>-0.25683698058128357</v>
      </c>
      <c r="BB266">
        <v>0.15960004925727844</v>
      </c>
      <c r="BC266">
        <v>5.7304248213768005E-2</v>
      </c>
      <c r="BD266">
        <v>1.5448230318725109E-2</v>
      </c>
      <c r="BE266">
        <v>-0.28295236825942993</v>
      </c>
      <c r="BF266">
        <v>-0.8667222261428833</v>
      </c>
      <c r="BG266">
        <v>-0.85718894004821777</v>
      </c>
      <c r="BH266">
        <v>-0.3788999617099762</v>
      </c>
      <c r="BI266">
        <v>-0.18948982656002045</v>
      </c>
      <c r="BJ266">
        <v>-0.50794315338134766</v>
      </c>
      <c r="BK266">
        <v>-0.98065692186355591</v>
      </c>
      <c r="BL266">
        <v>-1.9489506483078003</v>
      </c>
      <c r="BM266">
        <v>-2.3198626041412354</v>
      </c>
      <c r="BN266">
        <v>-1.90107262134552</v>
      </c>
      <c r="BO266">
        <v>-2.1993927955627441</v>
      </c>
      <c r="BP266">
        <v>-1.5024039745330811</v>
      </c>
      <c r="BQ266">
        <v>-0.25433129072189331</v>
      </c>
      <c r="BR266">
        <v>9.5291061401367187</v>
      </c>
      <c r="BS266">
        <v>9.500335693359375</v>
      </c>
      <c r="BT266">
        <v>8.9176845550537109</v>
      </c>
      <c r="BU266">
        <v>7.0468335151672363</v>
      </c>
      <c r="BV266">
        <v>-2.1861801147460937</v>
      </c>
      <c r="BW266">
        <v>-1.4421977996826172</v>
      </c>
      <c r="BX266">
        <v>-0.80563628673553467</v>
      </c>
      <c r="BY266">
        <v>0.42647293210029602</v>
      </c>
      <c r="BZ266">
        <v>0.84334737062454224</v>
      </c>
      <c r="CA266">
        <v>0.48925614356994629</v>
      </c>
      <c r="CB266">
        <v>0.44536328315734863</v>
      </c>
      <c r="CC266">
        <v>0.1560385674238205</v>
      </c>
      <c r="CD266">
        <v>-0.44402620196342468</v>
      </c>
      <c r="CE266">
        <v>-0.40910601615905762</v>
      </c>
      <c r="CF266">
        <v>7.8351207077503204E-2</v>
      </c>
      <c r="CG266">
        <v>0.26991158723831177</v>
      </c>
      <c r="CH266">
        <v>-4.4204339385032654E-2</v>
      </c>
      <c r="CI266">
        <v>-0.51070082187652588</v>
      </c>
      <c r="CJ266">
        <v>-1.453245997428894</v>
      </c>
      <c r="CK266">
        <v>-1.816760778427124</v>
      </c>
      <c r="CL266">
        <v>-1.3760073184967041</v>
      </c>
      <c r="CM266">
        <v>-1.6818611621856689</v>
      </c>
      <c r="CN266">
        <v>-0.97858452796936035</v>
      </c>
      <c r="CO266">
        <v>0.28133213520050049</v>
      </c>
      <c r="CP266">
        <v>10.07834529876709</v>
      </c>
      <c r="CQ266">
        <v>10.035405158996582</v>
      </c>
      <c r="CR266">
        <v>9.4588775634765625</v>
      </c>
      <c r="CS266">
        <v>7.5714449882507324</v>
      </c>
      <c r="CT266">
        <v>-1.6750531196594238</v>
      </c>
      <c r="CU266">
        <v>-0.95788943767547607</v>
      </c>
      <c r="CV266">
        <v>-0.33607780933380127</v>
      </c>
      <c r="CW266">
        <v>0.89973127841949463</v>
      </c>
      <c r="CX266">
        <v>1.3169087171554565</v>
      </c>
      <c r="CY266">
        <v>0.92120802402496338</v>
      </c>
      <c r="CZ266">
        <v>0.87527835369110107</v>
      </c>
      <c r="DA266">
        <v>0.59502953290939331</v>
      </c>
      <c r="DB266">
        <v>-2.1330198273062706E-2</v>
      </c>
      <c r="DC266">
        <v>3.8976904004812241E-2</v>
      </c>
      <c r="DD266">
        <v>0.5356023907661438</v>
      </c>
      <c r="DE266">
        <v>0.72931301593780518</v>
      </c>
      <c r="DF266">
        <v>0.41953450441360474</v>
      </c>
      <c r="DG266">
        <v>-4.0744740515947342E-2</v>
      </c>
      <c r="DH266">
        <v>-0.95754134654998779</v>
      </c>
      <c r="DI266">
        <v>-1.3136588335037231</v>
      </c>
      <c r="DJ266">
        <v>-0.85094201564788818</v>
      </c>
      <c r="DK266">
        <v>-1.1643294095993042</v>
      </c>
      <c r="DL266">
        <v>-0.45476511120796204</v>
      </c>
      <c r="DM266">
        <v>0.81699556112289429</v>
      </c>
      <c r="DN266">
        <v>10.627584457397461</v>
      </c>
      <c r="DO266">
        <v>10.570474624633789</v>
      </c>
      <c r="DP266">
        <v>10.000070571899414</v>
      </c>
      <c r="DQ266">
        <v>8.0960559844970703</v>
      </c>
      <c r="DR266">
        <v>-1.1639262437820435</v>
      </c>
      <c r="DS266">
        <v>-0.47358107566833496</v>
      </c>
      <c r="DT266">
        <v>0.13348065316677094</v>
      </c>
      <c r="DU266">
        <v>1.3729896545410156</v>
      </c>
      <c r="DV266">
        <v>1.7904700040817261</v>
      </c>
      <c r="DW266">
        <v>1.5448780059814453</v>
      </c>
      <c r="DX266">
        <v>1.4960074424743652</v>
      </c>
      <c r="DY266">
        <v>1.2288626432418823</v>
      </c>
      <c r="DZ266">
        <v>0.58897566795349121</v>
      </c>
      <c r="EA266">
        <v>0.68593746423721313</v>
      </c>
      <c r="EB266">
        <v>1.1958004236221313</v>
      </c>
      <c r="EC266">
        <v>1.3926156759262085</v>
      </c>
      <c r="ED266">
        <v>1.0890997648239136</v>
      </c>
      <c r="EE266">
        <v>0.63779717683792114</v>
      </c>
      <c r="EF266">
        <v>-0.24182260036468506</v>
      </c>
      <c r="EG266">
        <v>-0.58725953102111816</v>
      </c>
      <c r="EH266">
        <v>-9.2831164598464966E-2</v>
      </c>
      <c r="EI266">
        <v>-0.41709589958190918</v>
      </c>
      <c r="EJ266">
        <v>0.30154693126678467</v>
      </c>
      <c r="EK266">
        <v>1.5904084444046021</v>
      </c>
      <c r="EL266">
        <v>11.420598983764648</v>
      </c>
      <c r="EM266">
        <v>11.34303092956543</v>
      </c>
      <c r="EN266">
        <v>10.781466484069824</v>
      </c>
      <c r="EO266">
        <v>8.8535118103027344</v>
      </c>
      <c r="EP266">
        <v>-0.4259401261806488</v>
      </c>
      <c r="EQ266">
        <v>0.22568324208259583</v>
      </c>
      <c r="ER266">
        <v>0.81144851446151733</v>
      </c>
      <c r="ES266">
        <v>2.0562994480133057</v>
      </c>
      <c r="ET266">
        <v>2.474217414855957</v>
      </c>
      <c r="EU266">
        <v>65.776496887207031</v>
      </c>
      <c r="EV266">
        <v>65.456764221191406</v>
      </c>
      <c r="EW266">
        <v>65.407493591308594</v>
      </c>
      <c r="EX266">
        <v>64.606063842773438</v>
      </c>
      <c r="EY266">
        <v>64.353202819824219</v>
      </c>
      <c r="EZ266">
        <v>63.985912322998047</v>
      </c>
      <c r="FA266">
        <v>63.364261627197266</v>
      </c>
      <c r="FB266">
        <v>64.826385498046875</v>
      </c>
      <c r="FC266">
        <v>67.092201232910156</v>
      </c>
      <c r="FD266">
        <v>70.434379577636719</v>
      </c>
      <c r="FE266">
        <v>74.430351257324219</v>
      </c>
      <c r="FF266">
        <v>77.458465576171875</v>
      </c>
      <c r="FG266">
        <v>78.847381591796875</v>
      </c>
      <c r="FH266">
        <v>81.053184509277344</v>
      </c>
      <c r="FI266">
        <v>82.652717590332031</v>
      </c>
      <c r="FJ266">
        <v>83.718490600585938</v>
      </c>
      <c r="FK266">
        <v>83.114791870117188</v>
      </c>
      <c r="FL266">
        <v>82.83282470703125</v>
      </c>
      <c r="FM266">
        <v>79.954902648925781</v>
      </c>
      <c r="FN266">
        <v>75.823516845703125</v>
      </c>
      <c r="FO266">
        <v>71.98675537109375</v>
      </c>
      <c r="FP266">
        <v>69.413124084472656</v>
      </c>
      <c r="FQ266">
        <v>67.518898010253906</v>
      </c>
      <c r="FR266">
        <v>66.581924438476562</v>
      </c>
      <c r="FS266">
        <v>213</v>
      </c>
      <c r="FT266">
        <v>6.0634762048721313E-2</v>
      </c>
      <c r="FU266">
        <v>1</v>
      </c>
    </row>
    <row r="267" spans="1:177" x14ac:dyDescent="0.2">
      <c r="A267" t="s">
        <v>190</v>
      </c>
      <c r="B267" t="s">
        <v>212</v>
      </c>
      <c r="C267" t="s">
        <v>1</v>
      </c>
      <c r="D267" t="s">
        <v>255</v>
      </c>
      <c r="E267">
        <v>251</v>
      </c>
      <c r="F267">
        <v>251</v>
      </c>
      <c r="G267">
        <v>53.733108520507813</v>
      </c>
      <c r="H267">
        <v>52.987564086914063</v>
      </c>
      <c r="I267">
        <v>52.177989959716797</v>
      </c>
      <c r="J267">
        <v>52.394863128662109</v>
      </c>
      <c r="K267">
        <v>53.171607971191406</v>
      </c>
      <c r="L267">
        <v>55.577510833740234</v>
      </c>
      <c r="M267">
        <v>60.956699371337891</v>
      </c>
      <c r="N267">
        <v>67.042404174804688</v>
      </c>
      <c r="O267">
        <v>76.709014892578125</v>
      </c>
      <c r="P267">
        <v>84.258544921875</v>
      </c>
      <c r="Q267">
        <v>88.932876586914063</v>
      </c>
      <c r="R267">
        <v>90.635177612304688</v>
      </c>
      <c r="S267">
        <v>90.0029296875</v>
      </c>
      <c r="T267">
        <v>91.837661743164063</v>
      </c>
      <c r="U267">
        <v>93.818229675292969</v>
      </c>
      <c r="V267">
        <v>94.687637329101563</v>
      </c>
      <c r="W267">
        <v>93.108894348144531</v>
      </c>
      <c r="X267">
        <v>88.589706420898437</v>
      </c>
      <c r="Y267">
        <v>80.377761840820313</v>
      </c>
      <c r="Z267">
        <v>73.851905822753906</v>
      </c>
      <c r="AA267">
        <v>68.748321533203125</v>
      </c>
      <c r="AB267">
        <v>64.068870544433594</v>
      </c>
      <c r="AC267">
        <v>58.460689544677734</v>
      </c>
      <c r="AD267">
        <v>54.0234375</v>
      </c>
      <c r="AE267">
        <v>-0.90060961246490479</v>
      </c>
      <c r="AF267">
        <v>-0.92588388919830322</v>
      </c>
      <c r="AG267">
        <v>-1.2912095785140991</v>
      </c>
      <c r="AH267">
        <v>-0.90516960620880127</v>
      </c>
      <c r="AI267">
        <v>-0.64349174499511719</v>
      </c>
      <c r="AJ267">
        <v>-0.4924875795841217</v>
      </c>
      <c r="AK267">
        <v>-9.7805224359035492E-3</v>
      </c>
      <c r="AL267">
        <v>-7.3859728872776031E-2</v>
      </c>
      <c r="AM267">
        <v>-1.4876214265823364</v>
      </c>
      <c r="AN267">
        <v>-1.5844744443893433</v>
      </c>
      <c r="AO267">
        <v>-1.3804869651794434</v>
      </c>
      <c r="AP267">
        <v>-1.5854848623275757</v>
      </c>
      <c r="AQ267">
        <v>-1.4218602180480957</v>
      </c>
      <c r="AR267">
        <v>-0.55127346515655518</v>
      </c>
      <c r="AS267">
        <v>1.1713043451309204</v>
      </c>
      <c r="AT267">
        <v>9.9394912719726562</v>
      </c>
      <c r="AU267">
        <v>9.1783065795898437</v>
      </c>
      <c r="AV267">
        <v>7.2739334106445312</v>
      </c>
      <c r="AW267">
        <v>5.2615337371826172</v>
      </c>
      <c r="AX267">
        <v>-2.8922996520996094</v>
      </c>
      <c r="AY267">
        <v>-2.4784905910491943</v>
      </c>
      <c r="AZ267">
        <v>-1.6422615051269531</v>
      </c>
      <c r="BA267">
        <v>-0.24230699241161346</v>
      </c>
      <c r="BB267">
        <v>-0.16732470691204071</v>
      </c>
      <c r="BC267">
        <v>-6.8099178373813629E-2</v>
      </c>
      <c r="BD267">
        <v>-0.19084230065345764</v>
      </c>
      <c r="BE267">
        <v>-0.56677883863449097</v>
      </c>
      <c r="BF267">
        <v>-0.19433692097663879</v>
      </c>
      <c r="BG267">
        <v>8.4894664585590363E-2</v>
      </c>
      <c r="BH267">
        <v>0.27717885375022888</v>
      </c>
      <c r="BI267">
        <v>0.76207524538040161</v>
      </c>
      <c r="BJ267">
        <v>0.74428099393844604</v>
      </c>
      <c r="BK267">
        <v>-0.64252203702926636</v>
      </c>
      <c r="BL267">
        <v>-0.68049156665802002</v>
      </c>
      <c r="BM267">
        <v>-0.438619464635849</v>
      </c>
      <c r="BN267">
        <v>-0.65325379371643066</v>
      </c>
      <c r="BO267">
        <v>-0.48091316223144531</v>
      </c>
      <c r="BP267">
        <v>0.40412613749504089</v>
      </c>
      <c r="BQ267">
        <v>2.1578028202056885</v>
      </c>
      <c r="BR267">
        <v>10.942173004150391</v>
      </c>
      <c r="BS267">
        <v>10.160292625427246</v>
      </c>
      <c r="BT267">
        <v>8.2314004898071289</v>
      </c>
      <c r="BU267">
        <v>6.1967401504516602</v>
      </c>
      <c r="BV267">
        <v>-1.9601773023605347</v>
      </c>
      <c r="BW267">
        <v>-1.6209574937820435</v>
      </c>
      <c r="BX267">
        <v>-0.8188551664352417</v>
      </c>
      <c r="BY267">
        <v>0.59444618225097656</v>
      </c>
      <c r="BZ267">
        <v>0.64788305759429932</v>
      </c>
      <c r="CA267">
        <v>0.508495032787323</v>
      </c>
      <c r="CB267">
        <v>0.31824523210525513</v>
      </c>
      <c r="CC267">
        <v>-6.5040268003940582E-2</v>
      </c>
      <c r="CD267">
        <v>0.29798361659049988</v>
      </c>
      <c r="CE267">
        <v>0.58937287330627441</v>
      </c>
      <c r="CF267">
        <v>0.81024748086929321</v>
      </c>
      <c r="CG267">
        <v>1.2966601848602295</v>
      </c>
      <c r="CH267">
        <v>1.3109227418899536</v>
      </c>
      <c r="CI267">
        <v>-5.7208757847547531E-2</v>
      </c>
      <c r="CJ267">
        <v>-5.4395779967308044E-2</v>
      </c>
      <c r="CK267">
        <v>0.21371512115001678</v>
      </c>
      <c r="CL267">
        <v>-7.5933677144348621E-3</v>
      </c>
      <c r="CM267">
        <v>0.17078392207622528</v>
      </c>
      <c r="CN267">
        <v>1.0658329725265503</v>
      </c>
      <c r="CO267">
        <v>2.8410487174987793</v>
      </c>
      <c r="CP267">
        <v>11.636627197265625</v>
      </c>
      <c r="CQ267">
        <v>10.840412139892578</v>
      </c>
      <c r="CR267">
        <v>8.8945398330688477</v>
      </c>
      <c r="CS267">
        <v>6.8444614410400391</v>
      </c>
      <c r="CT267">
        <v>-1.3145921230316162</v>
      </c>
      <c r="CU267">
        <v>-1.027032732963562</v>
      </c>
      <c r="CV267">
        <v>-0.2485664039850235</v>
      </c>
      <c r="CW267">
        <v>1.1739789247512817</v>
      </c>
      <c r="CX267">
        <v>1.2124934196472168</v>
      </c>
      <c r="CY267">
        <v>1.0850892066955566</v>
      </c>
      <c r="CZ267">
        <v>0.82733279466629028</v>
      </c>
      <c r="DA267">
        <v>0.43669828772544861</v>
      </c>
      <c r="DB267">
        <v>0.79030412435531616</v>
      </c>
      <c r="DC267">
        <v>1.0938510894775391</v>
      </c>
      <c r="DD267">
        <v>1.3433160781860352</v>
      </c>
      <c r="DE267">
        <v>1.8312451839447021</v>
      </c>
      <c r="DF267">
        <v>1.877564549446106</v>
      </c>
      <c r="DG267">
        <v>0.52810448408126831</v>
      </c>
      <c r="DH267">
        <v>0.57169997692108154</v>
      </c>
      <c r="DI267">
        <v>0.86604970693588257</v>
      </c>
      <c r="DJ267">
        <v>0.63806706666946411</v>
      </c>
      <c r="DK267">
        <v>0.82248097658157349</v>
      </c>
      <c r="DL267">
        <v>1.7275397777557373</v>
      </c>
      <c r="DM267">
        <v>3.5242946147918701</v>
      </c>
      <c r="DN267">
        <v>12.331081390380859</v>
      </c>
      <c r="DO267">
        <v>11.52053165435791</v>
      </c>
      <c r="DP267">
        <v>9.5576791763305664</v>
      </c>
      <c r="DQ267">
        <v>7.492182731628418</v>
      </c>
      <c r="DR267">
        <v>-0.66900700330734253</v>
      </c>
      <c r="DS267">
        <v>-0.43310800194740295</v>
      </c>
      <c r="DT267">
        <v>0.32172232866287231</v>
      </c>
      <c r="DU267">
        <v>1.7535116672515869</v>
      </c>
      <c r="DV267">
        <v>1.7771037817001343</v>
      </c>
      <c r="DW267">
        <v>1.9175996780395508</v>
      </c>
      <c r="DX267">
        <v>1.5623743534088135</v>
      </c>
      <c r="DY267">
        <v>1.1611291170120239</v>
      </c>
      <c r="DZ267">
        <v>1.5011367797851562</v>
      </c>
      <c r="EA267">
        <v>1.822237491607666</v>
      </c>
      <c r="EB267">
        <v>2.1129825115203857</v>
      </c>
      <c r="EC267">
        <v>2.6031007766723633</v>
      </c>
      <c r="ED267">
        <v>2.6957051753997803</v>
      </c>
      <c r="EE267">
        <v>1.3732038736343384</v>
      </c>
      <c r="EF267">
        <v>1.4756828546524048</v>
      </c>
      <c r="EG267">
        <v>1.8079172372817993</v>
      </c>
      <c r="EH267">
        <v>1.5702980756759644</v>
      </c>
      <c r="EI267">
        <v>1.7634280920028687</v>
      </c>
      <c r="EJ267">
        <v>2.6829395294189453</v>
      </c>
      <c r="EK267">
        <v>4.5107932090759277</v>
      </c>
      <c r="EL267">
        <v>13.333763122558594</v>
      </c>
      <c r="EM267">
        <v>12.502517700195313</v>
      </c>
      <c r="EN267">
        <v>10.515146255493164</v>
      </c>
      <c r="EO267">
        <v>8.4273891448974609</v>
      </c>
      <c r="EP267">
        <v>0.26311540603637695</v>
      </c>
      <c r="EQ267">
        <v>0.42442500591278076</v>
      </c>
      <c r="ER267">
        <v>1.1451287269592285</v>
      </c>
      <c r="ES267">
        <v>2.5902647972106934</v>
      </c>
      <c r="ET267">
        <v>2.5923116207122803</v>
      </c>
      <c r="EU267">
        <v>65.581161499023437</v>
      </c>
      <c r="EV267">
        <v>65.211563110351563</v>
      </c>
      <c r="EW267">
        <v>64.579269409179688</v>
      </c>
      <c r="EX267">
        <v>64.036811828613281</v>
      </c>
      <c r="EY267">
        <v>63.185928344726563</v>
      </c>
      <c r="EZ267">
        <v>62.817798614501953</v>
      </c>
      <c r="FA267">
        <v>62.281436920166016</v>
      </c>
      <c r="FB267">
        <v>65.347465515136719</v>
      </c>
      <c r="FC267">
        <v>67.88189697265625</v>
      </c>
      <c r="FD267">
        <v>71.28948974609375</v>
      </c>
      <c r="FE267">
        <v>75.185745239257813</v>
      </c>
      <c r="FF267">
        <v>76.892669677734375</v>
      </c>
      <c r="FG267">
        <v>78.556777954101563</v>
      </c>
      <c r="FH267">
        <v>80.387222290039062</v>
      </c>
      <c r="FI267">
        <v>81.657257080078125</v>
      </c>
      <c r="FJ267">
        <v>82.815544128417969</v>
      </c>
      <c r="FK267">
        <v>82.274879455566406</v>
      </c>
      <c r="FL267">
        <v>80.379402160644531</v>
      </c>
      <c r="FM267">
        <v>78.992263793945313</v>
      </c>
      <c r="FN267">
        <v>75.486244201660156</v>
      </c>
      <c r="FO267">
        <v>71.133079528808594</v>
      </c>
      <c r="FP267">
        <v>68.099189758300781</v>
      </c>
      <c r="FQ267">
        <v>66.184959411621094</v>
      </c>
      <c r="FR267">
        <v>65.047134399414063</v>
      </c>
      <c r="FS267">
        <v>251</v>
      </c>
      <c r="FT267">
        <v>5.1825135946273804E-2</v>
      </c>
      <c r="FU267">
        <v>1</v>
      </c>
    </row>
    <row r="268" spans="1:177" x14ac:dyDescent="0.2">
      <c r="A268" t="s">
        <v>190</v>
      </c>
      <c r="B268" t="s">
        <v>212</v>
      </c>
      <c r="C268" t="s">
        <v>1</v>
      </c>
      <c r="D268" t="s">
        <v>256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  <c r="DJ268">
        <v>0</v>
      </c>
      <c r="DK268">
        <v>0</v>
      </c>
      <c r="DL268">
        <v>0</v>
      </c>
      <c r="DM268">
        <v>0</v>
      </c>
      <c r="DN268">
        <v>0</v>
      </c>
      <c r="DO268">
        <v>0</v>
      </c>
      <c r="DP268">
        <v>0</v>
      </c>
      <c r="DQ268">
        <v>0</v>
      </c>
      <c r="DR268">
        <v>0</v>
      </c>
      <c r="DS268">
        <v>0</v>
      </c>
      <c r="DT268">
        <v>0</v>
      </c>
      <c r="DU268">
        <v>0</v>
      </c>
      <c r="DV268">
        <v>0</v>
      </c>
      <c r="DW268">
        <v>0</v>
      </c>
      <c r="DX268">
        <v>0</v>
      </c>
      <c r="DY268">
        <v>0</v>
      </c>
      <c r="DZ268">
        <v>0</v>
      </c>
      <c r="EA268">
        <v>0</v>
      </c>
      <c r="EB268">
        <v>0</v>
      </c>
      <c r="EC268">
        <v>0</v>
      </c>
      <c r="ED268">
        <v>0</v>
      </c>
      <c r="EE268">
        <v>0</v>
      </c>
      <c r="EF268">
        <v>0</v>
      </c>
      <c r="EG268">
        <v>0</v>
      </c>
      <c r="EH268">
        <v>0</v>
      </c>
      <c r="EI268">
        <v>0</v>
      </c>
      <c r="EJ268">
        <v>0</v>
      </c>
      <c r="EK268">
        <v>0</v>
      </c>
      <c r="EL268">
        <v>0</v>
      </c>
      <c r="EM268">
        <v>0</v>
      </c>
      <c r="EN268">
        <v>0</v>
      </c>
      <c r="EO268">
        <v>0</v>
      </c>
      <c r="EP268">
        <v>0</v>
      </c>
      <c r="EQ268">
        <v>0</v>
      </c>
      <c r="ER268">
        <v>0</v>
      </c>
      <c r="ES268">
        <v>0</v>
      </c>
      <c r="ET268">
        <v>0</v>
      </c>
      <c r="EU268">
        <v>0</v>
      </c>
      <c r="EV268">
        <v>0</v>
      </c>
      <c r="EW268">
        <v>0</v>
      </c>
      <c r="EX268">
        <v>0</v>
      </c>
      <c r="EY268">
        <v>0</v>
      </c>
      <c r="EZ268">
        <v>0</v>
      </c>
      <c r="FA268">
        <v>0</v>
      </c>
      <c r="FB268">
        <v>0</v>
      </c>
      <c r="FC268">
        <v>0</v>
      </c>
      <c r="FD268">
        <v>0</v>
      </c>
      <c r="FE268">
        <v>0</v>
      </c>
      <c r="FF268">
        <v>0</v>
      </c>
      <c r="FG268">
        <v>0</v>
      </c>
      <c r="FH268">
        <v>0</v>
      </c>
      <c r="FI268">
        <v>0</v>
      </c>
      <c r="FJ268">
        <v>0</v>
      </c>
      <c r="FK268">
        <v>0</v>
      </c>
      <c r="FL268">
        <v>0</v>
      </c>
      <c r="FM268">
        <v>0</v>
      </c>
      <c r="FN268">
        <v>0</v>
      </c>
      <c r="FO268">
        <v>0</v>
      </c>
      <c r="FP268">
        <v>0</v>
      </c>
      <c r="FQ268">
        <v>0</v>
      </c>
      <c r="FR268">
        <v>0</v>
      </c>
      <c r="FS268">
        <v>0</v>
      </c>
      <c r="FU268">
        <v>0</v>
      </c>
    </row>
    <row r="269" spans="1:177" x14ac:dyDescent="0.2">
      <c r="A269" t="s">
        <v>190</v>
      </c>
      <c r="B269" t="s">
        <v>212</v>
      </c>
      <c r="C269" t="s">
        <v>1</v>
      </c>
      <c r="D269" t="s">
        <v>257</v>
      </c>
      <c r="E269">
        <v>247</v>
      </c>
      <c r="F269">
        <v>247</v>
      </c>
      <c r="G269">
        <v>50.337398529052734</v>
      </c>
      <c r="H269">
        <v>49.810775756835938</v>
      </c>
      <c r="I269">
        <v>49.541057586669922</v>
      </c>
      <c r="J269">
        <v>49.946311950683594</v>
      </c>
      <c r="K269">
        <v>51.726634979248047</v>
      </c>
      <c r="L269">
        <v>55.589572906494141</v>
      </c>
      <c r="M269">
        <v>60.864276885986328</v>
      </c>
      <c r="N269">
        <v>66.114395141601563</v>
      </c>
      <c r="O269">
        <v>74.419975280761719</v>
      </c>
      <c r="P269">
        <v>81.819114685058594</v>
      </c>
      <c r="Q269">
        <v>85.859771728515625</v>
      </c>
      <c r="R269">
        <v>87.933761596679688</v>
      </c>
      <c r="S269">
        <v>88.675819396972656</v>
      </c>
      <c r="T269">
        <v>91.102096557617188</v>
      </c>
      <c r="U269">
        <v>92.483306884765625</v>
      </c>
      <c r="V269">
        <v>92.931129455566406</v>
      </c>
      <c r="W269">
        <v>92.02618408203125</v>
      </c>
      <c r="X269">
        <v>87.838668823242188</v>
      </c>
      <c r="Y269">
        <v>78.880683898925781</v>
      </c>
      <c r="Z269">
        <v>72.47265625</v>
      </c>
      <c r="AA269">
        <v>69.0673828125</v>
      </c>
      <c r="AB269">
        <v>65.129615783691406</v>
      </c>
      <c r="AC269">
        <v>59.96368408203125</v>
      </c>
      <c r="AD269">
        <v>56.038478851318359</v>
      </c>
      <c r="AE269">
        <v>-0.36401161551475525</v>
      </c>
      <c r="AF269">
        <v>-0.14573688805103302</v>
      </c>
      <c r="AG269">
        <v>0.3005656898021698</v>
      </c>
      <c r="AH269">
        <v>0.34464633464813232</v>
      </c>
      <c r="AI269">
        <v>-0.2423810213804245</v>
      </c>
      <c r="AJ269">
        <v>-0.63528215885162354</v>
      </c>
      <c r="AK269">
        <v>-2.4589784145355225</v>
      </c>
      <c r="AL269">
        <v>-1.1644778251647949</v>
      </c>
      <c r="AM269">
        <v>-2.4276432991027832</v>
      </c>
      <c r="AN269">
        <v>-1.718461275100708</v>
      </c>
      <c r="AO269">
        <v>-1.4389817714691162</v>
      </c>
      <c r="AP269">
        <v>-3.0907223224639893</v>
      </c>
      <c r="AQ269">
        <v>-4.3090763092041016</v>
      </c>
      <c r="AR269">
        <v>-3.9356944561004639</v>
      </c>
      <c r="AS269">
        <v>-2.7596426010131836</v>
      </c>
      <c r="AT269">
        <v>6.9231858253479004</v>
      </c>
      <c r="AU269">
        <v>6.6674647331237793</v>
      </c>
      <c r="AV269">
        <v>5.6592040061950684</v>
      </c>
      <c r="AW269">
        <v>5.321678638458252</v>
      </c>
      <c r="AX269">
        <v>-2.9430816173553467</v>
      </c>
      <c r="AY269">
        <v>-1.1745434999465942</v>
      </c>
      <c r="AZ269">
        <v>-0.6166033148765564</v>
      </c>
      <c r="BA269">
        <v>-0.36401808261871338</v>
      </c>
      <c r="BB269">
        <v>-0.2362636923789978</v>
      </c>
      <c r="BC269">
        <v>0.39892029762268066</v>
      </c>
      <c r="BD269">
        <v>0.55938774347305298</v>
      </c>
      <c r="BE269">
        <v>0.9952167272567749</v>
      </c>
      <c r="BF269">
        <v>1.0237982273101807</v>
      </c>
      <c r="BG269">
        <v>0.45375016331672668</v>
      </c>
      <c r="BH269">
        <v>0.11010505259037018</v>
      </c>
      <c r="BI269">
        <v>-1.6882330179214478</v>
      </c>
      <c r="BJ269">
        <v>-0.39791274070739746</v>
      </c>
      <c r="BK269">
        <v>-1.6443986892700195</v>
      </c>
      <c r="BL269">
        <v>-0.8710477352142334</v>
      </c>
      <c r="BM269">
        <v>-0.5467984676361084</v>
      </c>
      <c r="BN269">
        <v>-2.1791064739227295</v>
      </c>
      <c r="BO269">
        <v>-3.3321304321289062</v>
      </c>
      <c r="BP269">
        <v>-2.9711639881134033</v>
      </c>
      <c r="BQ269">
        <v>-1.7666596174240112</v>
      </c>
      <c r="BR269">
        <v>7.8753519058227539</v>
      </c>
      <c r="BS269">
        <v>7.5793094635009766</v>
      </c>
      <c r="BT269">
        <v>6.551692008972168</v>
      </c>
      <c r="BU269">
        <v>6.1834549903869629</v>
      </c>
      <c r="BV269">
        <v>-2.0974876880645752</v>
      </c>
      <c r="BW269">
        <v>-0.38827657699584961</v>
      </c>
      <c r="BX269">
        <v>0.18535466492176056</v>
      </c>
      <c r="BY269">
        <v>0.4944109320640564</v>
      </c>
      <c r="BZ269">
        <v>0.63196396827697754</v>
      </c>
      <c r="CA269">
        <v>0.92732459306716919</v>
      </c>
      <c r="CB269">
        <v>1.0477548837661743</v>
      </c>
      <c r="CC269">
        <v>1.4763299226760864</v>
      </c>
      <c r="CD269">
        <v>1.4941768646240234</v>
      </c>
      <c r="CE269">
        <v>0.93588852882385254</v>
      </c>
      <c r="CF269">
        <v>0.62635797262191772</v>
      </c>
      <c r="CG269">
        <v>-1.1544170379638672</v>
      </c>
      <c r="CH269">
        <v>0.13300792872905731</v>
      </c>
      <c r="CI269">
        <v>-1.1019259691238403</v>
      </c>
      <c r="CJ269">
        <v>-0.28413170576095581</v>
      </c>
      <c r="CK269">
        <v>7.1124903857707977E-2</v>
      </c>
      <c r="CL269">
        <v>-1.5477242469787598</v>
      </c>
      <c r="CM269">
        <v>-2.6555004119873047</v>
      </c>
      <c r="CN269">
        <v>-2.3031332492828369</v>
      </c>
      <c r="CO269">
        <v>-1.0789225101470947</v>
      </c>
      <c r="CP269">
        <v>8.5348196029663086</v>
      </c>
      <c r="CQ269">
        <v>8.210850715637207</v>
      </c>
      <c r="CR269">
        <v>7.1698269844055176</v>
      </c>
      <c r="CS269">
        <v>6.7803182601928711</v>
      </c>
      <c r="CT269">
        <v>-1.5118317604064941</v>
      </c>
      <c r="CU269">
        <v>0.15628951787948608</v>
      </c>
      <c r="CV269">
        <v>0.74078834056854248</v>
      </c>
      <c r="CW269">
        <v>1.0889562368392944</v>
      </c>
      <c r="CX269">
        <v>1.2332957983016968</v>
      </c>
      <c r="CY269">
        <v>1.4557288885116577</v>
      </c>
      <c r="CZ269">
        <v>1.5361220836639404</v>
      </c>
      <c r="DA269">
        <v>1.9574431180953979</v>
      </c>
      <c r="DB269">
        <v>1.9645555019378662</v>
      </c>
      <c r="DC269">
        <v>1.4180269241333008</v>
      </c>
      <c r="DD269">
        <v>1.1426109075546265</v>
      </c>
      <c r="DE269">
        <v>-0.62060105800628662</v>
      </c>
      <c r="DF269">
        <v>0.6639285683631897</v>
      </c>
      <c r="DG269">
        <v>-0.55945318937301636</v>
      </c>
      <c r="DH269">
        <v>0.30278435349464417</v>
      </c>
      <c r="DI269">
        <v>0.68904829025268555</v>
      </c>
      <c r="DJ269">
        <v>-0.91634196043014526</v>
      </c>
      <c r="DK269">
        <v>-1.9788705110549927</v>
      </c>
      <c r="DL269">
        <v>-1.6351025104522705</v>
      </c>
      <c r="DM269">
        <v>-0.391185462474823</v>
      </c>
      <c r="DN269">
        <v>9.1942873001098633</v>
      </c>
      <c r="DO269">
        <v>8.8423919677734375</v>
      </c>
      <c r="DP269">
        <v>7.7879619598388672</v>
      </c>
      <c r="DQ269">
        <v>7.3771815299987793</v>
      </c>
      <c r="DR269">
        <v>-0.92617589235305786</v>
      </c>
      <c r="DS269">
        <v>0.70085561275482178</v>
      </c>
      <c r="DT269">
        <v>1.2962219715118408</v>
      </c>
      <c r="DU269">
        <v>1.6835016012191772</v>
      </c>
      <c r="DV269">
        <v>1.834627628326416</v>
      </c>
      <c r="DW269">
        <v>2.218660831451416</v>
      </c>
      <c r="DX269">
        <v>2.2412467002868652</v>
      </c>
      <c r="DY269">
        <v>2.6520941257476807</v>
      </c>
      <c r="DZ269">
        <v>2.6437075138092041</v>
      </c>
      <c r="EA269">
        <v>2.1141581535339355</v>
      </c>
      <c r="EB269">
        <v>1.887998104095459</v>
      </c>
      <c r="EC269">
        <v>0.15014441311359406</v>
      </c>
      <c r="ED269">
        <v>1.4304937124252319</v>
      </c>
      <c r="EE269">
        <v>0.22379131615161896</v>
      </c>
      <c r="EF269">
        <v>1.1501978635787964</v>
      </c>
      <c r="EG269">
        <v>1.5812314748764038</v>
      </c>
      <c r="EH269">
        <v>-4.7262366861104965E-3</v>
      </c>
      <c r="EI269">
        <v>-1.0019243955612183</v>
      </c>
      <c r="EJ269">
        <v>-0.67057216167449951</v>
      </c>
      <c r="EK269">
        <v>0.60179764032363892</v>
      </c>
      <c r="EL269">
        <v>10.146453857421875</v>
      </c>
      <c r="EM269">
        <v>9.754237174987793</v>
      </c>
      <c r="EN269">
        <v>8.680450439453125</v>
      </c>
      <c r="EO269">
        <v>8.238957405090332</v>
      </c>
      <c r="EP269">
        <v>-8.0581896007061005E-2</v>
      </c>
      <c r="EQ269">
        <v>1.4871225357055664</v>
      </c>
      <c r="ER269">
        <v>2.0981800556182861</v>
      </c>
      <c r="ES269">
        <v>2.5419304370880127</v>
      </c>
      <c r="ET269">
        <v>2.7028553485870361</v>
      </c>
      <c r="EU269">
        <v>65.174942016601563</v>
      </c>
      <c r="EV269">
        <v>64.676017761230469</v>
      </c>
      <c r="EW269">
        <v>63.731193542480469</v>
      </c>
      <c r="EX269">
        <v>62.794692993164062</v>
      </c>
      <c r="EY269">
        <v>62.084247589111328</v>
      </c>
      <c r="EZ269">
        <v>61.779365539550781</v>
      </c>
      <c r="FA269">
        <v>61.418849945068359</v>
      </c>
      <c r="FB269">
        <v>62.766757965087891</v>
      </c>
      <c r="FC269">
        <v>64.430282592773438</v>
      </c>
      <c r="FD269">
        <v>66.732536315917969</v>
      </c>
      <c r="FE269">
        <v>68.444786071777344</v>
      </c>
      <c r="FF269">
        <v>70.660560607910156</v>
      </c>
      <c r="FG269">
        <v>73.421615600585937</v>
      </c>
      <c r="FH269">
        <v>76.256645202636719</v>
      </c>
      <c r="FI269">
        <v>78.160118103027344</v>
      </c>
      <c r="FJ269">
        <v>77.892036437988281</v>
      </c>
      <c r="FK269">
        <v>77.625244140625</v>
      </c>
      <c r="FL269">
        <v>76.039688110351563</v>
      </c>
      <c r="FM269">
        <v>73.611747741699219</v>
      </c>
      <c r="FN269">
        <v>70.062850952148438</v>
      </c>
      <c r="FO269">
        <v>68.472518920898437</v>
      </c>
      <c r="FP269">
        <v>67.0787353515625</v>
      </c>
      <c r="FQ269">
        <v>66.055702209472656</v>
      </c>
      <c r="FR269">
        <v>65.088127136230469</v>
      </c>
      <c r="FS269">
        <v>247</v>
      </c>
      <c r="FT269">
        <v>5.0525952130556107E-2</v>
      </c>
      <c r="FU269">
        <v>1</v>
      </c>
    </row>
    <row r="270" spans="1:177" x14ac:dyDescent="0.2">
      <c r="A270" t="s">
        <v>190</v>
      </c>
      <c r="B270" t="s">
        <v>212</v>
      </c>
      <c r="C270" t="s">
        <v>1</v>
      </c>
      <c r="D270" t="s">
        <v>258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  <c r="DJ270">
        <v>0</v>
      </c>
      <c r="DK270">
        <v>0</v>
      </c>
      <c r="DL270">
        <v>0</v>
      </c>
      <c r="DM270">
        <v>0</v>
      </c>
      <c r="DN270">
        <v>0</v>
      </c>
      <c r="DO270">
        <v>0</v>
      </c>
      <c r="DP270">
        <v>0</v>
      </c>
      <c r="DQ270">
        <v>0</v>
      </c>
      <c r="DR270">
        <v>0</v>
      </c>
      <c r="DS270">
        <v>0</v>
      </c>
      <c r="DT270">
        <v>0</v>
      </c>
      <c r="DU270">
        <v>0</v>
      </c>
      <c r="DV270">
        <v>0</v>
      </c>
      <c r="DW270">
        <v>0</v>
      </c>
      <c r="DX270">
        <v>0</v>
      </c>
      <c r="DY270">
        <v>0</v>
      </c>
      <c r="DZ270">
        <v>0</v>
      </c>
      <c r="EA270">
        <v>0</v>
      </c>
      <c r="EB270">
        <v>0</v>
      </c>
      <c r="EC270">
        <v>0</v>
      </c>
      <c r="ED270">
        <v>0</v>
      </c>
      <c r="EE270">
        <v>0</v>
      </c>
      <c r="EF270">
        <v>0</v>
      </c>
      <c r="EG270">
        <v>0</v>
      </c>
      <c r="EH270">
        <v>0</v>
      </c>
      <c r="EI270">
        <v>0</v>
      </c>
      <c r="EJ270">
        <v>0</v>
      </c>
      <c r="EK270">
        <v>0</v>
      </c>
      <c r="EL270">
        <v>0</v>
      </c>
      <c r="EM270">
        <v>0</v>
      </c>
      <c r="EN270">
        <v>0</v>
      </c>
      <c r="EO270">
        <v>0</v>
      </c>
      <c r="EP270">
        <v>0</v>
      </c>
      <c r="EQ270">
        <v>0</v>
      </c>
      <c r="ER270">
        <v>0</v>
      </c>
      <c r="ES270">
        <v>0</v>
      </c>
      <c r="ET270">
        <v>0</v>
      </c>
      <c r="EU270">
        <v>0</v>
      </c>
      <c r="EV270">
        <v>0</v>
      </c>
      <c r="EW270">
        <v>0</v>
      </c>
      <c r="EX270">
        <v>0</v>
      </c>
      <c r="EY270">
        <v>0</v>
      </c>
      <c r="EZ270">
        <v>0</v>
      </c>
      <c r="FA270">
        <v>0</v>
      </c>
      <c r="FB270">
        <v>0</v>
      </c>
      <c r="FC270">
        <v>0</v>
      </c>
      <c r="FD270">
        <v>0</v>
      </c>
      <c r="FE270">
        <v>0</v>
      </c>
      <c r="FF270">
        <v>0</v>
      </c>
      <c r="FG270">
        <v>0</v>
      </c>
      <c r="FH270">
        <v>0</v>
      </c>
      <c r="FI270">
        <v>0</v>
      </c>
      <c r="FJ270">
        <v>0</v>
      </c>
      <c r="FK270">
        <v>0</v>
      </c>
      <c r="FL270">
        <v>0</v>
      </c>
      <c r="FM270">
        <v>0</v>
      </c>
      <c r="FN270">
        <v>0</v>
      </c>
      <c r="FO270">
        <v>0</v>
      </c>
      <c r="FP270">
        <v>0</v>
      </c>
      <c r="FQ270">
        <v>0</v>
      </c>
      <c r="FR270">
        <v>0</v>
      </c>
      <c r="FS270">
        <v>0</v>
      </c>
      <c r="FU270">
        <v>0</v>
      </c>
    </row>
    <row r="271" spans="1:177" x14ac:dyDescent="0.2">
      <c r="A271" t="s">
        <v>190</v>
      </c>
      <c r="B271" t="s">
        <v>212</v>
      </c>
      <c r="C271" t="s">
        <v>1</v>
      </c>
      <c r="D271" t="s">
        <v>259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0</v>
      </c>
      <c r="DJ271">
        <v>0</v>
      </c>
      <c r="DK271">
        <v>0</v>
      </c>
      <c r="DL271">
        <v>0</v>
      </c>
      <c r="DM271">
        <v>0</v>
      </c>
      <c r="DN271">
        <v>0</v>
      </c>
      <c r="DO271">
        <v>0</v>
      </c>
      <c r="DP271">
        <v>0</v>
      </c>
      <c r="DQ271">
        <v>0</v>
      </c>
      <c r="DR271">
        <v>0</v>
      </c>
      <c r="DS271">
        <v>0</v>
      </c>
      <c r="DT271">
        <v>0</v>
      </c>
      <c r="DU271">
        <v>0</v>
      </c>
      <c r="DV271">
        <v>0</v>
      </c>
      <c r="DW271">
        <v>0</v>
      </c>
      <c r="DX271">
        <v>0</v>
      </c>
      <c r="DY271">
        <v>0</v>
      </c>
      <c r="DZ271">
        <v>0</v>
      </c>
      <c r="EA271">
        <v>0</v>
      </c>
      <c r="EB271">
        <v>0</v>
      </c>
      <c r="EC271">
        <v>0</v>
      </c>
      <c r="ED271">
        <v>0</v>
      </c>
      <c r="EE271">
        <v>0</v>
      </c>
      <c r="EF271">
        <v>0</v>
      </c>
      <c r="EG271">
        <v>0</v>
      </c>
      <c r="EH271">
        <v>0</v>
      </c>
      <c r="EI271">
        <v>0</v>
      </c>
      <c r="EJ271">
        <v>0</v>
      </c>
      <c r="EK271">
        <v>0</v>
      </c>
      <c r="EL271">
        <v>0</v>
      </c>
      <c r="EM271">
        <v>0</v>
      </c>
      <c r="EN271">
        <v>0</v>
      </c>
      <c r="EO271">
        <v>0</v>
      </c>
      <c r="EP271">
        <v>0</v>
      </c>
      <c r="EQ271">
        <v>0</v>
      </c>
      <c r="ER271">
        <v>0</v>
      </c>
      <c r="ES271">
        <v>0</v>
      </c>
      <c r="ET271">
        <v>0</v>
      </c>
      <c r="EU271">
        <v>0</v>
      </c>
      <c r="EV271">
        <v>0</v>
      </c>
      <c r="EW271">
        <v>0</v>
      </c>
      <c r="EX271">
        <v>0</v>
      </c>
      <c r="EY271">
        <v>0</v>
      </c>
      <c r="EZ271">
        <v>0</v>
      </c>
      <c r="FA271">
        <v>0</v>
      </c>
      <c r="FB271">
        <v>0</v>
      </c>
      <c r="FC271">
        <v>0</v>
      </c>
      <c r="FD271">
        <v>0</v>
      </c>
      <c r="FE271">
        <v>0</v>
      </c>
      <c r="FF271">
        <v>0</v>
      </c>
      <c r="FG271">
        <v>0</v>
      </c>
      <c r="FH271">
        <v>0</v>
      </c>
      <c r="FI271">
        <v>0</v>
      </c>
      <c r="FJ271">
        <v>0</v>
      </c>
      <c r="FK271">
        <v>0</v>
      </c>
      <c r="FL271">
        <v>0</v>
      </c>
      <c r="FM271">
        <v>0</v>
      </c>
      <c r="FN271">
        <v>0</v>
      </c>
      <c r="FO271">
        <v>0</v>
      </c>
      <c r="FP271">
        <v>0</v>
      </c>
      <c r="FQ271">
        <v>0</v>
      </c>
      <c r="FR271">
        <v>0</v>
      </c>
      <c r="FS271">
        <v>0</v>
      </c>
      <c r="FU271">
        <v>0</v>
      </c>
    </row>
    <row r="272" spans="1:177" x14ac:dyDescent="0.2">
      <c r="A272" t="s">
        <v>190</v>
      </c>
      <c r="B272" t="s">
        <v>212</v>
      </c>
      <c r="C272" t="s">
        <v>1</v>
      </c>
      <c r="D272" t="s">
        <v>260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  <c r="ET272">
        <v>0</v>
      </c>
      <c r="EU272">
        <v>0</v>
      </c>
      <c r="EV272">
        <v>0</v>
      </c>
      <c r="EW272">
        <v>0</v>
      </c>
      <c r="EX272">
        <v>0</v>
      </c>
      <c r="EY272">
        <v>0</v>
      </c>
      <c r="EZ272">
        <v>0</v>
      </c>
      <c r="FA272">
        <v>0</v>
      </c>
      <c r="FB272">
        <v>0</v>
      </c>
      <c r="FC272">
        <v>0</v>
      </c>
      <c r="FD272">
        <v>0</v>
      </c>
      <c r="FE272">
        <v>0</v>
      </c>
      <c r="FF272">
        <v>0</v>
      </c>
      <c r="FG272">
        <v>0</v>
      </c>
      <c r="FH272">
        <v>0</v>
      </c>
      <c r="FI272">
        <v>0</v>
      </c>
      <c r="FJ272">
        <v>0</v>
      </c>
      <c r="FK272">
        <v>0</v>
      </c>
      <c r="FL272">
        <v>0</v>
      </c>
      <c r="FM272">
        <v>0</v>
      </c>
      <c r="FN272">
        <v>0</v>
      </c>
      <c r="FO272">
        <v>0</v>
      </c>
      <c r="FP272">
        <v>0</v>
      </c>
      <c r="FQ272">
        <v>0</v>
      </c>
      <c r="FR272">
        <v>0</v>
      </c>
      <c r="FS272">
        <v>0</v>
      </c>
      <c r="FU272">
        <v>0</v>
      </c>
    </row>
    <row r="273" spans="1:177" x14ac:dyDescent="0.2">
      <c r="A273" t="s">
        <v>190</v>
      </c>
      <c r="B273" t="s">
        <v>212</v>
      </c>
      <c r="C273" t="s">
        <v>1</v>
      </c>
      <c r="D273" t="s">
        <v>2</v>
      </c>
      <c r="E273">
        <v>217</v>
      </c>
      <c r="F273">
        <v>217</v>
      </c>
      <c r="G273">
        <v>43.196163177490234</v>
      </c>
      <c r="H273">
        <v>42.718555450439453</v>
      </c>
      <c r="I273">
        <v>42.370147705078125</v>
      </c>
      <c r="J273">
        <v>42.809307098388672</v>
      </c>
      <c r="K273">
        <v>44.543125152587891</v>
      </c>
      <c r="L273">
        <v>48.115455627441406</v>
      </c>
      <c r="M273">
        <v>53.805187225341797</v>
      </c>
      <c r="N273">
        <v>59.056388854980469</v>
      </c>
      <c r="O273">
        <v>67.792404174804688</v>
      </c>
      <c r="P273">
        <v>74.691978454589844</v>
      </c>
      <c r="Q273">
        <v>79.0986328125</v>
      </c>
      <c r="R273">
        <v>81.887184143066406</v>
      </c>
      <c r="S273">
        <v>81.612373352050781</v>
      </c>
      <c r="T273">
        <v>82.987167358398438</v>
      </c>
      <c r="U273">
        <v>83.948143005371094</v>
      </c>
      <c r="V273">
        <v>84.393608093261719</v>
      </c>
      <c r="W273">
        <v>82.888572692871094</v>
      </c>
      <c r="X273">
        <v>79.311698913574219</v>
      </c>
      <c r="Y273">
        <v>70.470619201660156</v>
      </c>
      <c r="Z273">
        <v>64.444305419921875</v>
      </c>
      <c r="AA273">
        <v>60.386333465576172</v>
      </c>
      <c r="AB273">
        <v>56.555091857910156</v>
      </c>
      <c r="AC273">
        <v>51.686717987060547</v>
      </c>
      <c r="AD273">
        <v>47.602710723876953</v>
      </c>
      <c r="AE273">
        <v>-1.2545428276062012</v>
      </c>
      <c r="AF273">
        <v>-1.0734410285949707</v>
      </c>
      <c r="AG273">
        <v>-1.1231608390808105</v>
      </c>
      <c r="AH273">
        <v>-1.1621637344360352</v>
      </c>
      <c r="AI273">
        <v>-1.2050219774246216</v>
      </c>
      <c r="AJ273">
        <v>-1.275204062461853</v>
      </c>
      <c r="AK273">
        <v>-0.65505927801132202</v>
      </c>
      <c r="AL273">
        <v>-0.6970788836479187</v>
      </c>
      <c r="AM273">
        <v>-1.7079998254776001</v>
      </c>
      <c r="AN273">
        <v>-1.8536255359649658</v>
      </c>
      <c r="AO273">
        <v>-2.0909423828125</v>
      </c>
      <c r="AP273">
        <v>-2.4234297275543213</v>
      </c>
      <c r="AQ273">
        <v>-2.5412952899932861</v>
      </c>
      <c r="AR273">
        <v>-2.4708411693572998</v>
      </c>
      <c r="AS273">
        <v>-1.3703716993331909</v>
      </c>
      <c r="AT273">
        <v>7.9523181915283203</v>
      </c>
      <c r="AU273">
        <v>7.4597082138061523</v>
      </c>
      <c r="AV273">
        <v>6.8778104782104492</v>
      </c>
      <c r="AW273">
        <v>5.7939286231994629</v>
      </c>
      <c r="AX273">
        <v>-1.9515292644500732</v>
      </c>
      <c r="AY273">
        <v>-1.6632528305053711</v>
      </c>
      <c r="AZ273">
        <v>-0.79502755403518677</v>
      </c>
      <c r="BA273">
        <v>-0.28507125377655029</v>
      </c>
      <c r="BB273">
        <v>-2.4147205054759979E-2</v>
      </c>
      <c r="BC273">
        <v>-0.49453637003898621</v>
      </c>
      <c r="BD273">
        <v>-0.35718381404876709</v>
      </c>
      <c r="BE273">
        <v>-0.41992306709289551</v>
      </c>
      <c r="BF273">
        <v>-0.4752655029296875</v>
      </c>
      <c r="BG273">
        <v>-0.49165838956832886</v>
      </c>
      <c r="BH273">
        <v>-0.53268986940383911</v>
      </c>
      <c r="BI273">
        <v>0.10962355881929398</v>
      </c>
      <c r="BJ273">
        <v>0.114923395216465</v>
      </c>
      <c r="BK273">
        <v>-0.86631923913955688</v>
      </c>
      <c r="BL273">
        <v>-0.96596306562423706</v>
      </c>
      <c r="BM273">
        <v>-1.1691261529922485</v>
      </c>
      <c r="BN273">
        <v>-1.4541919231414795</v>
      </c>
      <c r="BO273">
        <v>-1.5468083620071411</v>
      </c>
      <c r="BP273">
        <v>-1.493959903717041</v>
      </c>
      <c r="BQ273">
        <v>-0.39506307244300842</v>
      </c>
      <c r="BR273">
        <v>8.9149494171142578</v>
      </c>
      <c r="BS273">
        <v>8.3671588897705078</v>
      </c>
      <c r="BT273">
        <v>7.767235279083252</v>
      </c>
      <c r="BU273">
        <v>6.6520800590515137</v>
      </c>
      <c r="BV273">
        <v>-1.1150805950164795</v>
      </c>
      <c r="BW273">
        <v>-0.88219130039215088</v>
      </c>
      <c r="BX273">
        <v>-1.7396086826920509E-2</v>
      </c>
      <c r="BY273">
        <v>0.52563804388046265</v>
      </c>
      <c r="BZ273">
        <v>0.79530471563339233</v>
      </c>
      <c r="CA273">
        <v>3.184182196855545E-2</v>
      </c>
      <c r="CB273">
        <v>0.1388937383890152</v>
      </c>
      <c r="CC273">
        <v>6.7137308418750763E-2</v>
      </c>
      <c r="CD273">
        <v>4.7817628365010023E-4</v>
      </c>
      <c r="CE273">
        <v>2.4150076787918806E-3</v>
      </c>
      <c r="CF273">
        <v>-1.842677965760231E-2</v>
      </c>
      <c r="CG273">
        <v>0.639240562915802</v>
      </c>
      <c r="CH273">
        <v>0.67731368541717529</v>
      </c>
      <c r="CI273">
        <v>-0.28337383270263672</v>
      </c>
      <c r="CJ273">
        <v>-0.35117071866989136</v>
      </c>
      <c r="CK273">
        <v>-0.53067898750305176</v>
      </c>
      <c r="CL273">
        <v>-0.78290069103240967</v>
      </c>
      <c r="CM273">
        <v>-0.85802972316741943</v>
      </c>
      <c r="CN273">
        <v>-0.81737494468688965</v>
      </c>
      <c r="CO273">
        <v>0.28043273091316223</v>
      </c>
      <c r="CP273">
        <v>9.5816650390625</v>
      </c>
      <c r="CQ273">
        <v>8.9956560134887695</v>
      </c>
      <c r="CR273">
        <v>8.3832483291625977</v>
      </c>
      <c r="CS273">
        <v>7.2464327812194824</v>
      </c>
      <c r="CT273">
        <v>-0.5357588529586792</v>
      </c>
      <c r="CU273">
        <v>-0.34123051166534424</v>
      </c>
      <c r="CV273">
        <v>0.52118909358978271</v>
      </c>
      <c r="CW273">
        <v>1.0871328115463257</v>
      </c>
      <c r="CX273">
        <v>1.3628545999526978</v>
      </c>
      <c r="CY273">
        <v>0.5582200288772583</v>
      </c>
      <c r="CZ273">
        <v>0.63497132062911987</v>
      </c>
      <c r="DA273">
        <v>0.55419766902923584</v>
      </c>
      <c r="DB273">
        <v>0.47622182965278625</v>
      </c>
      <c r="DC273">
        <v>0.49648842215538025</v>
      </c>
      <c r="DD273">
        <v>0.49583631753921509</v>
      </c>
      <c r="DE273">
        <v>1.1688575744628906</v>
      </c>
      <c r="DF273">
        <v>1.2397040128707886</v>
      </c>
      <c r="DG273">
        <v>0.29957154393196106</v>
      </c>
      <c r="DH273">
        <v>0.26362162828445435</v>
      </c>
      <c r="DI273">
        <v>0.10776811838150024</v>
      </c>
      <c r="DJ273">
        <v>-0.11160947382450104</v>
      </c>
      <c r="DK273">
        <v>-0.16925112903118134</v>
      </c>
      <c r="DL273">
        <v>-0.14078997075557709</v>
      </c>
      <c r="DM273">
        <v>0.95592856407165527</v>
      </c>
      <c r="DN273">
        <v>10.248380661010742</v>
      </c>
      <c r="DO273">
        <v>9.6241531372070312</v>
      </c>
      <c r="DP273">
        <v>8.9992609024047852</v>
      </c>
      <c r="DQ273">
        <v>7.8407855033874512</v>
      </c>
      <c r="DR273">
        <v>4.3562944978475571E-2</v>
      </c>
      <c r="DS273">
        <v>0.19973030686378479</v>
      </c>
      <c r="DT273">
        <v>1.0597742795944214</v>
      </c>
      <c r="DU273">
        <v>1.6486276388168335</v>
      </c>
      <c r="DV273">
        <v>1.9304045438766479</v>
      </c>
      <c r="DW273">
        <v>1.3182264566421509</v>
      </c>
      <c r="DX273">
        <v>1.3512284755706787</v>
      </c>
      <c r="DY273">
        <v>1.2574355602264404</v>
      </c>
      <c r="DZ273">
        <v>1.1631201505661011</v>
      </c>
      <c r="EA273">
        <v>1.2098519802093506</v>
      </c>
      <c r="EB273">
        <v>1.238350510597229</v>
      </c>
      <c r="EC273">
        <v>1.9335404634475708</v>
      </c>
      <c r="ED273">
        <v>2.0517063140869141</v>
      </c>
      <c r="EE273">
        <v>1.1412521600723267</v>
      </c>
      <c r="EF273">
        <v>1.1512840986251831</v>
      </c>
      <c r="EG273">
        <v>1.0295842885971069</v>
      </c>
      <c r="EH273">
        <v>0.85762840509414673</v>
      </c>
      <c r="EI273">
        <v>0.82523578405380249</v>
      </c>
      <c r="EJ273">
        <v>0.83609127998352051</v>
      </c>
      <c r="EK273">
        <v>1.9312372207641602</v>
      </c>
      <c r="EL273">
        <v>11.21101188659668</v>
      </c>
      <c r="EM273">
        <v>10.531603813171387</v>
      </c>
      <c r="EN273">
        <v>9.8886861801147461</v>
      </c>
      <c r="EO273">
        <v>8.6989374160766602</v>
      </c>
      <c r="EP273">
        <v>0.88001161813735962</v>
      </c>
      <c r="EQ273">
        <v>0.98079180717468262</v>
      </c>
      <c r="ER273">
        <v>1.8374056816101074</v>
      </c>
      <c r="ES273">
        <v>2.4593369960784912</v>
      </c>
      <c r="ET273">
        <v>2.7498564720153809</v>
      </c>
      <c r="EU273">
        <v>67.069877624511719</v>
      </c>
      <c r="EV273">
        <v>66.033226013183594</v>
      </c>
      <c r="EW273">
        <v>65.008689880371094</v>
      </c>
      <c r="EX273">
        <v>64.014854431152344</v>
      </c>
      <c r="EY273">
        <v>63.361797332763672</v>
      </c>
      <c r="EZ273">
        <v>62.910045623779297</v>
      </c>
      <c r="FA273">
        <v>62.953617095947266</v>
      </c>
      <c r="FB273">
        <v>65.554412841796875</v>
      </c>
      <c r="FC273">
        <v>68.859939575195313</v>
      </c>
      <c r="FD273">
        <v>72.724319458007813</v>
      </c>
      <c r="FE273">
        <v>76.770538330078125</v>
      </c>
      <c r="FF273">
        <v>80.198310852050781</v>
      </c>
      <c r="FG273">
        <v>81.869659423828125</v>
      </c>
      <c r="FH273">
        <v>83.040275573730469</v>
      </c>
      <c r="FI273">
        <v>83.759033203125</v>
      </c>
      <c r="FJ273">
        <v>83.480865478515625</v>
      </c>
      <c r="FK273">
        <v>82.140975952148438</v>
      </c>
      <c r="FL273">
        <v>80.243446350097656</v>
      </c>
      <c r="FM273">
        <v>77.501922607421875</v>
      </c>
      <c r="FN273">
        <v>74.127655029296875</v>
      </c>
      <c r="FO273">
        <v>70.997413635253906</v>
      </c>
      <c r="FP273">
        <v>68.851570129394531</v>
      </c>
      <c r="FQ273">
        <v>67.1439208984375</v>
      </c>
      <c r="FR273">
        <v>65.95355224609375</v>
      </c>
      <c r="FS273">
        <v>218.33333333333334</v>
      </c>
      <c r="FT273">
        <v>5.7555995881557465E-2</v>
      </c>
      <c r="FU273">
        <v>1</v>
      </c>
    </row>
    <row r="274" spans="1:177" x14ac:dyDescent="0.2">
      <c r="A274" t="s">
        <v>191</v>
      </c>
      <c r="B274" t="s">
        <v>212</v>
      </c>
      <c r="C274" t="s">
        <v>1</v>
      </c>
      <c r="D274" t="s">
        <v>246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  <c r="DJ274">
        <v>0</v>
      </c>
      <c r="DK274">
        <v>0</v>
      </c>
      <c r="DL274">
        <v>0</v>
      </c>
      <c r="DM274">
        <v>0</v>
      </c>
      <c r="DN274">
        <v>0</v>
      </c>
      <c r="DO274">
        <v>0</v>
      </c>
      <c r="DP274">
        <v>0</v>
      </c>
      <c r="DQ274">
        <v>0</v>
      </c>
      <c r="DR274">
        <v>0</v>
      </c>
      <c r="DS274">
        <v>0</v>
      </c>
      <c r="DT274">
        <v>0</v>
      </c>
      <c r="DU274">
        <v>0</v>
      </c>
      <c r="DV274">
        <v>0</v>
      </c>
      <c r="DW274">
        <v>0</v>
      </c>
      <c r="DX274">
        <v>0</v>
      </c>
      <c r="DY274">
        <v>0</v>
      </c>
      <c r="DZ274">
        <v>0</v>
      </c>
      <c r="EA274">
        <v>0</v>
      </c>
      <c r="EB274">
        <v>0</v>
      </c>
      <c r="EC274">
        <v>0</v>
      </c>
      <c r="ED274">
        <v>0</v>
      </c>
      <c r="EE274">
        <v>0</v>
      </c>
      <c r="EF274">
        <v>0</v>
      </c>
      <c r="EG274">
        <v>0</v>
      </c>
      <c r="EH274">
        <v>0</v>
      </c>
      <c r="EI274">
        <v>0</v>
      </c>
      <c r="EJ274">
        <v>0</v>
      </c>
      <c r="EK274">
        <v>0</v>
      </c>
      <c r="EL274">
        <v>0</v>
      </c>
      <c r="EM274">
        <v>0</v>
      </c>
      <c r="EN274">
        <v>0</v>
      </c>
      <c r="EO274">
        <v>0</v>
      </c>
      <c r="EP274">
        <v>0</v>
      </c>
      <c r="EQ274">
        <v>0</v>
      </c>
      <c r="ER274">
        <v>0</v>
      </c>
      <c r="ES274">
        <v>0</v>
      </c>
      <c r="ET274">
        <v>0</v>
      </c>
      <c r="EU274">
        <v>0</v>
      </c>
      <c r="EV274">
        <v>0</v>
      </c>
      <c r="EW274">
        <v>0</v>
      </c>
      <c r="EX274">
        <v>0</v>
      </c>
      <c r="EY274">
        <v>0</v>
      </c>
      <c r="EZ274">
        <v>0</v>
      </c>
      <c r="FA274">
        <v>0</v>
      </c>
      <c r="FB274">
        <v>0</v>
      </c>
      <c r="FC274">
        <v>0</v>
      </c>
      <c r="FD274">
        <v>0</v>
      </c>
      <c r="FE274">
        <v>0</v>
      </c>
      <c r="FF274">
        <v>0</v>
      </c>
      <c r="FG274">
        <v>0</v>
      </c>
      <c r="FH274">
        <v>0</v>
      </c>
      <c r="FI274">
        <v>0</v>
      </c>
      <c r="FJ274">
        <v>0</v>
      </c>
      <c r="FK274">
        <v>0</v>
      </c>
      <c r="FL274">
        <v>0</v>
      </c>
      <c r="FM274">
        <v>0</v>
      </c>
      <c r="FN274">
        <v>0</v>
      </c>
      <c r="FO274">
        <v>0</v>
      </c>
      <c r="FP274">
        <v>0</v>
      </c>
      <c r="FQ274">
        <v>0</v>
      </c>
      <c r="FR274">
        <v>0</v>
      </c>
      <c r="FS274">
        <v>0</v>
      </c>
      <c r="FU274">
        <v>0</v>
      </c>
    </row>
    <row r="275" spans="1:177" x14ac:dyDescent="0.2">
      <c r="A275" t="s">
        <v>191</v>
      </c>
      <c r="B275" t="s">
        <v>212</v>
      </c>
      <c r="C275" t="s">
        <v>1</v>
      </c>
      <c r="D275" t="s">
        <v>247</v>
      </c>
      <c r="E275">
        <v>192</v>
      </c>
      <c r="F275">
        <v>192</v>
      </c>
      <c r="G275">
        <v>35.91375732421875</v>
      </c>
      <c r="H275">
        <v>35.256885528564453</v>
      </c>
      <c r="I275">
        <v>34.624763488769531</v>
      </c>
      <c r="J275">
        <v>34.381404876708984</v>
      </c>
      <c r="K275">
        <v>34.728492736816406</v>
      </c>
      <c r="L275">
        <v>34.968158721923828</v>
      </c>
      <c r="M275">
        <v>35.111106872558594</v>
      </c>
      <c r="N275">
        <v>35.731689453125</v>
      </c>
      <c r="O275">
        <v>36.954921722412109</v>
      </c>
      <c r="P275">
        <v>37.45733642578125</v>
      </c>
      <c r="Q275">
        <v>38.543796539306641</v>
      </c>
      <c r="R275">
        <v>38.968666076660156</v>
      </c>
      <c r="S275">
        <v>38.749065399169922</v>
      </c>
      <c r="T275">
        <v>40.031749725341797</v>
      </c>
      <c r="U275">
        <v>40.147064208984375</v>
      </c>
      <c r="V275">
        <v>38.963287353515625</v>
      </c>
      <c r="W275">
        <v>38.119110107421875</v>
      </c>
      <c r="X275">
        <v>37.855587005615234</v>
      </c>
      <c r="Y275">
        <v>39.323612213134766</v>
      </c>
      <c r="Z275">
        <v>41.042926788330078</v>
      </c>
      <c r="AA275">
        <v>41.450981140136719</v>
      </c>
      <c r="AB275">
        <v>40.578079223632813</v>
      </c>
      <c r="AC275">
        <v>39.255924224853516</v>
      </c>
      <c r="AD275">
        <v>37.158943176269531</v>
      </c>
      <c r="AE275">
        <v>-0.94156110286712646</v>
      </c>
      <c r="AF275">
        <v>-1.2432395219802856</v>
      </c>
      <c r="AG275">
        <v>-1.3042305707931519</v>
      </c>
      <c r="AH275">
        <v>-1.5994786024093628</v>
      </c>
      <c r="AI275">
        <v>-1.4611526727676392</v>
      </c>
      <c r="AJ275">
        <v>-1.8450006246566772</v>
      </c>
      <c r="AK275">
        <v>-2.0143201351165771</v>
      </c>
      <c r="AL275">
        <v>-2.0242452621459961</v>
      </c>
      <c r="AM275">
        <v>-2.7546639442443848</v>
      </c>
      <c r="AN275">
        <v>-2.7792394161224365</v>
      </c>
      <c r="AO275">
        <v>-2.4402649402618408</v>
      </c>
      <c r="AP275">
        <v>-1.8394134044647217</v>
      </c>
      <c r="AQ275">
        <v>-0.70625650882720947</v>
      </c>
      <c r="AR275">
        <v>-0.90390068292617798</v>
      </c>
      <c r="AS275">
        <v>2.2614357471466064</v>
      </c>
      <c r="AT275">
        <v>15.309538841247559</v>
      </c>
      <c r="AU275">
        <v>13.671557426452637</v>
      </c>
      <c r="AV275">
        <v>12.807855606079102</v>
      </c>
      <c r="AW275">
        <v>13.874819755554199</v>
      </c>
      <c r="AX275">
        <v>4.4944958686828613</v>
      </c>
      <c r="AY275">
        <v>0.85329842567443848</v>
      </c>
      <c r="AZ275">
        <v>0.81501483917236328</v>
      </c>
      <c r="BA275">
        <v>0.98680120706558228</v>
      </c>
      <c r="BB275">
        <v>0.76286226511001587</v>
      </c>
      <c r="BC275">
        <v>-0.13534486293792725</v>
      </c>
      <c r="BD275">
        <v>-0.4795454740524292</v>
      </c>
      <c r="BE275">
        <v>-0.58856445550918579</v>
      </c>
      <c r="BF275">
        <v>-0.86264508962631226</v>
      </c>
      <c r="BG275">
        <v>-0.76335066556930542</v>
      </c>
      <c r="BH275">
        <v>-1.1065322160720825</v>
      </c>
      <c r="BI275">
        <v>-1.2586067914962769</v>
      </c>
      <c r="BJ275">
        <v>-1.1985194683074951</v>
      </c>
      <c r="BK275">
        <v>-1.8267173767089844</v>
      </c>
      <c r="BL275">
        <v>-1.8553022146224976</v>
      </c>
      <c r="BM275">
        <v>-1.4838724136352539</v>
      </c>
      <c r="BN275">
        <v>-0.82044082880020142</v>
      </c>
      <c r="BO275">
        <v>0.30545628070831299</v>
      </c>
      <c r="BP275">
        <v>0.14438816905021667</v>
      </c>
      <c r="BQ275">
        <v>3.3380043506622314</v>
      </c>
      <c r="BR275">
        <v>16.438510894775391</v>
      </c>
      <c r="BS275">
        <v>14.767245292663574</v>
      </c>
      <c r="BT275">
        <v>13.888492584228516</v>
      </c>
      <c r="BU275">
        <v>14.954446792602539</v>
      </c>
      <c r="BV275">
        <v>5.552457332611084</v>
      </c>
      <c r="BW275">
        <v>1.8864591121673584</v>
      </c>
      <c r="BX275">
        <v>1.8787988424301147</v>
      </c>
      <c r="BY275">
        <v>2.0367975234985352</v>
      </c>
      <c r="BZ275">
        <v>1.7908098697662354</v>
      </c>
      <c r="CA275">
        <v>0.4230380654335022</v>
      </c>
      <c r="CB275">
        <v>4.9386702477931976E-2</v>
      </c>
      <c r="CC275">
        <v>-9.2896267771720886E-2</v>
      </c>
      <c r="CD275">
        <v>-0.35231643915176392</v>
      </c>
      <c r="CE275">
        <v>-0.28005510568618774</v>
      </c>
      <c r="CF275">
        <v>-0.59507125616073608</v>
      </c>
      <c r="CG275">
        <v>-0.73520207405090332</v>
      </c>
      <c r="CH275">
        <v>-0.62662434577941895</v>
      </c>
      <c r="CI275">
        <v>-1.1840243339538574</v>
      </c>
      <c r="CJ275">
        <v>-1.2153861522674561</v>
      </c>
      <c r="CK275">
        <v>-0.82147777080535889</v>
      </c>
      <c r="CL275">
        <v>-0.11470353603363037</v>
      </c>
      <c r="CM275">
        <v>1.0061655044555664</v>
      </c>
      <c r="CN275">
        <v>0.87042981386184692</v>
      </c>
      <c r="CO275">
        <v>4.0836324691772461</v>
      </c>
      <c r="CP275">
        <v>17.220434188842773</v>
      </c>
      <c r="CQ275">
        <v>15.526115417480469</v>
      </c>
      <c r="CR275">
        <v>14.63693904876709</v>
      </c>
      <c r="CS275">
        <v>15.702192306518555</v>
      </c>
      <c r="CT275">
        <v>6.2851982116699219</v>
      </c>
      <c r="CU275">
        <v>2.6020231246948242</v>
      </c>
      <c r="CV275">
        <v>2.615572452545166</v>
      </c>
      <c r="CW275">
        <v>2.7640218734741211</v>
      </c>
      <c r="CX275">
        <v>2.5027632713317871</v>
      </c>
      <c r="CY275">
        <v>0.98142099380493164</v>
      </c>
      <c r="CZ275">
        <v>0.57831889390945435</v>
      </c>
      <c r="DA275">
        <v>0.40277189016342163</v>
      </c>
      <c r="DB275">
        <v>0.15801221132278442</v>
      </c>
      <c r="DC275">
        <v>0.20324042439460754</v>
      </c>
      <c r="DD275">
        <v>-8.3610303699970245E-2</v>
      </c>
      <c r="DE275">
        <v>-0.2117973119020462</v>
      </c>
      <c r="DF275">
        <v>-5.4729204624891281E-2</v>
      </c>
      <c r="DG275">
        <v>-0.54133129119873047</v>
      </c>
      <c r="DH275">
        <v>-0.57547008991241455</v>
      </c>
      <c r="DI275">
        <v>-0.15908315777778625</v>
      </c>
      <c r="DJ275">
        <v>0.59103375673294067</v>
      </c>
      <c r="DK275">
        <v>1.7068747282028198</v>
      </c>
      <c r="DL275">
        <v>1.5964714288711548</v>
      </c>
      <c r="DM275">
        <v>4.8292608261108398</v>
      </c>
      <c r="DN275">
        <v>18.002357482910156</v>
      </c>
      <c r="DO275">
        <v>16.284984588623047</v>
      </c>
      <c r="DP275">
        <v>15.385385513305664</v>
      </c>
      <c r="DQ275">
        <v>16.44993782043457</v>
      </c>
      <c r="DR275">
        <v>7.0179390907287598</v>
      </c>
      <c r="DS275">
        <v>3.31758713722229</v>
      </c>
      <c r="DT275">
        <v>3.3523459434509277</v>
      </c>
      <c r="DU275">
        <v>3.491246223449707</v>
      </c>
      <c r="DV275">
        <v>3.2147166728973389</v>
      </c>
      <c r="DW275">
        <v>1.7876372337341309</v>
      </c>
      <c r="DX275">
        <v>1.342012882232666</v>
      </c>
      <c r="DY275">
        <v>1.1184380054473877</v>
      </c>
      <c r="DZ275">
        <v>0.89484572410583496</v>
      </c>
      <c r="EA275">
        <v>0.9010424017906189</v>
      </c>
      <c r="EB275">
        <v>0.65485811233520508</v>
      </c>
      <c r="EC275">
        <v>0.54391604661941528</v>
      </c>
      <c r="ED275">
        <v>0.7709965705871582</v>
      </c>
      <c r="EE275">
        <v>0.3866153359413147</v>
      </c>
      <c r="EF275">
        <v>0.34846702218055725</v>
      </c>
      <c r="EG275">
        <v>0.79730945825576782</v>
      </c>
      <c r="EH275">
        <v>1.6100063323974609</v>
      </c>
      <c r="EI275">
        <v>2.7185876369476318</v>
      </c>
      <c r="EJ275">
        <v>2.6447603702545166</v>
      </c>
      <c r="EK275">
        <v>5.9058294296264648</v>
      </c>
      <c r="EL275">
        <v>19.131328582763672</v>
      </c>
      <c r="EM275">
        <v>17.380672454833984</v>
      </c>
      <c r="EN275">
        <v>16.466022491455078</v>
      </c>
      <c r="EO275">
        <v>17.529563903808594</v>
      </c>
      <c r="EP275">
        <v>8.0759010314941406</v>
      </c>
      <c r="EQ275">
        <v>4.3507475852966309</v>
      </c>
      <c r="ER275">
        <v>4.4161300659179687</v>
      </c>
      <c r="ES275">
        <v>4.5412425994873047</v>
      </c>
      <c r="ET275">
        <v>4.2426643371582031</v>
      </c>
      <c r="EU275">
        <v>80.5</v>
      </c>
      <c r="EV275">
        <v>78.5</v>
      </c>
      <c r="EW275">
        <v>74.5</v>
      </c>
      <c r="EX275">
        <v>73</v>
      </c>
      <c r="EY275">
        <v>70.5</v>
      </c>
      <c r="EZ275">
        <v>69.5</v>
      </c>
      <c r="FA275">
        <v>69.5</v>
      </c>
      <c r="FB275">
        <v>74.5</v>
      </c>
      <c r="FC275">
        <v>80</v>
      </c>
      <c r="FD275">
        <v>83.5</v>
      </c>
      <c r="FE275">
        <v>86</v>
      </c>
      <c r="FF275">
        <v>90</v>
      </c>
      <c r="FG275">
        <v>92.5</v>
      </c>
      <c r="FH275">
        <v>96</v>
      </c>
      <c r="FI275">
        <v>98.5</v>
      </c>
      <c r="FJ275">
        <v>100</v>
      </c>
      <c r="FK275">
        <v>100</v>
      </c>
      <c r="FL275">
        <v>100</v>
      </c>
      <c r="FM275">
        <v>98.5</v>
      </c>
      <c r="FN275">
        <v>95.5</v>
      </c>
      <c r="FO275">
        <v>92.5</v>
      </c>
      <c r="FP275">
        <v>90</v>
      </c>
      <c r="FQ275">
        <v>87</v>
      </c>
      <c r="FR275">
        <v>84</v>
      </c>
      <c r="FS275">
        <v>192</v>
      </c>
      <c r="FT275">
        <v>5.963004007935524E-2</v>
      </c>
      <c r="FU275">
        <v>1</v>
      </c>
    </row>
    <row r="276" spans="1:177" x14ac:dyDescent="0.2">
      <c r="A276" t="s">
        <v>191</v>
      </c>
      <c r="B276" t="s">
        <v>212</v>
      </c>
      <c r="C276" t="s">
        <v>1</v>
      </c>
      <c r="D276" t="s">
        <v>248</v>
      </c>
      <c r="E276">
        <v>188</v>
      </c>
      <c r="F276">
        <v>188</v>
      </c>
      <c r="G276">
        <v>29.007482528686523</v>
      </c>
      <c r="H276">
        <v>28.739164352416992</v>
      </c>
      <c r="I276">
        <v>28.745424270629883</v>
      </c>
      <c r="J276">
        <v>28.660711288452148</v>
      </c>
      <c r="K276">
        <v>29.412094116210937</v>
      </c>
      <c r="L276">
        <v>30.71600341796875</v>
      </c>
      <c r="M276">
        <v>32.468589782714844</v>
      </c>
      <c r="N276">
        <v>34.389694213867188</v>
      </c>
      <c r="O276">
        <v>36.117885589599609</v>
      </c>
      <c r="P276">
        <v>37.483516693115234</v>
      </c>
      <c r="Q276">
        <v>39.126853942871094</v>
      </c>
      <c r="R276">
        <v>40.277996063232422</v>
      </c>
      <c r="S276">
        <v>40.438919067382813</v>
      </c>
      <c r="T276">
        <v>42.29132080078125</v>
      </c>
      <c r="U276">
        <v>40.912761688232422</v>
      </c>
      <c r="V276">
        <v>41.346904754638672</v>
      </c>
      <c r="W276">
        <v>40.131393432617188</v>
      </c>
      <c r="X276">
        <v>39.995372772216797</v>
      </c>
      <c r="Y276">
        <v>40.507022857666016</v>
      </c>
      <c r="Z276">
        <v>41.857364654541016</v>
      </c>
      <c r="AA276">
        <v>41.742073059082031</v>
      </c>
      <c r="AB276">
        <v>40.459953308105469</v>
      </c>
      <c r="AC276">
        <v>38.985614776611328</v>
      </c>
      <c r="AD276">
        <v>36.442386627197266</v>
      </c>
      <c r="AE276">
        <v>-2.3073923587799072</v>
      </c>
      <c r="AF276">
        <v>-2.045921802520752</v>
      </c>
      <c r="AG276">
        <v>-2.1360611915588379</v>
      </c>
      <c r="AH276">
        <v>-1.998178243637085</v>
      </c>
      <c r="AI276">
        <v>-1.9718109369277954</v>
      </c>
      <c r="AJ276">
        <v>-1.7899743318557739</v>
      </c>
      <c r="AK276">
        <v>-1.2443475723266602</v>
      </c>
      <c r="AL276">
        <v>-1.5095300674438477</v>
      </c>
      <c r="AM276">
        <v>-2.57198166847229</v>
      </c>
      <c r="AN276">
        <v>-1.4982603788375854</v>
      </c>
      <c r="AO276">
        <v>-1.5829356908798218</v>
      </c>
      <c r="AP276">
        <v>-3.2018592357635498</v>
      </c>
      <c r="AQ276">
        <v>-4.1589555740356445</v>
      </c>
      <c r="AR276">
        <v>-3.2950592041015625</v>
      </c>
      <c r="AS276">
        <v>2.546860933303833</v>
      </c>
      <c r="AT276">
        <v>21.232686996459961</v>
      </c>
      <c r="AU276">
        <v>20.144668579101563</v>
      </c>
      <c r="AV276">
        <v>20.072385787963867</v>
      </c>
      <c r="AW276">
        <v>19.390764236450195</v>
      </c>
      <c r="AX276">
        <v>6.4837222099304199</v>
      </c>
      <c r="AY276">
        <v>-1.0454612970352173</v>
      </c>
      <c r="AZ276">
        <v>-1.8525277376174927</v>
      </c>
      <c r="BA276">
        <v>-1.2647895812988281</v>
      </c>
      <c r="BB276">
        <v>-0.70745861530303955</v>
      </c>
      <c r="BC276">
        <v>-1.4530303478240967</v>
      </c>
      <c r="BD276">
        <v>-1.2093292474746704</v>
      </c>
      <c r="BE276">
        <v>-1.3214935064315796</v>
      </c>
      <c r="BF276">
        <v>-1.2028803825378418</v>
      </c>
      <c r="BG276">
        <v>-1.1825966835021973</v>
      </c>
      <c r="BH276">
        <v>-0.99012845754623413</v>
      </c>
      <c r="BI276">
        <v>-0.3857974112033844</v>
      </c>
      <c r="BJ276">
        <v>-0.5933263897895813</v>
      </c>
      <c r="BK276">
        <v>-1.5388699769973755</v>
      </c>
      <c r="BL276">
        <v>-0.40024837851524353</v>
      </c>
      <c r="BM276">
        <v>-0.42222258448600769</v>
      </c>
      <c r="BN276">
        <v>-1.9853816032409668</v>
      </c>
      <c r="BO276">
        <v>-2.9535751342773437</v>
      </c>
      <c r="BP276">
        <v>-2.0205433368682861</v>
      </c>
      <c r="BQ276">
        <v>3.8383920192718506</v>
      </c>
      <c r="BR276">
        <v>22.550680160522461</v>
      </c>
      <c r="BS276">
        <v>21.461555480957031</v>
      </c>
      <c r="BT276">
        <v>21.392728805541992</v>
      </c>
      <c r="BU276">
        <v>20.689882278442383</v>
      </c>
      <c r="BV276">
        <v>7.7675089836120605</v>
      </c>
      <c r="BW276">
        <v>0.23026794195175171</v>
      </c>
      <c r="BX276">
        <v>-0.58548927307128906</v>
      </c>
      <c r="BY276">
        <v>-7.4866609647870064E-3</v>
      </c>
      <c r="BZ276">
        <v>0.49185103178024292</v>
      </c>
      <c r="CA276">
        <v>-0.86130183935165405</v>
      </c>
      <c r="CB276">
        <v>-0.62990784645080566</v>
      </c>
      <c r="CC276">
        <v>-0.75732642412185669</v>
      </c>
      <c r="CD276">
        <v>-0.65205949544906616</v>
      </c>
      <c r="CE276">
        <v>-0.63598924875259399</v>
      </c>
      <c r="CF276">
        <v>-0.43615764379501343</v>
      </c>
      <c r="CG276">
        <v>0.20883186161518097</v>
      </c>
      <c r="CH276">
        <v>4.1233427822589874E-2</v>
      </c>
      <c r="CI276">
        <v>-0.82333999872207642</v>
      </c>
      <c r="CJ276">
        <v>0.36023133993148804</v>
      </c>
      <c r="CK276">
        <v>0.38168376684188843</v>
      </c>
      <c r="CL276">
        <v>-1.142852783203125</v>
      </c>
      <c r="CM276">
        <v>-2.118732213973999</v>
      </c>
      <c r="CN276">
        <v>-1.1378175020217896</v>
      </c>
      <c r="CO276">
        <v>4.7329025268554687</v>
      </c>
      <c r="CP276">
        <v>23.463518142700195</v>
      </c>
      <c r="CQ276">
        <v>22.373628616333008</v>
      </c>
      <c r="CR276">
        <v>22.307193756103516</v>
      </c>
      <c r="CS276">
        <v>21.58964729309082</v>
      </c>
      <c r="CT276">
        <v>8.6566562652587891</v>
      </c>
      <c r="CU276">
        <v>1.1138341426849365</v>
      </c>
      <c r="CV276">
        <v>0.29205778241157532</v>
      </c>
      <c r="CW276">
        <v>0.86331754922866821</v>
      </c>
      <c r="CX276">
        <v>1.3224892616271973</v>
      </c>
      <c r="CY276">
        <v>-0.26957333087921143</v>
      </c>
      <c r="CZ276">
        <v>-5.0486404448747635E-2</v>
      </c>
      <c r="DA276">
        <v>-0.19315938651561737</v>
      </c>
      <c r="DB276">
        <v>-0.10123862326145172</v>
      </c>
      <c r="DC276">
        <v>-8.938184380531311E-2</v>
      </c>
      <c r="DD276">
        <v>0.11781314760446548</v>
      </c>
      <c r="DE276">
        <v>0.80346113443374634</v>
      </c>
      <c r="DF276">
        <v>0.67579329013824463</v>
      </c>
      <c r="DG276">
        <v>-0.10780997574329376</v>
      </c>
      <c r="DH276">
        <v>1.120711088180542</v>
      </c>
      <c r="DI276">
        <v>1.1855901479721069</v>
      </c>
      <c r="DJ276">
        <v>-0.30032402276992798</v>
      </c>
      <c r="DK276">
        <v>-1.2838892936706543</v>
      </c>
      <c r="DL276">
        <v>-0.25509166717529297</v>
      </c>
      <c r="DM276">
        <v>5.6274127960205078</v>
      </c>
      <c r="DN276">
        <v>24.37635612487793</v>
      </c>
      <c r="DO276">
        <v>23.285701751708984</v>
      </c>
      <c r="DP276">
        <v>23.221658706665039</v>
      </c>
      <c r="DQ276">
        <v>22.489412307739258</v>
      </c>
      <c r="DR276">
        <v>9.5458030700683594</v>
      </c>
      <c r="DS276">
        <v>1.9974002838134766</v>
      </c>
      <c r="DT276">
        <v>1.1696047782897949</v>
      </c>
      <c r="DU276">
        <v>1.7341217994689941</v>
      </c>
      <c r="DV276">
        <v>2.1531274318695068</v>
      </c>
      <c r="DW276">
        <v>0.58478868007659912</v>
      </c>
      <c r="DX276">
        <v>0.78610610961914063</v>
      </c>
      <c r="DY276">
        <v>0.62140822410583496</v>
      </c>
      <c r="DZ276">
        <v>0.69405925273895264</v>
      </c>
      <c r="EA276">
        <v>0.69983243942260742</v>
      </c>
      <c r="EB276">
        <v>0.91765898466110229</v>
      </c>
      <c r="EC276">
        <v>1.6620113849639893</v>
      </c>
      <c r="ED276">
        <v>1.5919969081878662</v>
      </c>
      <c r="EE276">
        <v>0.92530173063278198</v>
      </c>
      <c r="EF276">
        <v>2.2187230587005615</v>
      </c>
      <c r="EG276">
        <v>2.3463032245635986</v>
      </c>
      <c r="EH276">
        <v>0.91615372896194458</v>
      </c>
      <c r="EI276">
        <v>-7.8508682548999786E-2</v>
      </c>
      <c r="EJ276">
        <v>1.0194242000579834</v>
      </c>
      <c r="EK276">
        <v>6.9189438819885254</v>
      </c>
      <c r="EL276">
        <v>25.69434928894043</v>
      </c>
      <c r="EM276">
        <v>24.602588653564453</v>
      </c>
      <c r="EN276">
        <v>24.542001724243164</v>
      </c>
      <c r="EO276">
        <v>23.788530349731445</v>
      </c>
      <c r="EP276">
        <v>10.829590797424316</v>
      </c>
      <c r="EQ276">
        <v>3.2731297016143799</v>
      </c>
      <c r="ER276">
        <v>2.4366433620452881</v>
      </c>
      <c r="ES276">
        <v>2.9914247989654541</v>
      </c>
      <c r="ET276">
        <v>3.3524372577667236</v>
      </c>
      <c r="EU276">
        <v>83.5</v>
      </c>
      <c r="EV276">
        <v>82</v>
      </c>
      <c r="EW276">
        <v>80.5</v>
      </c>
      <c r="EX276">
        <v>78.5</v>
      </c>
      <c r="EY276">
        <v>76.5</v>
      </c>
      <c r="EZ276">
        <v>75</v>
      </c>
      <c r="FA276">
        <v>75</v>
      </c>
      <c r="FB276">
        <v>76.5</v>
      </c>
      <c r="FC276">
        <v>82.5</v>
      </c>
      <c r="FD276">
        <v>87.5</v>
      </c>
      <c r="FE276">
        <v>92</v>
      </c>
      <c r="FF276">
        <v>97</v>
      </c>
      <c r="FG276">
        <v>99.5</v>
      </c>
      <c r="FH276">
        <v>103</v>
      </c>
      <c r="FI276">
        <v>105.5</v>
      </c>
      <c r="FJ276">
        <v>107</v>
      </c>
      <c r="FK276">
        <v>108.5</v>
      </c>
      <c r="FL276">
        <v>108.5</v>
      </c>
      <c r="FM276">
        <v>105.5</v>
      </c>
      <c r="FN276">
        <v>103.5</v>
      </c>
      <c r="FO276">
        <v>100.5</v>
      </c>
      <c r="FP276">
        <v>97</v>
      </c>
      <c r="FQ276">
        <v>93</v>
      </c>
      <c r="FR276">
        <v>87.5</v>
      </c>
      <c r="FS276">
        <v>188</v>
      </c>
      <c r="FT276">
        <v>5.5445808917284012E-2</v>
      </c>
      <c r="FU276">
        <v>1</v>
      </c>
    </row>
    <row r="277" spans="1:177" x14ac:dyDescent="0.2">
      <c r="A277" t="s">
        <v>191</v>
      </c>
      <c r="B277" t="s">
        <v>212</v>
      </c>
      <c r="C277" t="s">
        <v>1</v>
      </c>
      <c r="D277" t="s">
        <v>249</v>
      </c>
      <c r="E277">
        <v>188</v>
      </c>
      <c r="F277">
        <v>188</v>
      </c>
      <c r="G277">
        <v>28.081844329833984</v>
      </c>
      <c r="H277">
        <v>27.865228652954102</v>
      </c>
      <c r="I277">
        <v>27.953262329101563</v>
      </c>
      <c r="J277">
        <v>27.847934722900391</v>
      </c>
      <c r="K277">
        <v>28.785436630249023</v>
      </c>
      <c r="L277">
        <v>30.062402725219727</v>
      </c>
      <c r="M277">
        <v>31.677158355712891</v>
      </c>
      <c r="N277">
        <v>33.512008666992188</v>
      </c>
      <c r="O277">
        <v>35.061805725097656</v>
      </c>
      <c r="P277">
        <v>36.291900634765625</v>
      </c>
      <c r="Q277">
        <v>37.629547119140625</v>
      </c>
      <c r="R277">
        <v>38.491840362548828</v>
      </c>
      <c r="S277">
        <v>38.861076354980469</v>
      </c>
      <c r="T277">
        <v>40.82171630859375</v>
      </c>
      <c r="U277">
        <v>39.698768615722656</v>
      </c>
      <c r="V277">
        <v>40.647491455078125</v>
      </c>
      <c r="W277">
        <v>39.606292724609375</v>
      </c>
      <c r="X277">
        <v>39.446762084960938</v>
      </c>
      <c r="Y277">
        <v>40.445907592773437</v>
      </c>
      <c r="Z277">
        <v>41.699108123779297</v>
      </c>
      <c r="AA277">
        <v>41.564659118652344</v>
      </c>
      <c r="AB277">
        <v>40.273067474365234</v>
      </c>
      <c r="AC277">
        <v>38.984909057617188</v>
      </c>
      <c r="AD277">
        <v>36.729801177978516</v>
      </c>
      <c r="AE277">
        <v>-2.2429804801940918</v>
      </c>
      <c r="AF277">
        <v>-1.6824430227279663</v>
      </c>
      <c r="AG277">
        <v>-1.6565010547637939</v>
      </c>
      <c r="AH277">
        <v>-2.0380401611328125</v>
      </c>
      <c r="AI277">
        <v>-1.4320559501647949</v>
      </c>
      <c r="AJ277">
        <v>-0.75951439142227173</v>
      </c>
      <c r="AK277">
        <v>-0.52711689472198486</v>
      </c>
      <c r="AL277">
        <v>-2.1131136417388916</v>
      </c>
      <c r="AM277">
        <v>-3.7778322696685791</v>
      </c>
      <c r="AN277">
        <v>-3.0630991458892822</v>
      </c>
      <c r="AO277">
        <v>-3.206073522567749</v>
      </c>
      <c r="AP277">
        <v>-3.2008593082427979</v>
      </c>
      <c r="AQ277">
        <v>-3.3037400245666504</v>
      </c>
      <c r="AR277">
        <v>-2.4376013278961182</v>
      </c>
      <c r="AS277">
        <v>1.6678934097290039</v>
      </c>
      <c r="AT277">
        <v>20.644256591796875</v>
      </c>
      <c r="AU277">
        <v>19.947887420654297</v>
      </c>
      <c r="AV277">
        <v>19.5045166015625</v>
      </c>
      <c r="AW277">
        <v>19.232358932495117</v>
      </c>
      <c r="AX277">
        <v>7.5335211753845215</v>
      </c>
      <c r="AY277">
        <v>-2.0760111808776855</v>
      </c>
      <c r="AZ277">
        <v>-3.672605037689209</v>
      </c>
      <c r="BA277">
        <v>-3.0012638568878174</v>
      </c>
      <c r="BB277">
        <v>-2.7257561683654785</v>
      </c>
      <c r="BC277">
        <v>-1.3267743587493896</v>
      </c>
      <c r="BD277">
        <v>-0.79715019464492798</v>
      </c>
      <c r="BE277">
        <v>-0.79960829019546509</v>
      </c>
      <c r="BF277">
        <v>-1.2071104049682617</v>
      </c>
      <c r="BG277">
        <v>-0.62530094385147095</v>
      </c>
      <c r="BH277">
        <v>4.2154066264629364E-2</v>
      </c>
      <c r="BI277">
        <v>0.3377116322517395</v>
      </c>
      <c r="BJ277">
        <v>-1.1507279872894287</v>
      </c>
      <c r="BK277">
        <v>-2.7048931121826172</v>
      </c>
      <c r="BL277">
        <v>-1.945804238319397</v>
      </c>
      <c r="BM277">
        <v>-2.0692391395568848</v>
      </c>
      <c r="BN277">
        <v>-2.009620189666748</v>
      </c>
      <c r="BO277">
        <v>-2.1069786548614502</v>
      </c>
      <c r="BP277">
        <v>-1.1807616949081421</v>
      </c>
      <c r="BQ277">
        <v>2.9407956600189209</v>
      </c>
      <c r="BR277">
        <v>21.950326919555664</v>
      </c>
      <c r="BS277">
        <v>21.25752067565918</v>
      </c>
      <c r="BT277">
        <v>20.816835403442383</v>
      </c>
      <c r="BU277">
        <v>20.544284820556641</v>
      </c>
      <c r="BV277">
        <v>8.8039894104003906</v>
      </c>
      <c r="BW277">
        <v>-0.81230777502059937</v>
      </c>
      <c r="BX277">
        <v>-2.4223508834838867</v>
      </c>
      <c r="BY277">
        <v>-1.7294491529464722</v>
      </c>
      <c r="BZ277">
        <v>-1.4671950340270996</v>
      </c>
      <c r="CA277">
        <v>-0.69221282005310059</v>
      </c>
      <c r="CB277">
        <v>-0.18399910628795624</v>
      </c>
      <c r="CC277">
        <v>-0.20612695813179016</v>
      </c>
      <c r="CD277">
        <v>-0.63161104917526245</v>
      </c>
      <c r="CE277">
        <v>-6.6544845700263977E-2</v>
      </c>
      <c r="CF277">
        <v>0.59738719463348389</v>
      </c>
      <c r="CG277">
        <v>0.93668919801712036</v>
      </c>
      <c r="CH277">
        <v>-0.48418262600898743</v>
      </c>
      <c r="CI277">
        <v>-1.9617786407470703</v>
      </c>
      <c r="CJ277">
        <v>-1.1719692945480347</v>
      </c>
      <c r="CK277">
        <v>-1.2818710803985596</v>
      </c>
      <c r="CL277">
        <v>-1.184571385383606</v>
      </c>
      <c r="CM277">
        <v>-1.278105616569519</v>
      </c>
      <c r="CN277">
        <v>-0.31027847528457642</v>
      </c>
      <c r="CO277">
        <v>3.8224039077758789</v>
      </c>
      <c r="CP277">
        <v>22.854907989501953</v>
      </c>
      <c r="CQ277">
        <v>22.164569854736328</v>
      </c>
      <c r="CR277">
        <v>21.725742340087891</v>
      </c>
      <c r="CS277">
        <v>21.452920913696289</v>
      </c>
      <c r="CT277">
        <v>9.6839122772216797</v>
      </c>
      <c r="CU277">
        <v>6.2929362058639526E-2</v>
      </c>
      <c r="CV277">
        <v>-1.5564284324645996</v>
      </c>
      <c r="CW277">
        <v>-0.84859412908554077</v>
      </c>
      <c r="CX277">
        <v>-0.59551942348480225</v>
      </c>
      <c r="CY277">
        <v>-5.7651232928037643E-2</v>
      </c>
      <c r="CZ277">
        <v>0.42915201187133789</v>
      </c>
      <c r="DA277">
        <v>0.38735437393188477</v>
      </c>
      <c r="DB277">
        <v>-5.6111633777618408E-2</v>
      </c>
      <c r="DC277">
        <v>0.49221122264862061</v>
      </c>
      <c r="DD277">
        <v>1.1526203155517578</v>
      </c>
      <c r="DE277">
        <v>1.535666823387146</v>
      </c>
      <c r="DF277">
        <v>0.18236276507377625</v>
      </c>
      <c r="DG277">
        <v>-1.218664288520813</v>
      </c>
      <c r="DH277">
        <v>-0.39813432097434998</v>
      </c>
      <c r="DI277">
        <v>-0.49450308084487915</v>
      </c>
      <c r="DJ277">
        <v>-0.35952267050743103</v>
      </c>
      <c r="DK277">
        <v>-0.44923245906829834</v>
      </c>
      <c r="DL277">
        <v>0.56020480394363403</v>
      </c>
      <c r="DM277">
        <v>4.7040119171142578</v>
      </c>
      <c r="DN277">
        <v>23.759489059448242</v>
      </c>
      <c r="DO277">
        <v>23.071619033813477</v>
      </c>
      <c r="DP277">
        <v>22.634649276733398</v>
      </c>
      <c r="DQ277">
        <v>22.361557006835938</v>
      </c>
      <c r="DR277">
        <v>10.563835144042969</v>
      </c>
      <c r="DS277">
        <v>0.93816649913787842</v>
      </c>
      <c r="DT277">
        <v>-0.69050610065460205</v>
      </c>
      <c r="DU277">
        <v>3.2260861247777939E-2</v>
      </c>
      <c r="DV277">
        <v>0.2761562168598175</v>
      </c>
      <c r="DW277">
        <v>0.8585548996925354</v>
      </c>
      <c r="DX277">
        <v>1.314444899559021</v>
      </c>
      <c r="DY277">
        <v>1.2442471981048584</v>
      </c>
      <c r="DZ277">
        <v>0.77481812238693237</v>
      </c>
      <c r="EA277">
        <v>1.2989662885665894</v>
      </c>
      <c r="EB277">
        <v>1.9542887210845947</v>
      </c>
      <c r="EC277">
        <v>2.4004952907562256</v>
      </c>
      <c r="ED277">
        <v>1.1447484493255615</v>
      </c>
      <c r="EE277">
        <v>-0.14572513103485107</v>
      </c>
      <c r="EF277">
        <v>0.71916043758392334</v>
      </c>
      <c r="EG277">
        <v>0.64233124256134033</v>
      </c>
      <c r="EH277">
        <v>0.83171659708023071</v>
      </c>
      <c r="EI277">
        <v>0.74752873182296753</v>
      </c>
      <c r="EJ277">
        <v>1.8170443773269653</v>
      </c>
      <c r="EK277">
        <v>5.9769144058227539</v>
      </c>
      <c r="EL277">
        <v>25.065559387207031</v>
      </c>
      <c r="EM277">
        <v>24.381252288818359</v>
      </c>
      <c r="EN277">
        <v>23.946968078613281</v>
      </c>
      <c r="EO277">
        <v>23.673482894897461</v>
      </c>
      <c r="EP277">
        <v>11.83430290222168</v>
      </c>
      <c r="EQ277">
        <v>2.2018699645996094</v>
      </c>
      <c r="ER277">
        <v>0.55974829196929932</v>
      </c>
      <c r="ES277">
        <v>1.3040755987167358</v>
      </c>
      <c r="ET277">
        <v>1.5347174406051636</v>
      </c>
      <c r="EU277">
        <v>84.5</v>
      </c>
      <c r="EV277">
        <v>82.5</v>
      </c>
      <c r="EW277">
        <v>79.5</v>
      </c>
      <c r="EX277">
        <v>77</v>
      </c>
      <c r="EY277">
        <v>75</v>
      </c>
      <c r="EZ277">
        <v>73</v>
      </c>
      <c r="FA277">
        <v>73</v>
      </c>
      <c r="FB277">
        <v>76</v>
      </c>
      <c r="FC277">
        <v>81</v>
      </c>
      <c r="FD277">
        <v>85</v>
      </c>
      <c r="FE277">
        <v>88</v>
      </c>
      <c r="FF277">
        <v>93</v>
      </c>
      <c r="FG277">
        <v>96.5</v>
      </c>
      <c r="FH277">
        <v>100.5</v>
      </c>
      <c r="FI277">
        <v>102.5</v>
      </c>
      <c r="FJ277">
        <v>104</v>
      </c>
      <c r="FK277">
        <v>105</v>
      </c>
      <c r="FL277">
        <v>105</v>
      </c>
      <c r="FM277">
        <v>104</v>
      </c>
      <c r="FN277">
        <v>101.5</v>
      </c>
      <c r="FO277">
        <v>98</v>
      </c>
      <c r="FP277">
        <v>95</v>
      </c>
      <c r="FQ277">
        <v>93</v>
      </c>
      <c r="FR277">
        <v>90.5</v>
      </c>
      <c r="FS277">
        <v>188</v>
      </c>
      <c r="FT277">
        <v>5.0645109266042709E-2</v>
      </c>
      <c r="FU277">
        <v>1</v>
      </c>
    </row>
    <row r="278" spans="1:177" x14ac:dyDescent="0.2">
      <c r="A278" t="s">
        <v>191</v>
      </c>
      <c r="B278" t="s">
        <v>212</v>
      </c>
      <c r="C278" t="s">
        <v>1</v>
      </c>
      <c r="D278" t="s">
        <v>250</v>
      </c>
      <c r="E278">
        <v>169</v>
      </c>
      <c r="F278">
        <v>186</v>
      </c>
      <c r="G278">
        <v>26.58741569519043</v>
      </c>
      <c r="H278">
        <v>26.228946685791016</v>
      </c>
      <c r="I278">
        <v>26.131145477294922</v>
      </c>
      <c r="J278">
        <v>26.073307037353516</v>
      </c>
      <c r="K278">
        <v>26.724205017089844</v>
      </c>
      <c r="L278">
        <v>28.035320281982422</v>
      </c>
      <c r="M278">
        <v>30.348991394042969</v>
      </c>
      <c r="N278">
        <v>32.886405944824219</v>
      </c>
      <c r="O278">
        <v>34.768211364746094</v>
      </c>
      <c r="P278">
        <v>35.601669311523437</v>
      </c>
      <c r="Q278">
        <v>36.585914611816406</v>
      </c>
      <c r="R278">
        <v>36.879409790039062</v>
      </c>
      <c r="S278">
        <v>37.218204498291016</v>
      </c>
      <c r="T278">
        <v>38.576202392578125</v>
      </c>
      <c r="U278">
        <v>38.522754669189453</v>
      </c>
      <c r="V278">
        <v>38.018337249755859</v>
      </c>
      <c r="W278">
        <v>37.291275024414063</v>
      </c>
      <c r="X278">
        <v>37.775096893310547</v>
      </c>
      <c r="Y278">
        <v>38.372272491455078</v>
      </c>
      <c r="Z278">
        <v>39.565147399902344</v>
      </c>
      <c r="AA278">
        <v>38.826026916503906</v>
      </c>
      <c r="AB278">
        <v>36.953357696533203</v>
      </c>
      <c r="AC278">
        <v>35.745075225830078</v>
      </c>
      <c r="AD278">
        <v>33.819141387939453</v>
      </c>
      <c r="AE278">
        <v>-0.51697653532028198</v>
      </c>
      <c r="AF278">
        <v>-0.25984281301498413</v>
      </c>
      <c r="AG278">
        <v>-0.23722775280475616</v>
      </c>
      <c r="AH278">
        <v>-0.49574738740921021</v>
      </c>
      <c r="AI278">
        <v>-0.49026969075202942</v>
      </c>
      <c r="AJ278">
        <v>-0.52150261402130127</v>
      </c>
      <c r="AK278">
        <v>-0.94147348403930664</v>
      </c>
      <c r="AL278">
        <v>-2.4401719570159912</v>
      </c>
      <c r="AM278">
        <v>-4.0508365631103516</v>
      </c>
      <c r="AN278">
        <v>-2.7364380359649658</v>
      </c>
      <c r="AO278">
        <v>-2.7219054698944092</v>
      </c>
      <c r="AP278">
        <v>-2.9142172336578369</v>
      </c>
      <c r="AQ278">
        <v>-2.4917166233062744</v>
      </c>
      <c r="AR278">
        <v>-3.4240884780883789</v>
      </c>
      <c r="AS278">
        <v>0.91032159328460693</v>
      </c>
      <c r="AT278">
        <v>17.850870132446289</v>
      </c>
      <c r="AU278">
        <v>16.552452087402344</v>
      </c>
      <c r="AV278">
        <v>17.507455825805664</v>
      </c>
      <c r="AW278">
        <v>17.324750900268555</v>
      </c>
      <c r="AX278">
        <v>6.093195915222168</v>
      </c>
      <c r="AY278">
        <v>-0.63652855157852173</v>
      </c>
      <c r="AZ278">
        <v>-1.2390166521072388</v>
      </c>
      <c r="BA278">
        <v>-0.57624578475952148</v>
      </c>
      <c r="BB278">
        <v>-0.56297165155410767</v>
      </c>
      <c r="BC278">
        <v>0.30211558938026428</v>
      </c>
      <c r="BD278">
        <v>0.55129939317703247</v>
      </c>
      <c r="BE278">
        <v>0.56602311134338379</v>
      </c>
      <c r="BF278">
        <v>0.28467407822608948</v>
      </c>
      <c r="BG278">
        <v>0.30839681625366211</v>
      </c>
      <c r="BH278">
        <v>0.29049780964851379</v>
      </c>
      <c r="BI278">
        <v>-9.2222325503826141E-2</v>
      </c>
      <c r="BJ278">
        <v>-1.5524810552597046</v>
      </c>
      <c r="BK278">
        <v>-3.1219332218170166</v>
      </c>
      <c r="BL278">
        <v>-1.7659499645233154</v>
      </c>
      <c r="BM278">
        <v>-1.7430267333984375</v>
      </c>
      <c r="BN278">
        <v>-1.9095518589019775</v>
      </c>
      <c r="BO278">
        <v>-1.4650945663452148</v>
      </c>
      <c r="BP278">
        <v>-2.3677875995635986</v>
      </c>
      <c r="BQ278">
        <v>2.0071210861206055</v>
      </c>
      <c r="BR278">
        <v>18.943717956542969</v>
      </c>
      <c r="BS278">
        <v>17.661958694458008</v>
      </c>
      <c r="BT278">
        <v>18.641122817993164</v>
      </c>
      <c r="BU278">
        <v>18.443952560424805</v>
      </c>
      <c r="BV278">
        <v>7.2327351570129395</v>
      </c>
      <c r="BW278">
        <v>0.4841865599155426</v>
      </c>
      <c r="BX278">
        <v>-0.16585648059844971</v>
      </c>
      <c r="BY278">
        <v>0.49482089281082153</v>
      </c>
      <c r="BZ278">
        <v>0.50079751014709473</v>
      </c>
      <c r="CA278">
        <v>0.86941629648208618</v>
      </c>
      <c r="CB278">
        <v>1.1130939722061157</v>
      </c>
      <c r="CC278">
        <v>1.1223522424697876</v>
      </c>
      <c r="CD278">
        <v>0.82519161701202393</v>
      </c>
      <c r="CE278">
        <v>0.86155080795288086</v>
      </c>
      <c r="CF278">
        <v>0.8528868556022644</v>
      </c>
      <c r="CG278">
        <v>0.49596643447875977</v>
      </c>
      <c r="CH278">
        <v>-0.93766891956329346</v>
      </c>
      <c r="CI278">
        <v>-2.4785778522491455</v>
      </c>
      <c r="CJ278">
        <v>-1.0937929153442383</v>
      </c>
      <c r="CK278">
        <v>-1.0650583505630493</v>
      </c>
      <c r="CL278">
        <v>-1.2137236595153809</v>
      </c>
      <c r="CM278">
        <v>-0.75405937433242798</v>
      </c>
      <c r="CN278">
        <v>-1.6361968517303467</v>
      </c>
      <c r="CO278">
        <v>2.7667610645294189</v>
      </c>
      <c r="CP278">
        <v>19.700620651245117</v>
      </c>
      <c r="CQ278">
        <v>18.430398941040039</v>
      </c>
      <c r="CR278">
        <v>19.426298141479492</v>
      </c>
      <c r="CS278">
        <v>19.219106674194336</v>
      </c>
      <c r="CT278">
        <v>8.0219764709472656</v>
      </c>
      <c r="CU278">
        <v>1.2603904008865356</v>
      </c>
      <c r="CV278">
        <v>0.5774109959602356</v>
      </c>
      <c r="CW278">
        <v>1.2366384267807007</v>
      </c>
      <c r="CX278">
        <v>1.2375607490539551</v>
      </c>
      <c r="CY278">
        <v>1.4367170333862305</v>
      </c>
      <c r="CZ278">
        <v>1.6748886108398437</v>
      </c>
      <c r="DA278">
        <v>1.6786813735961914</v>
      </c>
      <c r="DB278">
        <v>1.3657091856002808</v>
      </c>
      <c r="DC278">
        <v>1.4147047996520996</v>
      </c>
      <c r="DD278">
        <v>1.4152759313583374</v>
      </c>
      <c r="DE278">
        <v>1.0841552019119263</v>
      </c>
      <c r="DF278">
        <v>-0.32285681366920471</v>
      </c>
      <c r="DG278">
        <v>-1.8352223634719849</v>
      </c>
      <c r="DH278">
        <v>-0.42163589596748352</v>
      </c>
      <c r="DI278">
        <v>-0.38708993792533875</v>
      </c>
      <c r="DJ278">
        <v>-0.5178954005241394</v>
      </c>
      <c r="DK278">
        <v>-4.3024130165576935E-2</v>
      </c>
      <c r="DL278">
        <v>-0.90460604429244995</v>
      </c>
      <c r="DM278">
        <v>3.5264010429382324</v>
      </c>
      <c r="DN278">
        <v>20.457523345947266</v>
      </c>
      <c r="DO278">
        <v>19.19883918762207</v>
      </c>
      <c r="DP278">
        <v>20.21147346496582</v>
      </c>
      <c r="DQ278">
        <v>19.994260787963867</v>
      </c>
      <c r="DR278">
        <v>8.81121826171875</v>
      </c>
      <c r="DS278">
        <v>2.0365941524505615</v>
      </c>
      <c r="DT278">
        <v>1.3206784725189209</v>
      </c>
      <c r="DU278">
        <v>1.9784560203552246</v>
      </c>
      <c r="DV278">
        <v>1.9743239879608154</v>
      </c>
      <c r="DW278">
        <v>2.2558090686798096</v>
      </c>
      <c r="DX278">
        <v>2.4860308170318604</v>
      </c>
      <c r="DY278">
        <v>2.4819321632385254</v>
      </c>
      <c r="DZ278">
        <v>2.1461305618286133</v>
      </c>
      <c r="EA278">
        <v>2.2133712768554687</v>
      </c>
      <c r="EB278">
        <v>2.2272763252258301</v>
      </c>
      <c r="EC278">
        <v>1.9334063529968262</v>
      </c>
      <c r="ED278">
        <v>0.56483417749404907</v>
      </c>
      <c r="EE278">
        <v>-0.906319260597229</v>
      </c>
      <c r="EF278">
        <v>0.54885208606719971</v>
      </c>
      <c r="EG278">
        <v>0.59178870916366577</v>
      </c>
      <c r="EH278">
        <v>0.48677003383636475</v>
      </c>
      <c r="EI278">
        <v>0.98359781503677368</v>
      </c>
      <c r="EJ278">
        <v>0.15169481933116913</v>
      </c>
      <c r="EK278">
        <v>4.6232004165649414</v>
      </c>
      <c r="EL278">
        <v>21.550371170043945</v>
      </c>
      <c r="EM278">
        <v>20.308345794677734</v>
      </c>
      <c r="EN278">
        <v>21.34514045715332</v>
      </c>
      <c r="EO278">
        <v>21.113462448120117</v>
      </c>
      <c r="EP278">
        <v>9.9507570266723633</v>
      </c>
      <c r="EQ278">
        <v>3.1573092937469482</v>
      </c>
      <c r="ER278">
        <v>2.39383864402771</v>
      </c>
      <c r="ES278">
        <v>3.0495226383209229</v>
      </c>
      <c r="ET278">
        <v>3.038093090057373</v>
      </c>
      <c r="EU278">
        <v>82.5</v>
      </c>
      <c r="EV278">
        <v>82.5</v>
      </c>
      <c r="EW278">
        <v>81.5</v>
      </c>
      <c r="EX278">
        <v>79.5</v>
      </c>
      <c r="EY278">
        <v>79</v>
      </c>
      <c r="EZ278">
        <v>78</v>
      </c>
      <c r="FA278">
        <v>76.5</v>
      </c>
      <c r="FB278">
        <v>75</v>
      </c>
      <c r="FC278">
        <v>76</v>
      </c>
      <c r="FD278">
        <v>79</v>
      </c>
      <c r="FE278">
        <v>81.5</v>
      </c>
      <c r="FF278">
        <v>82.5</v>
      </c>
      <c r="FG278">
        <v>85</v>
      </c>
      <c r="FH278">
        <v>87.5</v>
      </c>
      <c r="FI278">
        <v>90.5</v>
      </c>
      <c r="FJ278">
        <v>91.5</v>
      </c>
      <c r="FK278">
        <v>94</v>
      </c>
      <c r="FL278">
        <v>97</v>
      </c>
      <c r="FM278">
        <v>95.5</v>
      </c>
      <c r="FN278">
        <v>96</v>
      </c>
      <c r="FO278">
        <v>92</v>
      </c>
      <c r="FP278">
        <v>85.5</v>
      </c>
      <c r="FQ278">
        <v>82</v>
      </c>
      <c r="FR278">
        <v>80.5</v>
      </c>
      <c r="FS278">
        <v>169</v>
      </c>
      <c r="FT278">
        <v>5.8810751885175705E-2</v>
      </c>
      <c r="FU278">
        <v>1</v>
      </c>
    </row>
    <row r="279" spans="1:177" x14ac:dyDescent="0.2">
      <c r="A279" t="s">
        <v>191</v>
      </c>
      <c r="B279" t="s">
        <v>212</v>
      </c>
      <c r="C279" t="s">
        <v>1</v>
      </c>
      <c r="D279" t="s">
        <v>251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  <c r="DJ279">
        <v>0</v>
      </c>
      <c r="DK279">
        <v>0</v>
      </c>
      <c r="DL279">
        <v>0</v>
      </c>
      <c r="DM279">
        <v>0</v>
      </c>
      <c r="DN279">
        <v>0</v>
      </c>
      <c r="DO279">
        <v>0</v>
      </c>
      <c r="DP279">
        <v>0</v>
      </c>
      <c r="DQ279">
        <v>0</v>
      </c>
      <c r="DR279">
        <v>0</v>
      </c>
      <c r="DS279">
        <v>0</v>
      </c>
      <c r="DT279">
        <v>0</v>
      </c>
      <c r="DU279">
        <v>0</v>
      </c>
      <c r="DV279">
        <v>0</v>
      </c>
      <c r="DW279">
        <v>0</v>
      </c>
      <c r="DX279">
        <v>0</v>
      </c>
      <c r="DY279">
        <v>0</v>
      </c>
      <c r="DZ279">
        <v>0</v>
      </c>
      <c r="EA279">
        <v>0</v>
      </c>
      <c r="EB279">
        <v>0</v>
      </c>
      <c r="EC279">
        <v>0</v>
      </c>
      <c r="ED279">
        <v>0</v>
      </c>
      <c r="EE279">
        <v>0</v>
      </c>
      <c r="EF279">
        <v>0</v>
      </c>
      <c r="EG279">
        <v>0</v>
      </c>
      <c r="EH279">
        <v>0</v>
      </c>
      <c r="EI279">
        <v>0</v>
      </c>
      <c r="EJ279">
        <v>0</v>
      </c>
      <c r="EK279">
        <v>0</v>
      </c>
      <c r="EL279">
        <v>0</v>
      </c>
      <c r="EM279">
        <v>0</v>
      </c>
      <c r="EN279">
        <v>0</v>
      </c>
      <c r="EO279">
        <v>0</v>
      </c>
      <c r="EP279">
        <v>0</v>
      </c>
      <c r="EQ279">
        <v>0</v>
      </c>
      <c r="ER279">
        <v>0</v>
      </c>
      <c r="ES279">
        <v>0</v>
      </c>
      <c r="ET279">
        <v>0</v>
      </c>
      <c r="EU279">
        <v>0</v>
      </c>
      <c r="EV279">
        <v>0</v>
      </c>
      <c r="EW279">
        <v>0</v>
      </c>
      <c r="EX279">
        <v>0</v>
      </c>
      <c r="EY279">
        <v>0</v>
      </c>
      <c r="EZ279">
        <v>0</v>
      </c>
      <c r="FA279">
        <v>0</v>
      </c>
      <c r="FB279">
        <v>0</v>
      </c>
      <c r="FC279">
        <v>0</v>
      </c>
      <c r="FD279">
        <v>0</v>
      </c>
      <c r="FE279">
        <v>0</v>
      </c>
      <c r="FF279">
        <v>0</v>
      </c>
      <c r="FG279">
        <v>0</v>
      </c>
      <c r="FH279">
        <v>0</v>
      </c>
      <c r="FI279">
        <v>0</v>
      </c>
      <c r="FJ279">
        <v>0</v>
      </c>
      <c r="FK279">
        <v>0</v>
      </c>
      <c r="FL279">
        <v>0</v>
      </c>
      <c r="FM279">
        <v>0</v>
      </c>
      <c r="FN279">
        <v>0</v>
      </c>
      <c r="FO279">
        <v>0</v>
      </c>
      <c r="FP279">
        <v>0</v>
      </c>
      <c r="FQ279">
        <v>0</v>
      </c>
      <c r="FR279">
        <v>0</v>
      </c>
      <c r="FS279">
        <v>0</v>
      </c>
      <c r="FU279">
        <v>0</v>
      </c>
    </row>
    <row r="280" spans="1:177" x14ac:dyDescent="0.2">
      <c r="A280" t="s">
        <v>191</v>
      </c>
      <c r="B280" t="s">
        <v>212</v>
      </c>
      <c r="C280" t="s">
        <v>1</v>
      </c>
      <c r="D280" t="s">
        <v>252</v>
      </c>
      <c r="E280">
        <v>172</v>
      </c>
      <c r="F280">
        <v>189</v>
      </c>
      <c r="G280">
        <v>33.327320098876953</v>
      </c>
      <c r="H280">
        <v>32.41162109375</v>
      </c>
      <c r="I280">
        <v>31.886142730712891</v>
      </c>
      <c r="J280">
        <v>31.441730499267578</v>
      </c>
      <c r="K280">
        <v>31.882423400878906</v>
      </c>
      <c r="L280">
        <v>32.603057861328125</v>
      </c>
      <c r="M280">
        <v>34.178279876708984</v>
      </c>
      <c r="N280">
        <v>35.270488739013672</v>
      </c>
      <c r="O280">
        <v>36.304973602294922</v>
      </c>
      <c r="P280">
        <v>36.864398956298828</v>
      </c>
      <c r="Q280">
        <v>37.983364105224609</v>
      </c>
      <c r="R280">
        <v>38.268268585205078</v>
      </c>
      <c r="S280">
        <v>38.409748077392578</v>
      </c>
      <c r="T280">
        <v>39.735767364501953</v>
      </c>
      <c r="U280">
        <v>39.228179931640625</v>
      </c>
      <c r="V280">
        <v>37.911785125732422</v>
      </c>
      <c r="W280">
        <v>36.760467529296875</v>
      </c>
      <c r="X280">
        <v>36.308200836181641</v>
      </c>
      <c r="Y280">
        <v>37.689701080322266</v>
      </c>
      <c r="Z280">
        <v>39.028789520263672</v>
      </c>
      <c r="AA280">
        <v>38.575836181640625</v>
      </c>
      <c r="AB280">
        <v>37.418918609619141</v>
      </c>
      <c r="AC280">
        <v>36.082199096679688</v>
      </c>
      <c r="AD280">
        <v>34.09722900390625</v>
      </c>
      <c r="AE280">
        <v>-0.49702551960945129</v>
      </c>
      <c r="AF280">
        <v>-0.62169498205184937</v>
      </c>
      <c r="AG280">
        <v>-0.96413624286651611</v>
      </c>
      <c r="AH280">
        <v>-0.85115927457809448</v>
      </c>
      <c r="AI280">
        <v>-0.99684989452362061</v>
      </c>
      <c r="AJ280">
        <v>-0.34267303347587585</v>
      </c>
      <c r="AK280">
        <v>-1.1832784414291382</v>
      </c>
      <c r="AL280">
        <v>-0.54552739858627319</v>
      </c>
      <c r="AM280">
        <v>-0.86991626024246216</v>
      </c>
      <c r="AN280">
        <v>-1.1785362958908081</v>
      </c>
      <c r="AO280">
        <v>-2.0661289691925049</v>
      </c>
      <c r="AP280">
        <v>-2.1379194259643555</v>
      </c>
      <c r="AQ280">
        <v>-1.5891642570495605</v>
      </c>
      <c r="AR280">
        <v>-2.1960291862487793</v>
      </c>
      <c r="AS280">
        <v>2.0021700859069824</v>
      </c>
      <c r="AT280">
        <v>16.628902435302734</v>
      </c>
      <c r="AU280">
        <v>15.521299362182617</v>
      </c>
      <c r="AV280">
        <v>15.564456939697266</v>
      </c>
      <c r="AW280">
        <v>16.303855895996094</v>
      </c>
      <c r="AX280">
        <v>4.4571824073791504</v>
      </c>
      <c r="AY280">
        <v>-1.5288645029067993</v>
      </c>
      <c r="AZ280">
        <v>-1.8508185148239136</v>
      </c>
      <c r="BA280">
        <v>-1.3725076913833618</v>
      </c>
      <c r="BB280">
        <v>-1.2280035018920898</v>
      </c>
      <c r="BC280">
        <v>0.3010847270488739</v>
      </c>
      <c r="BD280">
        <v>0.14611721038818359</v>
      </c>
      <c r="BE280">
        <v>-0.21648608148097992</v>
      </c>
      <c r="BF280">
        <v>-0.11528623849153519</v>
      </c>
      <c r="BG280">
        <v>-0.26354029774665833</v>
      </c>
      <c r="BH280">
        <v>0.40412670373916626</v>
      </c>
      <c r="BI280">
        <v>-0.3952210545539856</v>
      </c>
      <c r="BJ280">
        <v>0.32333803176879883</v>
      </c>
      <c r="BK280">
        <v>7.090788334608078E-2</v>
      </c>
      <c r="BL280">
        <v>-0.19035220146179199</v>
      </c>
      <c r="BM280">
        <v>-1.0507997274398804</v>
      </c>
      <c r="BN280">
        <v>-1.0814288854598999</v>
      </c>
      <c r="BO280">
        <v>-0.52101337909698486</v>
      </c>
      <c r="BP280">
        <v>-1.1055316925048828</v>
      </c>
      <c r="BQ280">
        <v>3.1495957374572754</v>
      </c>
      <c r="BR280">
        <v>17.757461547851563</v>
      </c>
      <c r="BS280">
        <v>16.637405395507813</v>
      </c>
      <c r="BT280">
        <v>16.662723541259766</v>
      </c>
      <c r="BU280">
        <v>17.406816482543945</v>
      </c>
      <c r="BV280">
        <v>5.585181713104248</v>
      </c>
      <c r="BW280">
        <v>-0.41667819023132324</v>
      </c>
      <c r="BX280">
        <v>-0.75314950942993164</v>
      </c>
      <c r="BY280">
        <v>-0.28136375546455383</v>
      </c>
      <c r="BZ280">
        <v>-0.12409108132123947</v>
      </c>
      <c r="CA280">
        <v>0.85385346412658691</v>
      </c>
      <c r="CB280">
        <v>0.67790162563323975</v>
      </c>
      <c r="CC280">
        <v>0.30133414268493652</v>
      </c>
      <c r="CD280">
        <v>0.39437717199325562</v>
      </c>
      <c r="CE280">
        <v>0.2443477064371109</v>
      </c>
      <c r="CF280">
        <v>0.92135792970657349</v>
      </c>
      <c r="CG280">
        <v>0.15058510005474091</v>
      </c>
      <c r="CH280">
        <v>0.92511159181594849</v>
      </c>
      <c r="CI280">
        <v>0.72251981496810913</v>
      </c>
      <c r="CJ280">
        <v>0.49406108260154724</v>
      </c>
      <c r="CK280">
        <v>-0.34758570790290833</v>
      </c>
      <c r="CL280">
        <v>-0.34970659017562866</v>
      </c>
      <c r="CM280">
        <v>0.21878467500209808</v>
      </c>
      <c r="CN280">
        <v>-0.35025641322135925</v>
      </c>
      <c r="CO280">
        <v>3.9442994594573975</v>
      </c>
      <c r="CP280">
        <v>18.539098739624023</v>
      </c>
      <c r="CQ280">
        <v>17.410417556762695</v>
      </c>
      <c r="CR280">
        <v>17.423379898071289</v>
      </c>
      <c r="CS280">
        <v>18.170724868774414</v>
      </c>
      <c r="CT280">
        <v>6.3664307594299316</v>
      </c>
      <c r="CU280">
        <v>0.35361871123313904</v>
      </c>
      <c r="CV280">
        <v>7.0926561020314693E-3</v>
      </c>
      <c r="CW280">
        <v>0.47435921430587769</v>
      </c>
      <c r="CX280">
        <v>0.64047527313232422</v>
      </c>
      <c r="CY280">
        <v>1.4066221714019775</v>
      </c>
      <c r="CZ280">
        <v>1.2096860408782959</v>
      </c>
      <c r="DA280">
        <v>0.81915438175201416</v>
      </c>
      <c r="DB280">
        <v>0.90404057502746582</v>
      </c>
      <c r="DC280">
        <v>0.75223571062088013</v>
      </c>
      <c r="DD280">
        <v>1.4385890960693359</v>
      </c>
      <c r="DE280">
        <v>0.69639128446578979</v>
      </c>
      <c r="DF280">
        <v>1.5268851518630981</v>
      </c>
      <c r="DG280">
        <v>1.3741317987442017</v>
      </c>
      <c r="DH280">
        <v>1.1784743070602417</v>
      </c>
      <c r="DI280">
        <v>0.35562828183174133</v>
      </c>
      <c r="DJ280">
        <v>0.3820156455039978</v>
      </c>
      <c r="DK280">
        <v>0.95858269929885864</v>
      </c>
      <c r="DL280">
        <v>0.40501883625984192</v>
      </c>
      <c r="DM280">
        <v>4.7390031814575195</v>
      </c>
      <c r="DN280">
        <v>19.320735931396484</v>
      </c>
      <c r="DO280">
        <v>18.183429718017578</v>
      </c>
      <c r="DP280">
        <v>18.184036254882813</v>
      </c>
      <c r="DQ280">
        <v>18.934633255004883</v>
      </c>
      <c r="DR280">
        <v>7.1476798057556152</v>
      </c>
      <c r="DS280">
        <v>1.1239155530929565</v>
      </c>
      <c r="DT280">
        <v>0.76733481884002686</v>
      </c>
      <c r="DU280">
        <v>1.2300821542739868</v>
      </c>
      <c r="DV280">
        <v>1.4050415754318237</v>
      </c>
      <c r="DW280">
        <v>2.2047324180603027</v>
      </c>
      <c r="DX280">
        <v>1.9774982929229736</v>
      </c>
      <c r="DY280">
        <v>1.5668045282363892</v>
      </c>
      <c r="DZ280">
        <v>1.6399135589599609</v>
      </c>
      <c r="EA280">
        <v>1.48554527759552</v>
      </c>
      <c r="EB280">
        <v>2.1853888034820557</v>
      </c>
      <c r="EC280">
        <v>1.4844486713409424</v>
      </c>
      <c r="ED280">
        <v>2.3957505226135254</v>
      </c>
      <c r="EE280">
        <v>2.3149559497833252</v>
      </c>
      <c r="EF280">
        <v>2.1666584014892578</v>
      </c>
      <c r="EG280">
        <v>1.370957612991333</v>
      </c>
      <c r="EH280">
        <v>1.4385063648223877</v>
      </c>
      <c r="EI280">
        <v>2.0267336368560791</v>
      </c>
      <c r="EJ280">
        <v>1.495516300201416</v>
      </c>
      <c r="EK280">
        <v>5.8864288330078125</v>
      </c>
      <c r="EL280">
        <v>20.449295043945313</v>
      </c>
      <c r="EM280">
        <v>19.299535751342773</v>
      </c>
      <c r="EN280">
        <v>19.282302856445313</v>
      </c>
      <c r="EO280">
        <v>20.037593841552734</v>
      </c>
      <c r="EP280">
        <v>8.2756786346435547</v>
      </c>
      <c r="EQ280">
        <v>2.2361018657684326</v>
      </c>
      <c r="ER280">
        <v>1.8650038242340088</v>
      </c>
      <c r="ES280">
        <v>2.3212261199951172</v>
      </c>
      <c r="ET280">
        <v>2.5089540481567383</v>
      </c>
      <c r="EU280">
        <v>82.5</v>
      </c>
      <c r="EV280">
        <v>80.5</v>
      </c>
      <c r="EW280">
        <v>78</v>
      </c>
      <c r="EX280">
        <v>76</v>
      </c>
      <c r="EY280">
        <v>74.5</v>
      </c>
      <c r="EZ280">
        <v>73.5</v>
      </c>
      <c r="FA280">
        <v>73</v>
      </c>
      <c r="FB280">
        <v>76.5</v>
      </c>
      <c r="FC280">
        <v>80.5</v>
      </c>
      <c r="FD280">
        <v>85</v>
      </c>
      <c r="FE280">
        <v>88.5</v>
      </c>
      <c r="FF280">
        <v>92.5</v>
      </c>
      <c r="FG280">
        <v>95.5</v>
      </c>
      <c r="FH280">
        <v>98.5</v>
      </c>
      <c r="FI280">
        <v>100.5</v>
      </c>
      <c r="FJ280">
        <v>101.5</v>
      </c>
      <c r="FK280">
        <v>102</v>
      </c>
      <c r="FL280">
        <v>102</v>
      </c>
      <c r="FM280">
        <v>101.5</v>
      </c>
      <c r="FN280">
        <v>100.5</v>
      </c>
      <c r="FO280">
        <v>97.5</v>
      </c>
      <c r="FP280">
        <v>94</v>
      </c>
      <c r="FQ280">
        <v>91.5</v>
      </c>
      <c r="FR280">
        <v>90</v>
      </c>
      <c r="FS280">
        <v>172</v>
      </c>
      <c r="FT280">
        <v>4.7094918787479401E-2</v>
      </c>
      <c r="FU280">
        <v>1</v>
      </c>
    </row>
    <row r="281" spans="1:177" x14ac:dyDescent="0.2">
      <c r="A281" t="s">
        <v>191</v>
      </c>
      <c r="B281" t="s">
        <v>212</v>
      </c>
      <c r="C281" t="s">
        <v>1</v>
      </c>
      <c r="D281" t="s">
        <v>253</v>
      </c>
      <c r="E281">
        <v>189</v>
      </c>
      <c r="F281">
        <v>189</v>
      </c>
      <c r="G281">
        <v>30.118076324462891</v>
      </c>
      <c r="H281">
        <v>29.771877288818359</v>
      </c>
      <c r="I281">
        <v>29.472749710083008</v>
      </c>
      <c r="J281">
        <v>29.182476043701172</v>
      </c>
      <c r="K281">
        <v>29.856651306152344</v>
      </c>
      <c r="L281">
        <v>31.214870452880859</v>
      </c>
      <c r="M281">
        <v>33.789314270019531</v>
      </c>
      <c r="N281">
        <v>36.389076232910156</v>
      </c>
      <c r="O281">
        <v>38.34539794921875</v>
      </c>
      <c r="P281">
        <v>39.561878204345703</v>
      </c>
      <c r="Q281">
        <v>40.8424072265625</v>
      </c>
      <c r="R281">
        <v>41.363525390625</v>
      </c>
      <c r="S281">
        <v>41.885288238525391</v>
      </c>
      <c r="T281">
        <v>43.32452392578125</v>
      </c>
      <c r="U281">
        <v>42.291942596435547</v>
      </c>
      <c r="V281">
        <v>42.569004058837891</v>
      </c>
      <c r="W281">
        <v>41.352401733398438</v>
      </c>
      <c r="X281">
        <v>41.318862915039063</v>
      </c>
      <c r="Y281">
        <v>42.347942352294922</v>
      </c>
      <c r="Z281">
        <v>42.960708618164062</v>
      </c>
      <c r="AA281">
        <v>42.510711669921875</v>
      </c>
      <c r="AB281">
        <v>41.527591705322266</v>
      </c>
      <c r="AC281">
        <v>40.355113983154297</v>
      </c>
      <c r="AD281">
        <v>38.096138000488281</v>
      </c>
      <c r="AE281">
        <v>-2.0871374607086182</v>
      </c>
      <c r="AF281">
        <v>-2.0744059085845947</v>
      </c>
      <c r="AG281">
        <v>-1.383137583732605</v>
      </c>
      <c r="AH281">
        <v>-1.4829485416412354</v>
      </c>
      <c r="AI281">
        <v>-2.2615268230438232</v>
      </c>
      <c r="AJ281">
        <v>-1.8666496276855469</v>
      </c>
      <c r="AK281">
        <v>-0.57625246047973633</v>
      </c>
      <c r="AL281">
        <v>-0.96188294887542725</v>
      </c>
      <c r="AM281">
        <v>-0.34930610656738281</v>
      </c>
      <c r="AN281">
        <v>-1.5896271467208862</v>
      </c>
      <c r="AO281">
        <v>-1.5772172212600708</v>
      </c>
      <c r="AP281">
        <v>-1.0408153533935547</v>
      </c>
      <c r="AQ281">
        <v>-0.17459620535373688</v>
      </c>
      <c r="AR281">
        <v>2.7448708191514015E-2</v>
      </c>
      <c r="AS281">
        <v>3.1463961601257324</v>
      </c>
      <c r="AT281">
        <v>19.152511596679688</v>
      </c>
      <c r="AU281">
        <v>18.091350555419922</v>
      </c>
      <c r="AV281">
        <v>19.156682968139648</v>
      </c>
      <c r="AW281">
        <v>19.266948699951172</v>
      </c>
      <c r="AX281">
        <v>5.5174398422241211</v>
      </c>
      <c r="AY281">
        <v>0.88833624124526978</v>
      </c>
      <c r="AZ281">
        <v>0.98960357904434204</v>
      </c>
      <c r="BA281">
        <v>1.3683096170425415</v>
      </c>
      <c r="BB281">
        <v>1.7774553298950195</v>
      </c>
      <c r="BC281">
        <v>-1.1905413866043091</v>
      </c>
      <c r="BD281">
        <v>-1.2045795917510986</v>
      </c>
      <c r="BE281">
        <v>-0.51281106472015381</v>
      </c>
      <c r="BF281">
        <v>-0.6175658106803894</v>
      </c>
      <c r="BG281">
        <v>-1.4009996652603149</v>
      </c>
      <c r="BH281">
        <v>-0.98930841684341431</v>
      </c>
      <c r="BI281">
        <v>0.32166650891304016</v>
      </c>
      <c r="BJ281">
        <v>4.5690839178860188E-3</v>
      </c>
      <c r="BK281">
        <v>0.71777987480163574</v>
      </c>
      <c r="BL281">
        <v>-0.4968559741973877</v>
      </c>
      <c r="BM281">
        <v>-0.47376802563667297</v>
      </c>
      <c r="BN281">
        <v>6.9521404802799225E-2</v>
      </c>
      <c r="BO281">
        <v>0.96379870176315308</v>
      </c>
      <c r="BP281">
        <v>1.1837650537490845</v>
      </c>
      <c r="BQ281">
        <v>4.3524589538574219</v>
      </c>
      <c r="BR281">
        <v>20.341922760009766</v>
      </c>
      <c r="BS281">
        <v>19.277336120605469</v>
      </c>
      <c r="BT281">
        <v>20.338666915893555</v>
      </c>
      <c r="BU281">
        <v>20.463838577270508</v>
      </c>
      <c r="BV281">
        <v>6.6914958953857422</v>
      </c>
      <c r="BW281">
        <v>2.046799898147583</v>
      </c>
      <c r="BX281">
        <v>2.1610698699951172</v>
      </c>
      <c r="BY281">
        <v>2.553436279296875</v>
      </c>
      <c r="BZ281">
        <v>2.9641797542572021</v>
      </c>
      <c r="CA281">
        <v>-0.56956171989440918</v>
      </c>
      <c r="CB281">
        <v>-0.60214060544967651</v>
      </c>
      <c r="CC281">
        <v>8.9974477887153625E-2</v>
      </c>
      <c r="CD281">
        <v>-1.8204415217041969E-2</v>
      </c>
      <c r="CE281">
        <v>-0.80500108003616333</v>
      </c>
      <c r="CF281">
        <v>-0.38166463375091553</v>
      </c>
      <c r="CG281">
        <v>0.94356244802474976</v>
      </c>
      <c r="CH281">
        <v>0.673930823802948</v>
      </c>
      <c r="CI281">
        <v>1.4568403959274292</v>
      </c>
      <c r="CJ281">
        <v>0.2599940299987793</v>
      </c>
      <c r="CK281">
        <v>0.29047751426696777</v>
      </c>
      <c r="CL281">
        <v>0.83853727579116821</v>
      </c>
      <c r="CM281">
        <v>1.7522475719451904</v>
      </c>
      <c r="CN281">
        <v>1.984626293182373</v>
      </c>
      <c r="CO281">
        <v>5.187774658203125</v>
      </c>
      <c r="CP281">
        <v>21.165704727172852</v>
      </c>
      <c r="CQ281">
        <v>20.098745346069336</v>
      </c>
      <c r="CR281">
        <v>21.157306671142578</v>
      </c>
      <c r="CS281">
        <v>21.292800903320313</v>
      </c>
      <c r="CT281">
        <v>7.504643440246582</v>
      </c>
      <c r="CU281">
        <v>2.8491482734680176</v>
      </c>
      <c r="CV281">
        <v>2.972423791885376</v>
      </c>
      <c r="CW281">
        <v>3.3742513656616211</v>
      </c>
      <c r="CX281">
        <v>3.7861015796661377</v>
      </c>
      <c r="CY281">
        <v>5.1417950540781021E-2</v>
      </c>
      <c r="CZ281">
        <v>2.9840078786946833E-4</v>
      </c>
      <c r="DA281">
        <v>0.69275999069213867</v>
      </c>
      <c r="DB281">
        <v>0.58115696907043457</v>
      </c>
      <c r="DC281">
        <v>-0.20900252461433411</v>
      </c>
      <c r="DD281">
        <v>0.22597917914390564</v>
      </c>
      <c r="DE281">
        <v>1.5654584169387817</v>
      </c>
      <c r="DF281">
        <v>1.3432925939559937</v>
      </c>
      <c r="DG281">
        <v>2.1959009170532227</v>
      </c>
      <c r="DH281">
        <v>1.0168440341949463</v>
      </c>
      <c r="DI281">
        <v>1.0547230243682861</v>
      </c>
      <c r="DJ281">
        <v>1.6075531244277954</v>
      </c>
      <c r="DK281">
        <v>2.540696382522583</v>
      </c>
      <c r="DL281">
        <v>2.7854874134063721</v>
      </c>
      <c r="DM281">
        <v>6.0230903625488281</v>
      </c>
      <c r="DN281">
        <v>21.989486694335938</v>
      </c>
      <c r="DO281">
        <v>20.920154571533203</v>
      </c>
      <c r="DP281">
        <v>21.975946426391602</v>
      </c>
      <c r="DQ281">
        <v>22.121763229370117</v>
      </c>
      <c r="DR281">
        <v>8.3177909851074219</v>
      </c>
      <c r="DS281">
        <v>3.6514966487884521</v>
      </c>
      <c r="DT281">
        <v>3.7837777137756348</v>
      </c>
      <c r="DU281">
        <v>4.1950664520263672</v>
      </c>
      <c r="DV281">
        <v>4.6080231666564941</v>
      </c>
      <c r="DW281">
        <v>0.94801396131515503</v>
      </c>
      <c r="DX281">
        <v>0.87012463808059692</v>
      </c>
      <c r="DY281">
        <v>1.5630865097045898</v>
      </c>
      <c r="DZ281">
        <v>1.4465396404266357</v>
      </c>
      <c r="EA281">
        <v>0.65152472257614136</v>
      </c>
      <c r="EB281">
        <v>1.1033203601837158</v>
      </c>
      <c r="EC281">
        <v>2.4633772373199463</v>
      </c>
      <c r="ED281">
        <v>2.3097445964813232</v>
      </c>
      <c r="EE281">
        <v>3.2629868984222412</v>
      </c>
      <c r="EF281">
        <v>2.1096153259277344</v>
      </c>
      <c r="EG281">
        <v>2.1581721305847168</v>
      </c>
      <c r="EH281">
        <v>2.7178900241851807</v>
      </c>
      <c r="EI281">
        <v>3.6790914535522461</v>
      </c>
      <c r="EJ281">
        <v>3.9418039321899414</v>
      </c>
      <c r="EK281">
        <v>7.2291531562805176</v>
      </c>
      <c r="EL281">
        <v>23.178897857666016</v>
      </c>
      <c r="EM281">
        <v>22.10614013671875</v>
      </c>
      <c r="EN281">
        <v>23.157930374145508</v>
      </c>
      <c r="EO281">
        <v>23.318653106689453</v>
      </c>
      <c r="EP281">
        <v>9.491847038269043</v>
      </c>
      <c r="EQ281">
        <v>4.8099603652954102</v>
      </c>
      <c r="ER281">
        <v>4.9552440643310547</v>
      </c>
      <c r="ES281">
        <v>5.3801932334899902</v>
      </c>
      <c r="ET281">
        <v>5.7947478294372559</v>
      </c>
      <c r="EU281">
        <v>86</v>
      </c>
      <c r="EV281">
        <v>84.5</v>
      </c>
      <c r="EW281">
        <v>84</v>
      </c>
      <c r="EX281">
        <v>83</v>
      </c>
      <c r="EY281">
        <v>81.5</v>
      </c>
      <c r="EZ281">
        <v>80.5</v>
      </c>
      <c r="FA281">
        <v>77.5</v>
      </c>
      <c r="FB281">
        <v>78</v>
      </c>
      <c r="FC281">
        <v>83</v>
      </c>
      <c r="FD281">
        <v>86</v>
      </c>
      <c r="FE281">
        <v>88.5</v>
      </c>
      <c r="FF281">
        <v>89.5</v>
      </c>
      <c r="FG281">
        <v>92</v>
      </c>
      <c r="FH281">
        <v>93.5</v>
      </c>
      <c r="FI281">
        <v>97</v>
      </c>
      <c r="FJ281">
        <v>97</v>
      </c>
      <c r="FK281">
        <v>97</v>
      </c>
      <c r="FL281">
        <v>96.5</v>
      </c>
      <c r="FM281">
        <v>96.5</v>
      </c>
      <c r="FN281">
        <v>93</v>
      </c>
      <c r="FO281">
        <v>91.5</v>
      </c>
      <c r="FP281">
        <v>90</v>
      </c>
      <c r="FQ281">
        <v>88</v>
      </c>
      <c r="FR281">
        <v>86</v>
      </c>
      <c r="FS281">
        <v>189</v>
      </c>
      <c r="FT281">
        <v>6.5028645098209381E-2</v>
      </c>
      <c r="FU281">
        <v>1</v>
      </c>
    </row>
    <row r="282" spans="1:177" x14ac:dyDescent="0.2">
      <c r="A282" t="s">
        <v>191</v>
      </c>
      <c r="B282" t="s">
        <v>212</v>
      </c>
      <c r="C282" t="s">
        <v>1</v>
      </c>
      <c r="D282" t="s">
        <v>254</v>
      </c>
      <c r="E282">
        <v>189</v>
      </c>
      <c r="F282">
        <v>189</v>
      </c>
      <c r="G282">
        <v>33.731468200683594</v>
      </c>
      <c r="H282">
        <v>32.653450012207031</v>
      </c>
      <c r="I282">
        <v>32.137668609619141</v>
      </c>
      <c r="J282">
        <v>31.767374038696289</v>
      </c>
      <c r="K282">
        <v>32.213985443115234</v>
      </c>
      <c r="L282">
        <v>33.003284454345703</v>
      </c>
      <c r="M282">
        <v>34.744991302490234</v>
      </c>
      <c r="N282">
        <v>36.320564270019531</v>
      </c>
      <c r="O282">
        <v>37.727535247802734</v>
      </c>
      <c r="P282">
        <v>38.613441467285156</v>
      </c>
      <c r="Q282">
        <v>40.076076507568359</v>
      </c>
      <c r="R282">
        <v>41.008224487304688</v>
      </c>
      <c r="S282">
        <v>41.683662414550781</v>
      </c>
      <c r="T282">
        <v>43.294952392578125</v>
      </c>
      <c r="U282">
        <v>41.790225982666016</v>
      </c>
      <c r="V282">
        <v>41.867515563964844</v>
      </c>
      <c r="W282">
        <v>40.692184448242188</v>
      </c>
      <c r="X282">
        <v>40.533515930175781</v>
      </c>
      <c r="Y282">
        <v>41.636180877685547</v>
      </c>
      <c r="Z282">
        <v>42.751388549804688</v>
      </c>
      <c r="AA282">
        <v>42.433200836181641</v>
      </c>
      <c r="AB282">
        <v>41.170368194580078</v>
      </c>
      <c r="AC282">
        <v>40.071575164794922</v>
      </c>
      <c r="AD282">
        <v>37.463542938232422</v>
      </c>
      <c r="AE282">
        <v>-0.89135503768920898</v>
      </c>
      <c r="AF282">
        <v>-0.67061114311218262</v>
      </c>
      <c r="AG282">
        <v>-0.74822163581848145</v>
      </c>
      <c r="AH282">
        <v>-0.51346731185913086</v>
      </c>
      <c r="AI282">
        <v>-0.44613027572631836</v>
      </c>
      <c r="AJ282">
        <v>-0.4982057511806488</v>
      </c>
      <c r="AK282">
        <v>-0.22339761257171631</v>
      </c>
      <c r="AL282">
        <v>-0.35279703140258789</v>
      </c>
      <c r="AM282">
        <v>-1.4315154552459717</v>
      </c>
      <c r="AN282">
        <v>-1.8516508340835571</v>
      </c>
      <c r="AO282">
        <v>-2.402827262878418</v>
      </c>
      <c r="AP282">
        <v>-1.126613974571228</v>
      </c>
      <c r="AQ282">
        <v>-1.8210704326629639</v>
      </c>
      <c r="AR282">
        <v>-2.3106627464294434</v>
      </c>
      <c r="AS282">
        <v>2.3528380393981934</v>
      </c>
      <c r="AT282">
        <v>19.097192764282227</v>
      </c>
      <c r="AU282">
        <v>18.783573150634766</v>
      </c>
      <c r="AV282">
        <v>18.268709182739258</v>
      </c>
      <c r="AW282">
        <v>17.863536834716797</v>
      </c>
      <c r="AX282">
        <v>6.5428972244262695</v>
      </c>
      <c r="AY282">
        <v>-1.581999659538269</v>
      </c>
      <c r="AZ282">
        <v>-2.2704541683197021</v>
      </c>
      <c r="BA282">
        <v>-1.5840039253234863</v>
      </c>
      <c r="BB282">
        <v>-0.94869565963745117</v>
      </c>
      <c r="BC282">
        <v>-0.10896742343902588</v>
      </c>
      <c r="BD282">
        <v>0.11061013489961624</v>
      </c>
      <c r="BE282">
        <v>2.0389100536704063E-2</v>
      </c>
      <c r="BF282">
        <v>0.26088863611221313</v>
      </c>
      <c r="BG282">
        <v>0.30422940850257874</v>
      </c>
      <c r="BH282">
        <v>0.25608322024345398</v>
      </c>
      <c r="BI282">
        <v>0.56839525699615479</v>
      </c>
      <c r="BJ282">
        <v>0.51375961303710938</v>
      </c>
      <c r="BK282">
        <v>-0.50802677869796753</v>
      </c>
      <c r="BL282">
        <v>-0.9087710976600647</v>
      </c>
      <c r="BM282">
        <v>-1.4405674934387207</v>
      </c>
      <c r="BN282">
        <v>-0.11873472481966019</v>
      </c>
      <c r="BO282">
        <v>-0.82410800457000732</v>
      </c>
      <c r="BP282">
        <v>-1.2671809196472168</v>
      </c>
      <c r="BQ282">
        <v>3.4430842399597168</v>
      </c>
      <c r="BR282">
        <v>20.175655364990234</v>
      </c>
      <c r="BS282">
        <v>19.856191635131836</v>
      </c>
      <c r="BT282">
        <v>19.329042434692383</v>
      </c>
      <c r="BU282">
        <v>18.95062255859375</v>
      </c>
      <c r="BV282">
        <v>7.6083774566650391</v>
      </c>
      <c r="BW282">
        <v>-0.52277594804763794</v>
      </c>
      <c r="BX282">
        <v>-1.214181661605835</v>
      </c>
      <c r="BY282">
        <v>-0.47773692011833191</v>
      </c>
      <c r="BZ282">
        <v>0.13947916030883789</v>
      </c>
      <c r="CA282">
        <v>0.43291184306144714</v>
      </c>
      <c r="CB282">
        <v>0.65168160200119019</v>
      </c>
      <c r="CC282">
        <v>0.55272656679153442</v>
      </c>
      <c r="CD282">
        <v>0.79720520973205566</v>
      </c>
      <c r="CE282">
        <v>0.82392621040344238</v>
      </c>
      <c r="CF282">
        <v>0.77850145101547241</v>
      </c>
      <c r="CG282">
        <v>1.1167886257171631</v>
      </c>
      <c r="CH282">
        <v>1.1139341592788696</v>
      </c>
      <c r="CI282">
        <v>0.13157865405082703</v>
      </c>
      <c r="CJ282">
        <v>-0.25573539733886719</v>
      </c>
      <c r="CK282">
        <v>-0.77410942316055298</v>
      </c>
      <c r="CL282">
        <v>0.57931935787200928</v>
      </c>
      <c r="CM282">
        <v>-0.13361485302448273</v>
      </c>
      <c r="CN282">
        <v>-0.54446858167648315</v>
      </c>
      <c r="CO282">
        <v>4.1981854438781738</v>
      </c>
      <c r="CP282">
        <v>20.922595977783203</v>
      </c>
      <c r="CQ282">
        <v>20.599084854125977</v>
      </c>
      <c r="CR282">
        <v>20.063426971435547</v>
      </c>
      <c r="CS282">
        <v>19.703533172607422</v>
      </c>
      <c r="CT282">
        <v>8.3463258743286133</v>
      </c>
      <c r="CU282">
        <v>0.21083921194076538</v>
      </c>
      <c r="CV282">
        <v>-0.48261067271232605</v>
      </c>
      <c r="CW282">
        <v>0.28846022486686707</v>
      </c>
      <c r="CX282">
        <v>0.89314574003219604</v>
      </c>
      <c r="CY282">
        <v>0.97479110956192017</v>
      </c>
      <c r="CZ282">
        <v>1.1927530765533447</v>
      </c>
      <c r="DA282">
        <v>1.0850640535354614</v>
      </c>
      <c r="DB282">
        <v>1.3335217237472534</v>
      </c>
      <c r="DC282">
        <v>1.3436230421066284</v>
      </c>
      <c r="DD282">
        <v>1.3009196519851685</v>
      </c>
      <c r="DE282">
        <v>1.6651819944381714</v>
      </c>
      <c r="DF282">
        <v>1.7141087055206299</v>
      </c>
      <c r="DG282">
        <v>0.77118408679962158</v>
      </c>
      <c r="DH282">
        <v>0.39730027318000793</v>
      </c>
      <c r="DI282">
        <v>-0.10765130817890167</v>
      </c>
      <c r="DJ282">
        <v>1.2773734331130981</v>
      </c>
      <c r="DK282">
        <v>0.55687826871871948</v>
      </c>
      <c r="DL282">
        <v>0.17824378609657288</v>
      </c>
      <c r="DM282">
        <v>4.9532866477966309</v>
      </c>
      <c r="DN282">
        <v>21.669536590576172</v>
      </c>
      <c r="DO282">
        <v>21.341978073120117</v>
      </c>
      <c r="DP282">
        <v>20.797811508178711</v>
      </c>
      <c r="DQ282">
        <v>20.456443786621094</v>
      </c>
      <c r="DR282">
        <v>9.0842742919921875</v>
      </c>
      <c r="DS282">
        <v>0.9444543719291687</v>
      </c>
      <c r="DT282">
        <v>0.24896034598350525</v>
      </c>
      <c r="DU282">
        <v>1.0546573400497437</v>
      </c>
      <c r="DV282">
        <v>1.6468123197555542</v>
      </c>
      <c r="DW282">
        <v>1.7571786642074585</v>
      </c>
      <c r="DX282">
        <v>1.973974347114563</v>
      </c>
      <c r="DY282">
        <v>1.8536747694015503</v>
      </c>
      <c r="DZ282">
        <v>2.1078777313232422</v>
      </c>
      <c r="EA282">
        <v>2.0939826965332031</v>
      </c>
      <c r="EB282">
        <v>2.055208683013916</v>
      </c>
      <c r="EC282">
        <v>2.456974983215332</v>
      </c>
      <c r="ED282">
        <v>2.5806653499603271</v>
      </c>
      <c r="EE282">
        <v>1.694672703742981</v>
      </c>
      <c r="EF282">
        <v>1.3401800394058228</v>
      </c>
      <c r="EG282">
        <v>0.85460835695266724</v>
      </c>
      <c r="EH282">
        <v>2.285252571105957</v>
      </c>
      <c r="EI282">
        <v>1.5538407564163208</v>
      </c>
      <c r="EJ282">
        <v>1.2217257022857666</v>
      </c>
      <c r="EK282">
        <v>6.0435328483581543</v>
      </c>
      <c r="EL282">
        <v>22.74799919128418</v>
      </c>
      <c r="EM282">
        <v>22.414596557617188</v>
      </c>
      <c r="EN282">
        <v>21.858144760131836</v>
      </c>
      <c r="EO282">
        <v>21.543529510498047</v>
      </c>
      <c r="EP282">
        <v>10.149754524230957</v>
      </c>
      <c r="EQ282">
        <v>2.0036780834197998</v>
      </c>
      <c r="ER282">
        <v>1.3052327632904053</v>
      </c>
      <c r="ES282">
        <v>2.1609244346618652</v>
      </c>
      <c r="ET282">
        <v>2.7349872589111328</v>
      </c>
      <c r="EU282">
        <v>84.5</v>
      </c>
      <c r="EV282">
        <v>84</v>
      </c>
      <c r="EW282">
        <v>82</v>
      </c>
      <c r="EX282">
        <v>81.5</v>
      </c>
      <c r="EY282">
        <v>78.5</v>
      </c>
      <c r="EZ282">
        <v>76.5</v>
      </c>
      <c r="FA282">
        <v>76.5</v>
      </c>
      <c r="FB282">
        <v>78.5</v>
      </c>
      <c r="FC282">
        <v>82</v>
      </c>
      <c r="FD282">
        <v>86</v>
      </c>
      <c r="FE282">
        <v>89</v>
      </c>
      <c r="FF282">
        <v>93</v>
      </c>
      <c r="FG282">
        <v>95</v>
      </c>
      <c r="FH282">
        <v>99</v>
      </c>
      <c r="FI282">
        <v>101.5</v>
      </c>
      <c r="FJ282">
        <v>102</v>
      </c>
      <c r="FK282">
        <v>103</v>
      </c>
      <c r="FL282">
        <v>102</v>
      </c>
      <c r="FM282">
        <v>102</v>
      </c>
      <c r="FN282">
        <v>100.5</v>
      </c>
      <c r="FO282">
        <v>97.5</v>
      </c>
      <c r="FP282">
        <v>94.5</v>
      </c>
      <c r="FQ282">
        <v>93</v>
      </c>
      <c r="FR282">
        <v>90.5</v>
      </c>
      <c r="FS282">
        <v>189</v>
      </c>
      <c r="FT282">
        <v>5.945659801363945E-2</v>
      </c>
      <c r="FU282">
        <v>1</v>
      </c>
    </row>
    <row r="283" spans="1:177" x14ac:dyDescent="0.2">
      <c r="A283" t="s">
        <v>191</v>
      </c>
      <c r="B283" t="s">
        <v>212</v>
      </c>
      <c r="C283" t="s">
        <v>1</v>
      </c>
      <c r="D283" t="s">
        <v>255</v>
      </c>
      <c r="E283">
        <v>200</v>
      </c>
      <c r="F283">
        <v>200</v>
      </c>
      <c r="G283">
        <v>39.039737701416016</v>
      </c>
      <c r="H283">
        <v>37.876659393310547</v>
      </c>
      <c r="I283">
        <v>36.989315032958984</v>
      </c>
      <c r="J283">
        <v>36.447769165039062</v>
      </c>
      <c r="K283">
        <v>36.596755981445313</v>
      </c>
      <c r="L283">
        <v>37.137393951416016</v>
      </c>
      <c r="M283">
        <v>38.7540283203125</v>
      </c>
      <c r="N283">
        <v>39.925403594970703</v>
      </c>
      <c r="O283">
        <v>41.154605865478516</v>
      </c>
      <c r="P283">
        <v>41.928199768066406</v>
      </c>
      <c r="Q283">
        <v>43.369541168212891</v>
      </c>
      <c r="R283">
        <v>43.990482330322266</v>
      </c>
      <c r="S283">
        <v>44.458187103271484</v>
      </c>
      <c r="T283">
        <v>46.093826293945313</v>
      </c>
      <c r="U283">
        <v>46.426853179931641</v>
      </c>
      <c r="V283">
        <v>44.616390228271484</v>
      </c>
      <c r="W283">
        <v>43.569190979003906</v>
      </c>
      <c r="X283">
        <v>43.181663513183594</v>
      </c>
      <c r="Y283">
        <v>44.192394256591797</v>
      </c>
      <c r="Z283">
        <v>45.5325927734375</v>
      </c>
      <c r="AA283">
        <v>45.093509674072266</v>
      </c>
      <c r="AB283">
        <v>43.868499755859375</v>
      </c>
      <c r="AC283">
        <v>42.510696411132813</v>
      </c>
      <c r="AD283">
        <v>40.103614807128906</v>
      </c>
      <c r="AE283">
        <v>-0.76154190301895142</v>
      </c>
      <c r="AF283">
        <v>-0.77438807487487793</v>
      </c>
      <c r="AG283">
        <v>-1.1626884937286377</v>
      </c>
      <c r="AH283">
        <v>-1.2331860065460205</v>
      </c>
      <c r="AI283">
        <v>-1.2289409637451172</v>
      </c>
      <c r="AJ283">
        <v>-1.2661713361740112</v>
      </c>
      <c r="AK283">
        <v>-1.9102343320846558</v>
      </c>
      <c r="AL283">
        <v>-2.179882287979126</v>
      </c>
      <c r="AM283">
        <v>-1.5072506666183472</v>
      </c>
      <c r="AN283">
        <v>-1.7744196653366089</v>
      </c>
      <c r="AO283">
        <v>-2.4576923847198486</v>
      </c>
      <c r="AP283">
        <v>-2.7236268520355225</v>
      </c>
      <c r="AQ283">
        <v>-3.0652639865875244</v>
      </c>
      <c r="AR283">
        <v>-3.5081794261932373</v>
      </c>
      <c r="AS283">
        <v>1.218660831451416</v>
      </c>
      <c r="AT283">
        <v>19.693899154663086</v>
      </c>
      <c r="AU283">
        <v>19.803153991699219</v>
      </c>
      <c r="AV283">
        <v>20.017440795898437</v>
      </c>
      <c r="AW283">
        <v>18.694585800170898</v>
      </c>
      <c r="AX283">
        <v>7.9365458488464355</v>
      </c>
      <c r="AY283">
        <v>-0.26725330948829651</v>
      </c>
      <c r="AZ283">
        <v>0.1328725665807724</v>
      </c>
      <c r="BA283">
        <v>0.56628048419952393</v>
      </c>
      <c r="BB283">
        <v>0.16751360893249512</v>
      </c>
      <c r="BC283">
        <v>0.19970539212226868</v>
      </c>
      <c r="BD283">
        <v>0.14592432975769043</v>
      </c>
      <c r="BE283">
        <v>-0.25773847103118896</v>
      </c>
      <c r="BF283">
        <v>-0.33316648006439209</v>
      </c>
      <c r="BG283">
        <v>-0.32501667737960815</v>
      </c>
      <c r="BH283">
        <v>-0.36167281866073608</v>
      </c>
      <c r="BI283">
        <v>-1.0034002065658569</v>
      </c>
      <c r="BJ283">
        <v>-1.1902183294296265</v>
      </c>
      <c r="BK283">
        <v>-0.46114704012870789</v>
      </c>
      <c r="BL283">
        <v>-0.69522213935852051</v>
      </c>
      <c r="BM283">
        <v>-1.3156346082687378</v>
      </c>
      <c r="BN283">
        <v>-1.5386542081832886</v>
      </c>
      <c r="BO283">
        <v>-1.8783081769943237</v>
      </c>
      <c r="BP283">
        <v>-2.2934815883636475</v>
      </c>
      <c r="BQ283">
        <v>2.4769093990325928</v>
      </c>
      <c r="BR283">
        <v>20.992759704589844</v>
      </c>
      <c r="BS283">
        <v>21.08404541015625</v>
      </c>
      <c r="BT283">
        <v>21.283590316772461</v>
      </c>
      <c r="BU283">
        <v>19.955665588378906</v>
      </c>
      <c r="BV283">
        <v>9.1941652297973633</v>
      </c>
      <c r="BW283">
        <v>0.95781171321868896</v>
      </c>
      <c r="BX283">
        <v>1.3491752147674561</v>
      </c>
      <c r="BY283">
        <v>1.7977303266525269</v>
      </c>
      <c r="BZ283">
        <v>1.3903460502624512</v>
      </c>
      <c r="CA283">
        <v>0.86546236276626587</v>
      </c>
      <c r="CB283">
        <v>0.78332990407943726</v>
      </c>
      <c r="CC283">
        <v>0.36902713775634766</v>
      </c>
      <c r="CD283">
        <v>0.29018431901931763</v>
      </c>
      <c r="CE283">
        <v>0.30103853344917297</v>
      </c>
      <c r="CF283">
        <v>0.26478010416030884</v>
      </c>
      <c r="CG283">
        <v>-0.37532961368560791</v>
      </c>
      <c r="CH283">
        <v>-0.504780113697052</v>
      </c>
      <c r="CI283">
        <v>0.26338115334510803</v>
      </c>
      <c r="CJ283">
        <v>5.2226781845092773E-2</v>
      </c>
      <c r="CK283">
        <v>-0.52464872598648071</v>
      </c>
      <c r="CL283">
        <v>-0.71794575452804565</v>
      </c>
      <c r="CM283">
        <v>-1.0562261343002319</v>
      </c>
      <c r="CN283">
        <v>-1.4521855115890503</v>
      </c>
      <c r="CO283">
        <v>3.3483684062957764</v>
      </c>
      <c r="CP283">
        <v>21.89234733581543</v>
      </c>
      <c r="CQ283">
        <v>21.971187591552734</v>
      </c>
      <c r="CR283">
        <v>22.1605224609375</v>
      </c>
      <c r="CS283">
        <v>20.829084396362305</v>
      </c>
      <c r="CT283">
        <v>10.065188407897949</v>
      </c>
      <c r="CU283">
        <v>1.8062880039215088</v>
      </c>
      <c r="CV283">
        <v>2.1915826797485352</v>
      </c>
      <c r="CW283">
        <v>2.6506288051605225</v>
      </c>
      <c r="CX283">
        <v>2.2372760772705078</v>
      </c>
      <c r="CY283">
        <v>1.5312193632125854</v>
      </c>
      <c r="CZ283">
        <v>1.4207354784011841</v>
      </c>
      <c r="DA283">
        <v>0.99579274654388428</v>
      </c>
      <c r="DB283">
        <v>0.91353511810302734</v>
      </c>
      <c r="DC283">
        <v>0.9270937442779541</v>
      </c>
      <c r="DD283">
        <v>0.89123302698135376</v>
      </c>
      <c r="DE283">
        <v>0.25274094939231873</v>
      </c>
      <c r="DF283">
        <v>0.18065807223320007</v>
      </c>
      <c r="DG283">
        <v>0.98790937662124634</v>
      </c>
      <c r="DH283">
        <v>0.79967570304870605</v>
      </c>
      <c r="DI283">
        <v>0.26633709669113159</v>
      </c>
      <c r="DJ283">
        <v>0.10276264697313309</v>
      </c>
      <c r="DK283">
        <v>-0.23414412140846252</v>
      </c>
      <c r="DL283">
        <v>-0.6108894944190979</v>
      </c>
      <c r="DM283">
        <v>4.2198276519775391</v>
      </c>
      <c r="DN283">
        <v>22.791934967041016</v>
      </c>
      <c r="DO283">
        <v>22.858329772949219</v>
      </c>
      <c r="DP283">
        <v>23.037454605102539</v>
      </c>
      <c r="DQ283">
        <v>21.702503204345703</v>
      </c>
      <c r="DR283">
        <v>10.936211585998535</v>
      </c>
      <c r="DS283">
        <v>2.6547644138336182</v>
      </c>
      <c r="DT283">
        <v>3.0339901447296143</v>
      </c>
      <c r="DU283">
        <v>3.5035271644592285</v>
      </c>
      <c r="DV283">
        <v>3.0842061042785645</v>
      </c>
      <c r="DW283">
        <v>2.4924666881561279</v>
      </c>
      <c r="DX283">
        <v>2.341048002243042</v>
      </c>
      <c r="DY283">
        <v>1.900742769241333</v>
      </c>
      <c r="DZ283">
        <v>1.8135546445846558</v>
      </c>
      <c r="EA283">
        <v>1.8310179710388184</v>
      </c>
      <c r="EB283">
        <v>1.7957315444946289</v>
      </c>
      <c r="EC283">
        <v>1.1595751047134399</v>
      </c>
      <c r="ED283">
        <v>1.1703219413757324</v>
      </c>
      <c r="EE283">
        <v>2.034013032913208</v>
      </c>
      <c r="EF283">
        <v>1.8788732290267944</v>
      </c>
      <c r="EG283">
        <v>1.4083950519561768</v>
      </c>
      <c r="EH283">
        <v>1.2877352237701416</v>
      </c>
      <c r="EI283">
        <v>0.95281171798706055</v>
      </c>
      <c r="EJ283">
        <v>0.60380828380584717</v>
      </c>
      <c r="EK283">
        <v>5.4780759811401367</v>
      </c>
      <c r="EL283">
        <v>24.090795516967773</v>
      </c>
      <c r="EM283">
        <v>24.13922119140625</v>
      </c>
      <c r="EN283">
        <v>24.303604125976562</v>
      </c>
      <c r="EO283">
        <v>22.963582992553711</v>
      </c>
      <c r="EP283">
        <v>12.193831443786621</v>
      </c>
      <c r="EQ283">
        <v>3.8798294067382812</v>
      </c>
      <c r="ER283">
        <v>4.2502927780151367</v>
      </c>
      <c r="ES283">
        <v>4.7349772453308105</v>
      </c>
      <c r="ET283">
        <v>4.3070387840270996</v>
      </c>
      <c r="EU283">
        <v>89</v>
      </c>
      <c r="EV283">
        <v>87</v>
      </c>
      <c r="EW283">
        <v>85.5</v>
      </c>
      <c r="EX283">
        <v>83.5</v>
      </c>
      <c r="EY283">
        <v>81</v>
      </c>
      <c r="EZ283">
        <v>79</v>
      </c>
      <c r="FA283">
        <v>77.5</v>
      </c>
      <c r="FB283">
        <v>80</v>
      </c>
      <c r="FC283">
        <v>83</v>
      </c>
      <c r="FD283">
        <v>87</v>
      </c>
      <c r="FE283">
        <v>92.5</v>
      </c>
      <c r="FF283">
        <v>96.5</v>
      </c>
      <c r="FG283">
        <v>99</v>
      </c>
      <c r="FH283">
        <v>102</v>
      </c>
      <c r="FI283">
        <v>105.5</v>
      </c>
      <c r="FJ283">
        <v>107</v>
      </c>
      <c r="FK283">
        <v>108</v>
      </c>
      <c r="FL283">
        <v>108</v>
      </c>
      <c r="FM283">
        <v>106.5</v>
      </c>
      <c r="FN283">
        <v>104</v>
      </c>
      <c r="FO283">
        <v>100.5</v>
      </c>
      <c r="FP283">
        <v>97.5</v>
      </c>
      <c r="FQ283">
        <v>95.5</v>
      </c>
      <c r="FR283">
        <v>92.5</v>
      </c>
      <c r="FS283">
        <v>200</v>
      </c>
      <c r="FT283">
        <v>3.8571301847696304E-2</v>
      </c>
      <c r="FU283">
        <v>1</v>
      </c>
    </row>
    <row r="284" spans="1:177" x14ac:dyDescent="0.2">
      <c r="A284" t="s">
        <v>191</v>
      </c>
      <c r="B284" t="s">
        <v>212</v>
      </c>
      <c r="C284" t="s">
        <v>1</v>
      </c>
      <c r="D284" t="s">
        <v>256</v>
      </c>
      <c r="E284">
        <v>171</v>
      </c>
      <c r="F284">
        <v>190</v>
      </c>
      <c r="G284">
        <v>29.343315124511719</v>
      </c>
      <c r="H284">
        <v>28.608589172363281</v>
      </c>
      <c r="I284">
        <v>27.992408752441406</v>
      </c>
      <c r="J284">
        <v>27.448455810546875</v>
      </c>
      <c r="K284">
        <v>27.851619720458984</v>
      </c>
      <c r="L284">
        <v>28.504179000854492</v>
      </c>
      <c r="M284">
        <v>30.173629760742188</v>
      </c>
      <c r="N284">
        <v>31.995773315429688</v>
      </c>
      <c r="O284">
        <v>32.942901611328125</v>
      </c>
      <c r="P284">
        <v>33.438911437988281</v>
      </c>
      <c r="Q284">
        <v>34.687301635742187</v>
      </c>
      <c r="R284">
        <v>35.437450408935547</v>
      </c>
      <c r="S284">
        <v>35.959991455078125</v>
      </c>
      <c r="T284">
        <v>37.402900695800781</v>
      </c>
      <c r="U284">
        <v>38.073894500732422</v>
      </c>
      <c r="V284">
        <v>36.300823211669922</v>
      </c>
      <c r="W284">
        <v>35.260032653808594</v>
      </c>
      <c r="X284">
        <v>35.172573089599609</v>
      </c>
      <c r="Y284">
        <v>36.264156341552734</v>
      </c>
      <c r="Z284">
        <v>36.840415954589844</v>
      </c>
      <c r="AA284">
        <v>36.429576873779297</v>
      </c>
      <c r="AB284">
        <v>35.208240509033203</v>
      </c>
      <c r="AC284">
        <v>34.126693725585938</v>
      </c>
      <c r="AD284">
        <v>32.091583251953125</v>
      </c>
      <c r="AE284">
        <v>-0.34824517369270325</v>
      </c>
      <c r="AF284">
        <v>-0.99566322565078735</v>
      </c>
      <c r="AG284">
        <v>-1.1968585252761841</v>
      </c>
      <c r="AH284">
        <v>-2.0695102214813232</v>
      </c>
      <c r="AI284">
        <v>-2.4428749084472656</v>
      </c>
      <c r="AJ284">
        <v>-2.7572090625762939</v>
      </c>
      <c r="AK284">
        <v>-2.4773011207580566</v>
      </c>
      <c r="AL284">
        <v>-2.3190364837646484</v>
      </c>
      <c r="AM284">
        <v>-2.7564020156860352</v>
      </c>
      <c r="AN284">
        <v>-2.7248563766479492</v>
      </c>
      <c r="AO284">
        <v>-2.8511791229248047</v>
      </c>
      <c r="AP284">
        <v>-2.8793926239013672</v>
      </c>
      <c r="AQ284">
        <v>-3.234382152557373</v>
      </c>
      <c r="AR284">
        <v>-3.0029397010803223</v>
      </c>
      <c r="AS284">
        <v>2.3223137855529785</v>
      </c>
      <c r="AT284">
        <v>15.838644981384277</v>
      </c>
      <c r="AU284">
        <v>16.060321807861328</v>
      </c>
      <c r="AV284">
        <v>16.330511093139648</v>
      </c>
      <c r="AW284">
        <v>14.994203567504883</v>
      </c>
      <c r="AX284">
        <v>3.5916957855224609</v>
      </c>
      <c r="AY284">
        <v>-2.38681960105896</v>
      </c>
      <c r="AZ284">
        <v>-2.5452234745025635</v>
      </c>
      <c r="BA284">
        <v>-2.1829400062561035</v>
      </c>
      <c r="BB284">
        <v>-2.2452986240386963</v>
      </c>
      <c r="BC284">
        <v>0.39665594696998596</v>
      </c>
      <c r="BD284">
        <v>-0.27641993761062622</v>
      </c>
      <c r="BE284">
        <v>-0.52485048770904541</v>
      </c>
      <c r="BF284">
        <v>-1.3928209543228149</v>
      </c>
      <c r="BG284">
        <v>-1.772883415222168</v>
      </c>
      <c r="BH284">
        <v>-2.0800654888153076</v>
      </c>
      <c r="BI284">
        <v>-1.7848082780838013</v>
      </c>
      <c r="BJ284">
        <v>-1.5956931114196777</v>
      </c>
      <c r="BK284">
        <v>-1.9865996837615967</v>
      </c>
      <c r="BL284">
        <v>-1.9186846017837524</v>
      </c>
      <c r="BM284">
        <v>-1.9822074174880981</v>
      </c>
      <c r="BN284">
        <v>-1.968963623046875</v>
      </c>
      <c r="BO284">
        <v>-2.3029601573944092</v>
      </c>
      <c r="BP284">
        <v>-2.0499215126037598</v>
      </c>
      <c r="BQ284">
        <v>3.3103764057159424</v>
      </c>
      <c r="BR284">
        <v>16.843976974487305</v>
      </c>
      <c r="BS284">
        <v>17.066394805908203</v>
      </c>
      <c r="BT284">
        <v>17.324392318725586</v>
      </c>
      <c r="BU284">
        <v>15.975934028625488</v>
      </c>
      <c r="BV284">
        <v>4.5268731117248535</v>
      </c>
      <c r="BW284">
        <v>-1.4781078100204468</v>
      </c>
      <c r="BX284">
        <v>-1.6582059860229492</v>
      </c>
      <c r="BY284">
        <v>-1.2945492267608643</v>
      </c>
      <c r="BZ284">
        <v>-1.3630797863006592</v>
      </c>
      <c r="CA284">
        <v>0.91257220506668091</v>
      </c>
      <c r="CB284">
        <v>0.22172577679157257</v>
      </c>
      <c r="CC284">
        <v>-5.9419773519039154E-2</v>
      </c>
      <c r="CD284">
        <v>-0.92414796352386475</v>
      </c>
      <c r="CE284">
        <v>-1.3088493347167969</v>
      </c>
      <c r="CF284">
        <v>-1.6110777854919434</v>
      </c>
      <c r="CG284">
        <v>-1.305189847946167</v>
      </c>
      <c r="CH284">
        <v>-1.0947076082229614</v>
      </c>
      <c r="CI284">
        <v>-1.4534369707107544</v>
      </c>
      <c r="CJ284">
        <v>-1.3603324890136719</v>
      </c>
      <c r="CK284">
        <v>-1.3803603649139404</v>
      </c>
      <c r="CL284">
        <v>-1.3384032249450684</v>
      </c>
      <c r="CM284">
        <v>-1.6578601598739624</v>
      </c>
      <c r="CN284">
        <v>-1.3898639678955078</v>
      </c>
      <c r="CO284">
        <v>3.9947056770324707</v>
      </c>
      <c r="CP284">
        <v>17.540266036987305</v>
      </c>
      <c r="CQ284">
        <v>17.763198852539063</v>
      </c>
      <c r="CR284">
        <v>18.012750625610352</v>
      </c>
      <c r="CS284">
        <v>16.655878067016602</v>
      </c>
      <c r="CT284">
        <v>5.1745738983154297</v>
      </c>
      <c r="CU284">
        <v>-0.84873682260513306</v>
      </c>
      <c r="CV284">
        <v>-1.0438603162765503</v>
      </c>
      <c r="CW284">
        <v>-0.6792525053024292</v>
      </c>
      <c r="CX284">
        <v>-0.75205779075622559</v>
      </c>
      <c r="CY284">
        <v>1.4284884929656982</v>
      </c>
      <c r="CZ284">
        <v>0.71987152099609375</v>
      </c>
      <c r="DA284">
        <v>0.40601092576980591</v>
      </c>
      <c r="DB284">
        <v>-0.45547497272491455</v>
      </c>
      <c r="DC284">
        <v>-0.84481531381607056</v>
      </c>
      <c r="DD284">
        <v>-1.1420900821685791</v>
      </c>
      <c r="DE284">
        <v>-0.82557141780853271</v>
      </c>
      <c r="DF284">
        <v>-0.59372210502624512</v>
      </c>
      <c r="DG284">
        <v>-0.92027425765991211</v>
      </c>
      <c r="DH284">
        <v>-0.80198037624359131</v>
      </c>
      <c r="DI284">
        <v>-0.77851331233978271</v>
      </c>
      <c r="DJ284">
        <v>-0.70784282684326172</v>
      </c>
      <c r="DK284">
        <v>-1.0127601623535156</v>
      </c>
      <c r="DL284">
        <v>-0.72980642318725586</v>
      </c>
      <c r="DM284">
        <v>4.6790347099304199</v>
      </c>
      <c r="DN284">
        <v>18.236555099487305</v>
      </c>
      <c r="DO284">
        <v>18.460002899169922</v>
      </c>
      <c r="DP284">
        <v>18.701108932495117</v>
      </c>
      <c r="DQ284">
        <v>17.335821151733398</v>
      </c>
      <c r="DR284">
        <v>5.8222746849060059</v>
      </c>
      <c r="DS284">
        <v>-0.21936585009098053</v>
      </c>
      <c r="DT284">
        <v>-0.42951470613479614</v>
      </c>
      <c r="DU284">
        <v>-6.3955806195735931E-2</v>
      </c>
      <c r="DV284">
        <v>-0.14103575050830841</v>
      </c>
      <c r="DW284">
        <v>2.1733896732330322</v>
      </c>
      <c r="DX284">
        <v>1.4391148090362549</v>
      </c>
      <c r="DY284">
        <v>1.0780189037322998</v>
      </c>
      <c r="DZ284">
        <v>0.22121439874172211</v>
      </c>
      <c r="EA284">
        <v>-0.17482386529445648</v>
      </c>
      <c r="EB284">
        <v>-0.464946448802948</v>
      </c>
      <c r="EC284">
        <v>-0.13307856023311615</v>
      </c>
      <c r="ED284">
        <v>0.12962135672569275</v>
      </c>
      <c r="EE284">
        <v>-0.1504720002412796</v>
      </c>
      <c r="EF284">
        <v>4.1913874447345734E-3</v>
      </c>
      <c r="EG284">
        <v>9.0458281338214874E-2</v>
      </c>
      <c r="EH284">
        <v>0.20258627831935883</v>
      </c>
      <c r="EI284">
        <v>-8.1338286399841309E-2</v>
      </c>
      <c r="EJ284">
        <v>0.223211869597435</v>
      </c>
      <c r="EK284">
        <v>5.6670975685119629</v>
      </c>
      <c r="EL284">
        <v>19.241886138916016</v>
      </c>
      <c r="EM284">
        <v>19.466075897216797</v>
      </c>
      <c r="EN284">
        <v>19.694990158081055</v>
      </c>
      <c r="EO284">
        <v>18.31755256652832</v>
      </c>
      <c r="EP284">
        <v>6.7574520111083984</v>
      </c>
      <c r="EQ284">
        <v>0.68934589624404907</v>
      </c>
      <c r="ER284">
        <v>0.4575028121471405</v>
      </c>
      <c r="ES284">
        <v>0.82443493604660034</v>
      </c>
      <c r="ET284">
        <v>0.74118304252624512</v>
      </c>
      <c r="EU284">
        <v>82</v>
      </c>
      <c r="EV284">
        <v>80</v>
      </c>
      <c r="EW284">
        <v>76.5</v>
      </c>
      <c r="EX284">
        <v>75</v>
      </c>
      <c r="EY284">
        <v>73</v>
      </c>
      <c r="EZ284">
        <v>71.5</v>
      </c>
      <c r="FA284">
        <v>71</v>
      </c>
      <c r="FB284">
        <v>72.5</v>
      </c>
      <c r="FC284">
        <v>76.5</v>
      </c>
      <c r="FD284">
        <v>81.5</v>
      </c>
      <c r="FE284">
        <v>87</v>
      </c>
      <c r="FF284">
        <v>91.5</v>
      </c>
      <c r="FG284">
        <v>95.5</v>
      </c>
      <c r="FH284">
        <v>98</v>
      </c>
      <c r="FI284">
        <v>101</v>
      </c>
      <c r="FJ284">
        <v>102.5</v>
      </c>
      <c r="FK284">
        <v>103</v>
      </c>
      <c r="FL284">
        <v>102.5</v>
      </c>
      <c r="FM284">
        <v>100</v>
      </c>
      <c r="FN284">
        <v>95.5</v>
      </c>
      <c r="FO284">
        <v>91</v>
      </c>
      <c r="FP284">
        <v>87.5</v>
      </c>
      <c r="FQ284">
        <v>84.5</v>
      </c>
      <c r="FR284">
        <v>82</v>
      </c>
      <c r="FS284">
        <v>171</v>
      </c>
      <c r="FT284">
        <v>5.8229800313711166E-2</v>
      </c>
      <c r="FU284">
        <v>1</v>
      </c>
    </row>
    <row r="285" spans="1:177" x14ac:dyDescent="0.2">
      <c r="A285" t="s">
        <v>191</v>
      </c>
      <c r="B285" t="s">
        <v>212</v>
      </c>
      <c r="C285" t="s">
        <v>1</v>
      </c>
      <c r="D285" t="s">
        <v>257</v>
      </c>
      <c r="E285">
        <v>189</v>
      </c>
      <c r="F285">
        <v>189</v>
      </c>
      <c r="G285">
        <v>26.528535842895508</v>
      </c>
      <c r="H285">
        <v>26.519382476806641</v>
      </c>
      <c r="I285">
        <v>26.512266159057617</v>
      </c>
      <c r="J285">
        <v>26.402637481689453</v>
      </c>
      <c r="K285">
        <v>27.213630676269531</v>
      </c>
      <c r="L285">
        <v>28.558771133422852</v>
      </c>
      <c r="M285">
        <v>30.970790863037109</v>
      </c>
      <c r="N285">
        <v>33.376724243164063</v>
      </c>
      <c r="O285">
        <v>35.178085327148438</v>
      </c>
      <c r="P285">
        <v>36.178520202636719</v>
      </c>
      <c r="Q285">
        <v>37.526130676269531</v>
      </c>
      <c r="R285">
        <v>38.118427276611328</v>
      </c>
      <c r="S285">
        <v>38.344535827636719</v>
      </c>
      <c r="T285">
        <v>39.976997375488281</v>
      </c>
      <c r="U285">
        <v>40.541248321533203</v>
      </c>
      <c r="V285">
        <v>39.079811096191406</v>
      </c>
      <c r="W285">
        <v>37.749614715576172</v>
      </c>
      <c r="X285">
        <v>37.580360412597656</v>
      </c>
      <c r="Y285">
        <v>38.555938720703125</v>
      </c>
      <c r="Z285">
        <v>39.525058746337891</v>
      </c>
      <c r="AA285">
        <v>39.105991363525391</v>
      </c>
      <c r="AB285">
        <v>38.067768096923828</v>
      </c>
      <c r="AC285">
        <v>37.189807891845703</v>
      </c>
      <c r="AD285">
        <v>35.204093933105469</v>
      </c>
      <c r="AE285">
        <v>-2.9121806621551514</v>
      </c>
      <c r="AF285">
        <v>-2.5601763725280762</v>
      </c>
      <c r="AG285">
        <v>-2.5250790119171143</v>
      </c>
      <c r="AH285">
        <v>-2.6756579875946045</v>
      </c>
      <c r="AI285">
        <v>-3.2394423484802246</v>
      </c>
      <c r="AJ285">
        <v>-3.0742616653442383</v>
      </c>
      <c r="AK285">
        <v>-2.3666470050811768</v>
      </c>
      <c r="AL285">
        <v>-2.2644777297973633</v>
      </c>
      <c r="AM285">
        <v>-2.647313117980957</v>
      </c>
      <c r="AN285">
        <v>-2.2434651851654053</v>
      </c>
      <c r="AO285">
        <v>-1.8949978351593018</v>
      </c>
      <c r="AP285">
        <v>-2.2756319046020508</v>
      </c>
      <c r="AQ285">
        <v>-3.2332031726837158</v>
      </c>
      <c r="AR285">
        <v>-2.5099804401397705</v>
      </c>
      <c r="AS285">
        <v>2.9687397480010986</v>
      </c>
      <c r="AT285">
        <v>17.634128570556641</v>
      </c>
      <c r="AU285">
        <v>17.134843826293945</v>
      </c>
      <c r="AV285">
        <v>16.620121002197266</v>
      </c>
      <c r="AW285">
        <v>15.103451728820801</v>
      </c>
      <c r="AX285">
        <v>3.971837043762207</v>
      </c>
      <c r="AY285">
        <v>-0.29809966683387756</v>
      </c>
      <c r="AZ285">
        <v>8.5272155702114105E-2</v>
      </c>
      <c r="BA285">
        <v>0.31236109137535095</v>
      </c>
      <c r="BB285">
        <v>0.71693789958953857</v>
      </c>
      <c r="BC285">
        <v>-2.0231649875640869</v>
      </c>
      <c r="BD285">
        <v>-1.7094359397888184</v>
      </c>
      <c r="BE285">
        <v>-1.6836600303649902</v>
      </c>
      <c r="BF285">
        <v>-1.8479459285736084</v>
      </c>
      <c r="BG285">
        <v>-2.4092466831207275</v>
      </c>
      <c r="BH285">
        <v>-2.249997615814209</v>
      </c>
      <c r="BI285">
        <v>-1.5022464990615845</v>
      </c>
      <c r="BJ285">
        <v>-1.3243658542633057</v>
      </c>
      <c r="BK285">
        <v>-1.6269690990447998</v>
      </c>
      <c r="BL285">
        <v>-1.1489965915679932</v>
      </c>
      <c r="BM285">
        <v>-0.7743726372718811</v>
      </c>
      <c r="BN285">
        <v>-1.1319413185119629</v>
      </c>
      <c r="BO285">
        <v>-2.0422673225402832</v>
      </c>
      <c r="BP285">
        <v>-1.266350269317627</v>
      </c>
      <c r="BQ285">
        <v>4.2229371070861816</v>
      </c>
      <c r="BR285">
        <v>18.920927047729492</v>
      </c>
      <c r="BS285">
        <v>18.415506362915039</v>
      </c>
      <c r="BT285">
        <v>17.888044357299805</v>
      </c>
      <c r="BU285">
        <v>16.365510940551758</v>
      </c>
      <c r="BV285">
        <v>5.2010183334350586</v>
      </c>
      <c r="BW285">
        <v>0.89794594049453735</v>
      </c>
      <c r="BX285">
        <v>1.2734581232070923</v>
      </c>
      <c r="BY285">
        <v>1.5042737722396851</v>
      </c>
      <c r="BZ285">
        <v>1.9091001749038696</v>
      </c>
      <c r="CA285">
        <v>-1.4074356555938721</v>
      </c>
      <c r="CB285">
        <v>-1.1202156543731689</v>
      </c>
      <c r="CC285">
        <v>-1.1008957624435425</v>
      </c>
      <c r="CD285">
        <v>-1.2746750116348267</v>
      </c>
      <c r="CE285">
        <v>-1.834255576133728</v>
      </c>
      <c r="CF285">
        <v>-1.6791145801544189</v>
      </c>
      <c r="CG285">
        <v>-0.90356534719467163</v>
      </c>
      <c r="CH285">
        <v>-0.67324733734130859</v>
      </c>
      <c r="CI285">
        <v>-0.92028206586837769</v>
      </c>
      <c r="CJ285">
        <v>-0.39097100496292114</v>
      </c>
      <c r="CK285">
        <v>1.7689472297206521E-3</v>
      </c>
      <c r="CL285">
        <v>-0.33982479572296143</v>
      </c>
      <c r="CM285">
        <v>-1.2174286842346191</v>
      </c>
      <c r="CN285">
        <v>-0.40501585602760315</v>
      </c>
      <c r="CO285">
        <v>5.091590404510498</v>
      </c>
      <c r="CP285">
        <v>19.812158584594727</v>
      </c>
      <c r="CQ285">
        <v>19.302490234375</v>
      </c>
      <c r="CR285">
        <v>18.766202926635742</v>
      </c>
      <c r="CS285">
        <v>17.239608764648438</v>
      </c>
      <c r="CT285">
        <v>6.0523452758789062</v>
      </c>
      <c r="CU285">
        <v>1.7263234853744507</v>
      </c>
      <c r="CV285">
        <v>2.0963921546936035</v>
      </c>
      <c r="CW285">
        <v>2.3297889232635498</v>
      </c>
      <c r="CX285">
        <v>2.734788179397583</v>
      </c>
      <c r="CY285">
        <v>-0.79170626401901245</v>
      </c>
      <c r="CZ285">
        <v>-0.53099536895751953</v>
      </c>
      <c r="DA285">
        <v>-0.51813149452209473</v>
      </c>
      <c r="DB285">
        <v>-0.7014041543006897</v>
      </c>
      <c r="DC285">
        <v>-1.2592645883560181</v>
      </c>
      <c r="DD285">
        <v>-1.1082316637039185</v>
      </c>
      <c r="DE285">
        <v>-0.30488419532775879</v>
      </c>
      <c r="DF285">
        <v>-2.2128760814666748E-2</v>
      </c>
      <c r="DG285">
        <v>-0.21359500288963318</v>
      </c>
      <c r="DH285">
        <v>0.36705464124679565</v>
      </c>
      <c r="DI285">
        <v>0.77791053056716919</v>
      </c>
      <c r="DJ285">
        <v>0.45229178667068481</v>
      </c>
      <c r="DK285">
        <v>-0.39259007573127747</v>
      </c>
      <c r="DL285">
        <v>0.45631858706474304</v>
      </c>
      <c r="DM285">
        <v>5.9602437019348145</v>
      </c>
      <c r="DN285">
        <v>20.703390121459961</v>
      </c>
      <c r="DO285">
        <v>20.189474105834961</v>
      </c>
      <c r="DP285">
        <v>19.64436149597168</v>
      </c>
      <c r="DQ285">
        <v>18.113706588745117</v>
      </c>
      <c r="DR285">
        <v>6.9036722183227539</v>
      </c>
      <c r="DS285">
        <v>2.5547010898590088</v>
      </c>
      <c r="DT285">
        <v>2.9193260669708252</v>
      </c>
      <c r="DU285">
        <v>3.155303955078125</v>
      </c>
      <c r="DV285">
        <v>3.5604760646820068</v>
      </c>
      <c r="DW285">
        <v>9.7309254109859467E-2</v>
      </c>
      <c r="DX285">
        <v>0.31974515318870544</v>
      </c>
      <c r="DY285">
        <v>0.32328760623931885</v>
      </c>
      <c r="DZ285">
        <v>0.12630794942378998</v>
      </c>
      <c r="EA285">
        <v>-0.429068922996521</v>
      </c>
      <c r="EB285">
        <v>-0.28396737575531006</v>
      </c>
      <c r="EC285">
        <v>0.55951625108718872</v>
      </c>
      <c r="ED285">
        <v>0.91798305511474609</v>
      </c>
      <c r="EE285">
        <v>0.80674886703491211</v>
      </c>
      <c r="EF285">
        <v>1.4615232944488525</v>
      </c>
      <c r="EG285">
        <v>1.8985357284545898</v>
      </c>
      <c r="EH285">
        <v>1.5959823131561279</v>
      </c>
      <c r="EI285">
        <v>0.79834586381912231</v>
      </c>
      <c r="EJ285">
        <v>1.6999486684799194</v>
      </c>
      <c r="EK285">
        <v>7.2144408226013184</v>
      </c>
      <c r="EL285">
        <v>21.990188598632812</v>
      </c>
      <c r="EM285">
        <v>21.470136642456055</v>
      </c>
      <c r="EN285">
        <v>20.912284851074219</v>
      </c>
      <c r="EO285">
        <v>19.375764846801758</v>
      </c>
      <c r="EP285">
        <v>8.1328535079956055</v>
      </c>
      <c r="EQ285">
        <v>3.7507467269897461</v>
      </c>
      <c r="ER285">
        <v>4.1075119972229004</v>
      </c>
      <c r="ES285">
        <v>4.3472166061401367</v>
      </c>
      <c r="ET285">
        <v>4.7526383399963379</v>
      </c>
      <c r="EU285">
        <v>83.5</v>
      </c>
      <c r="EV285">
        <v>80.5</v>
      </c>
      <c r="EW285">
        <v>79.5</v>
      </c>
      <c r="EX285">
        <v>77.5</v>
      </c>
      <c r="EY285">
        <v>76.5</v>
      </c>
      <c r="EZ285">
        <v>74.5</v>
      </c>
      <c r="FA285">
        <v>73.5</v>
      </c>
      <c r="FB285">
        <v>75</v>
      </c>
      <c r="FC285">
        <v>78.5</v>
      </c>
      <c r="FD285">
        <v>84</v>
      </c>
      <c r="FE285">
        <v>87.5</v>
      </c>
      <c r="FF285">
        <v>90.5</v>
      </c>
      <c r="FG285">
        <v>95</v>
      </c>
      <c r="FH285">
        <v>99.5</v>
      </c>
      <c r="FI285">
        <v>101.5</v>
      </c>
      <c r="FJ285">
        <v>103</v>
      </c>
      <c r="FK285">
        <v>103.5</v>
      </c>
      <c r="FL285">
        <v>102.5</v>
      </c>
      <c r="FM285">
        <v>100</v>
      </c>
      <c r="FN285">
        <v>96</v>
      </c>
      <c r="FO285">
        <v>92</v>
      </c>
      <c r="FP285">
        <v>89</v>
      </c>
      <c r="FQ285">
        <v>86.5</v>
      </c>
      <c r="FR285">
        <v>84</v>
      </c>
      <c r="FS285">
        <v>189</v>
      </c>
      <c r="FT285">
        <v>5.417400598526001E-2</v>
      </c>
      <c r="FU285">
        <v>1</v>
      </c>
    </row>
    <row r="286" spans="1:177" x14ac:dyDescent="0.2">
      <c r="A286" t="s">
        <v>191</v>
      </c>
      <c r="B286" t="s">
        <v>212</v>
      </c>
      <c r="C286" t="s">
        <v>1</v>
      </c>
      <c r="D286" t="s">
        <v>258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  <c r="DJ286">
        <v>0</v>
      </c>
      <c r="DK286">
        <v>0</v>
      </c>
      <c r="DL286">
        <v>0</v>
      </c>
      <c r="DM286">
        <v>0</v>
      </c>
      <c r="DN286">
        <v>0</v>
      </c>
      <c r="DO286">
        <v>0</v>
      </c>
      <c r="DP286">
        <v>0</v>
      </c>
      <c r="DQ286">
        <v>0</v>
      </c>
      <c r="DR286">
        <v>0</v>
      </c>
      <c r="DS286">
        <v>0</v>
      </c>
      <c r="DT286">
        <v>0</v>
      </c>
      <c r="DU286">
        <v>0</v>
      </c>
      <c r="DV286">
        <v>0</v>
      </c>
      <c r="DW286">
        <v>0</v>
      </c>
      <c r="DX286">
        <v>0</v>
      </c>
      <c r="DY286">
        <v>0</v>
      </c>
      <c r="DZ286">
        <v>0</v>
      </c>
      <c r="EA286">
        <v>0</v>
      </c>
      <c r="EB286">
        <v>0</v>
      </c>
      <c r="EC286">
        <v>0</v>
      </c>
      <c r="ED286">
        <v>0</v>
      </c>
      <c r="EE286">
        <v>0</v>
      </c>
      <c r="EF286">
        <v>0</v>
      </c>
      <c r="EG286">
        <v>0</v>
      </c>
      <c r="EH286">
        <v>0</v>
      </c>
      <c r="EI286">
        <v>0</v>
      </c>
      <c r="EJ286">
        <v>0</v>
      </c>
      <c r="EK286">
        <v>0</v>
      </c>
      <c r="EL286">
        <v>0</v>
      </c>
      <c r="EM286">
        <v>0</v>
      </c>
      <c r="EN286">
        <v>0</v>
      </c>
      <c r="EO286">
        <v>0</v>
      </c>
      <c r="EP286">
        <v>0</v>
      </c>
      <c r="EQ286">
        <v>0</v>
      </c>
      <c r="ER286">
        <v>0</v>
      </c>
      <c r="ES286">
        <v>0</v>
      </c>
      <c r="ET286">
        <v>0</v>
      </c>
      <c r="EU286">
        <v>0</v>
      </c>
      <c r="EV286">
        <v>0</v>
      </c>
      <c r="EW286">
        <v>0</v>
      </c>
      <c r="EX286">
        <v>0</v>
      </c>
      <c r="EY286">
        <v>0</v>
      </c>
      <c r="EZ286">
        <v>0</v>
      </c>
      <c r="FA286">
        <v>0</v>
      </c>
      <c r="FB286">
        <v>0</v>
      </c>
      <c r="FC286">
        <v>0</v>
      </c>
      <c r="FD286">
        <v>0</v>
      </c>
      <c r="FE286">
        <v>0</v>
      </c>
      <c r="FF286">
        <v>0</v>
      </c>
      <c r="FG286">
        <v>0</v>
      </c>
      <c r="FH286">
        <v>0</v>
      </c>
      <c r="FI286">
        <v>0</v>
      </c>
      <c r="FJ286">
        <v>0</v>
      </c>
      <c r="FK286">
        <v>0</v>
      </c>
      <c r="FL286">
        <v>0</v>
      </c>
      <c r="FM286">
        <v>0</v>
      </c>
      <c r="FN286">
        <v>0</v>
      </c>
      <c r="FO286">
        <v>0</v>
      </c>
      <c r="FP286">
        <v>0</v>
      </c>
      <c r="FQ286">
        <v>0</v>
      </c>
      <c r="FR286">
        <v>0</v>
      </c>
      <c r="FS286">
        <v>0</v>
      </c>
      <c r="FU286">
        <v>0</v>
      </c>
    </row>
    <row r="287" spans="1:177" x14ac:dyDescent="0.2">
      <c r="A287" t="s">
        <v>191</v>
      </c>
      <c r="B287" t="s">
        <v>212</v>
      </c>
      <c r="C287" t="s">
        <v>1</v>
      </c>
      <c r="D287" t="s">
        <v>259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  <c r="DJ287">
        <v>0</v>
      </c>
      <c r="DK287">
        <v>0</v>
      </c>
      <c r="DL287">
        <v>0</v>
      </c>
      <c r="DM287">
        <v>0</v>
      </c>
      <c r="DN287">
        <v>0</v>
      </c>
      <c r="DO287">
        <v>0</v>
      </c>
      <c r="DP287">
        <v>0</v>
      </c>
      <c r="DQ287">
        <v>0</v>
      </c>
      <c r="DR287">
        <v>0</v>
      </c>
      <c r="DS287">
        <v>0</v>
      </c>
      <c r="DT287">
        <v>0</v>
      </c>
      <c r="DU287">
        <v>0</v>
      </c>
      <c r="DV287">
        <v>0</v>
      </c>
      <c r="DW287">
        <v>0</v>
      </c>
      <c r="DX287">
        <v>0</v>
      </c>
      <c r="DY287">
        <v>0</v>
      </c>
      <c r="DZ287">
        <v>0</v>
      </c>
      <c r="EA287">
        <v>0</v>
      </c>
      <c r="EB287">
        <v>0</v>
      </c>
      <c r="EC287">
        <v>0</v>
      </c>
      <c r="ED287">
        <v>0</v>
      </c>
      <c r="EE287">
        <v>0</v>
      </c>
      <c r="EF287">
        <v>0</v>
      </c>
      <c r="EG287">
        <v>0</v>
      </c>
      <c r="EH287">
        <v>0</v>
      </c>
      <c r="EI287">
        <v>0</v>
      </c>
      <c r="EJ287">
        <v>0</v>
      </c>
      <c r="EK287">
        <v>0</v>
      </c>
      <c r="EL287">
        <v>0</v>
      </c>
      <c r="EM287">
        <v>0</v>
      </c>
      <c r="EN287">
        <v>0</v>
      </c>
      <c r="EO287">
        <v>0</v>
      </c>
      <c r="EP287">
        <v>0</v>
      </c>
      <c r="EQ287">
        <v>0</v>
      </c>
      <c r="ER287">
        <v>0</v>
      </c>
      <c r="ES287">
        <v>0</v>
      </c>
      <c r="ET287">
        <v>0</v>
      </c>
      <c r="EU287">
        <v>0</v>
      </c>
      <c r="EV287">
        <v>0</v>
      </c>
      <c r="EW287">
        <v>0</v>
      </c>
      <c r="EX287">
        <v>0</v>
      </c>
      <c r="EY287">
        <v>0</v>
      </c>
      <c r="EZ287">
        <v>0</v>
      </c>
      <c r="FA287">
        <v>0</v>
      </c>
      <c r="FB287">
        <v>0</v>
      </c>
      <c r="FC287">
        <v>0</v>
      </c>
      <c r="FD287">
        <v>0</v>
      </c>
      <c r="FE287">
        <v>0</v>
      </c>
      <c r="FF287">
        <v>0</v>
      </c>
      <c r="FG287">
        <v>0</v>
      </c>
      <c r="FH287">
        <v>0</v>
      </c>
      <c r="FI287">
        <v>0</v>
      </c>
      <c r="FJ287">
        <v>0</v>
      </c>
      <c r="FK287">
        <v>0</v>
      </c>
      <c r="FL287">
        <v>0</v>
      </c>
      <c r="FM287">
        <v>0</v>
      </c>
      <c r="FN287">
        <v>0</v>
      </c>
      <c r="FO287">
        <v>0</v>
      </c>
      <c r="FP287">
        <v>0</v>
      </c>
      <c r="FQ287">
        <v>0</v>
      </c>
      <c r="FR287">
        <v>0</v>
      </c>
      <c r="FS287">
        <v>0</v>
      </c>
      <c r="FU287">
        <v>0</v>
      </c>
    </row>
    <row r="288" spans="1:177" x14ac:dyDescent="0.2">
      <c r="A288" t="s">
        <v>191</v>
      </c>
      <c r="B288" t="s">
        <v>212</v>
      </c>
      <c r="C288" t="s">
        <v>1</v>
      </c>
      <c r="D288" t="s">
        <v>260</v>
      </c>
      <c r="E288">
        <v>175</v>
      </c>
      <c r="F288">
        <v>175</v>
      </c>
      <c r="G288">
        <v>18.009611129760742</v>
      </c>
      <c r="H288">
        <v>18.019973754882812</v>
      </c>
      <c r="I288">
        <v>18.078180313110352</v>
      </c>
      <c r="J288">
        <v>18.029256820678711</v>
      </c>
      <c r="K288">
        <v>18.930627822875977</v>
      </c>
      <c r="L288">
        <v>20.197883605957031</v>
      </c>
      <c r="M288">
        <v>22.009590148925781</v>
      </c>
      <c r="N288">
        <v>23.667264938354492</v>
      </c>
      <c r="O288">
        <v>24.890939712524414</v>
      </c>
      <c r="P288">
        <v>25.65180778503418</v>
      </c>
      <c r="Q288">
        <v>26.938974380493164</v>
      </c>
      <c r="R288">
        <v>28.01740837097168</v>
      </c>
      <c r="S288">
        <v>28.384721755981445</v>
      </c>
      <c r="T288">
        <v>29.88824462890625</v>
      </c>
      <c r="U288">
        <v>30.590414047241211</v>
      </c>
      <c r="V288">
        <v>30.011112213134766</v>
      </c>
      <c r="W288">
        <v>29.36442756652832</v>
      </c>
      <c r="X288">
        <v>29.259126663208008</v>
      </c>
      <c r="Y288">
        <v>30.1143798828125</v>
      </c>
      <c r="Z288">
        <v>30.990449905395508</v>
      </c>
      <c r="AA288">
        <v>30.622055053710937</v>
      </c>
      <c r="AB288">
        <v>29.834138870239258</v>
      </c>
      <c r="AC288">
        <v>28.882774353027344</v>
      </c>
      <c r="AD288">
        <v>27.383632659912109</v>
      </c>
      <c r="AE288">
        <v>-1.3180985450744629</v>
      </c>
      <c r="AF288">
        <v>-1.2726427316665649</v>
      </c>
      <c r="AG288">
        <v>-1.3350746631622314</v>
      </c>
      <c r="AH288">
        <v>-1.4316867589950562</v>
      </c>
      <c r="AI288">
        <v>-1.2576059103012085</v>
      </c>
      <c r="AJ288">
        <v>-1.2581852674484253</v>
      </c>
      <c r="AK288">
        <v>-2.9325952529907227</v>
      </c>
      <c r="AL288">
        <v>-2.7077724933624268</v>
      </c>
      <c r="AM288">
        <v>-2.3048603534698486</v>
      </c>
      <c r="AN288">
        <v>-2.8080172538757324</v>
      </c>
      <c r="AO288">
        <v>-3.9125430583953857</v>
      </c>
      <c r="AP288">
        <v>-4.8612351417541504</v>
      </c>
      <c r="AQ288">
        <v>-5.2328248023986816</v>
      </c>
      <c r="AR288">
        <v>-1.3364807367324829</v>
      </c>
      <c r="AS288">
        <v>12.803652763366699</v>
      </c>
      <c r="AT288">
        <v>14.754938125610352</v>
      </c>
      <c r="AU288">
        <v>14.429708480834961</v>
      </c>
      <c r="AV288">
        <v>13.646968841552734</v>
      </c>
      <c r="AW288">
        <v>13.101850509643555</v>
      </c>
      <c r="AX288">
        <v>2.9477119445800781</v>
      </c>
      <c r="AY288">
        <v>-0.11128117889165878</v>
      </c>
      <c r="AZ288">
        <v>-0.54785579442977905</v>
      </c>
      <c r="BA288">
        <v>-0.88367849588394165</v>
      </c>
      <c r="BB288">
        <v>-0.97173392772674561</v>
      </c>
      <c r="BC288">
        <v>-0.47880646586418152</v>
      </c>
      <c r="BD288">
        <v>-0.45297932624816895</v>
      </c>
      <c r="BE288">
        <v>-0.53025561571121216</v>
      </c>
      <c r="BF288">
        <v>-0.63664430379867554</v>
      </c>
      <c r="BG288">
        <v>-0.47777992486953735</v>
      </c>
      <c r="BH288">
        <v>-0.47754576802253723</v>
      </c>
      <c r="BI288">
        <v>-2.1165597438812256</v>
      </c>
      <c r="BJ288">
        <v>-1.8162233829498291</v>
      </c>
      <c r="BK288">
        <v>-1.3361114263534546</v>
      </c>
      <c r="BL288">
        <v>-1.7890851497650146</v>
      </c>
      <c r="BM288">
        <v>-2.8602762222290039</v>
      </c>
      <c r="BN288">
        <v>-3.7506201267242432</v>
      </c>
      <c r="BO288">
        <v>-4.1114192008972168</v>
      </c>
      <c r="BP288">
        <v>-0.1817069798707962</v>
      </c>
      <c r="BQ288">
        <v>13.972978591918945</v>
      </c>
      <c r="BR288">
        <v>15.957206726074219</v>
      </c>
      <c r="BS288">
        <v>15.650798797607422</v>
      </c>
      <c r="BT288">
        <v>14.854419708251953</v>
      </c>
      <c r="BU288">
        <v>14.271883964538574</v>
      </c>
      <c r="BV288">
        <v>4.0927314758300781</v>
      </c>
      <c r="BW288">
        <v>1.0196404457092285</v>
      </c>
      <c r="BX288">
        <v>0.57348096370697021</v>
      </c>
      <c r="BY288">
        <v>0.23344454169273376</v>
      </c>
      <c r="BZ288">
        <v>0.14284168183803558</v>
      </c>
      <c r="CA288">
        <v>0.10248468816280365</v>
      </c>
      <c r="CB288">
        <v>0.11471704393625259</v>
      </c>
      <c r="CC288">
        <v>2.715962752699852E-2</v>
      </c>
      <c r="CD288">
        <v>-8.6000360548496246E-2</v>
      </c>
      <c r="CE288">
        <v>6.2325138598680496E-2</v>
      </c>
      <c r="CF288">
        <v>6.312280148267746E-2</v>
      </c>
      <c r="CG288">
        <v>-1.5513759851455688</v>
      </c>
      <c r="CH288">
        <v>-1.1987392902374268</v>
      </c>
      <c r="CI288">
        <v>-0.66515892744064331</v>
      </c>
      <c r="CJ288">
        <v>-1.0833758115768433</v>
      </c>
      <c r="CK288">
        <v>-2.1314795017242432</v>
      </c>
      <c r="CL288">
        <v>-2.9814114570617676</v>
      </c>
      <c r="CM288">
        <v>-3.3347370624542236</v>
      </c>
      <c r="CN288">
        <v>0.61808580160140991</v>
      </c>
      <c r="CO288">
        <v>14.78285026550293</v>
      </c>
      <c r="CP288">
        <v>16.789894104003906</v>
      </c>
      <c r="CQ288">
        <v>16.496522903442383</v>
      </c>
      <c r="CR288">
        <v>15.690695762634277</v>
      </c>
      <c r="CS288">
        <v>15.082244873046875</v>
      </c>
      <c r="CT288">
        <v>4.8857688903808594</v>
      </c>
      <c r="CU288">
        <v>1.8029133081436157</v>
      </c>
      <c r="CV288">
        <v>1.3501154184341431</v>
      </c>
      <c r="CW288">
        <v>1.0071605443954468</v>
      </c>
      <c r="CX288">
        <v>0.91479337215423584</v>
      </c>
      <c r="CY288">
        <v>0.68377584218978882</v>
      </c>
      <c r="CZ288">
        <v>0.68241339921951294</v>
      </c>
      <c r="DA288">
        <v>0.58457487821578979</v>
      </c>
      <c r="DB288">
        <v>0.46464359760284424</v>
      </c>
      <c r="DC288">
        <v>0.60243022441864014</v>
      </c>
      <c r="DD288">
        <v>0.60379135608673096</v>
      </c>
      <c r="DE288">
        <v>-0.98619228601455688</v>
      </c>
      <c r="DF288">
        <v>-0.58125519752502441</v>
      </c>
      <c r="DG288">
        <v>5.7935910299420357E-3</v>
      </c>
      <c r="DH288">
        <v>-0.37766653299331665</v>
      </c>
      <c r="DI288">
        <v>-1.4026826620101929</v>
      </c>
      <c r="DJ288">
        <v>-2.212202787399292</v>
      </c>
      <c r="DK288">
        <v>-2.5580549240112305</v>
      </c>
      <c r="DL288">
        <v>1.4178786277770996</v>
      </c>
      <c r="DM288">
        <v>15.592721939086914</v>
      </c>
      <c r="DN288">
        <v>17.622581481933594</v>
      </c>
      <c r="DO288">
        <v>17.342247009277344</v>
      </c>
      <c r="DP288">
        <v>16.526971817016602</v>
      </c>
      <c r="DQ288">
        <v>15.892605781555176</v>
      </c>
      <c r="DR288">
        <v>5.6788063049316406</v>
      </c>
      <c r="DS288">
        <v>2.5861861705780029</v>
      </c>
      <c r="DT288">
        <v>2.1267497539520264</v>
      </c>
      <c r="DU288">
        <v>1.7808765172958374</v>
      </c>
      <c r="DV288">
        <v>1.6867450475692749</v>
      </c>
      <c r="DW288">
        <v>1.5230679512023926</v>
      </c>
      <c r="DX288">
        <v>1.5020767450332642</v>
      </c>
      <c r="DY288">
        <v>1.3893939256668091</v>
      </c>
      <c r="DZ288">
        <v>1.2596859931945801</v>
      </c>
      <c r="EA288">
        <v>1.3822561502456665</v>
      </c>
      <c r="EB288">
        <v>1.3844308853149414</v>
      </c>
      <c r="EC288">
        <v>-0.17015679180622101</v>
      </c>
      <c r="ED288">
        <v>0.31029379367828369</v>
      </c>
      <c r="EE288">
        <v>0.97454243898391724</v>
      </c>
      <c r="EF288">
        <v>0.6412656307220459</v>
      </c>
      <c r="EG288">
        <v>-0.35041585564613342</v>
      </c>
      <c r="EH288">
        <v>-1.1015877723693848</v>
      </c>
      <c r="EI288">
        <v>-1.4366490840911865</v>
      </c>
      <c r="EJ288">
        <v>2.5726523399353027</v>
      </c>
      <c r="EK288">
        <v>16.762046813964844</v>
      </c>
      <c r="EL288">
        <v>18.824850082397461</v>
      </c>
      <c r="EM288">
        <v>18.563337326049805</v>
      </c>
      <c r="EN288">
        <v>17.73442268371582</v>
      </c>
      <c r="EO288">
        <v>17.062639236450195</v>
      </c>
      <c r="EP288">
        <v>6.8238258361816406</v>
      </c>
      <c r="EQ288">
        <v>3.7171077728271484</v>
      </c>
      <c r="ER288">
        <v>3.24808669090271</v>
      </c>
      <c r="ES288">
        <v>2.8979995250701904</v>
      </c>
      <c r="ET288">
        <v>2.8013207912445068</v>
      </c>
      <c r="EU288">
        <v>72.5</v>
      </c>
      <c r="EV288">
        <v>69.5</v>
      </c>
      <c r="EW288">
        <v>67</v>
      </c>
      <c r="EX288">
        <v>66</v>
      </c>
      <c r="EY288">
        <v>65</v>
      </c>
      <c r="EZ288">
        <v>64</v>
      </c>
      <c r="FA288">
        <v>64</v>
      </c>
      <c r="FB288">
        <v>65</v>
      </c>
      <c r="FC288">
        <v>69.5</v>
      </c>
      <c r="FD288">
        <v>75.5</v>
      </c>
      <c r="FE288">
        <v>80.5</v>
      </c>
      <c r="FF288">
        <v>86</v>
      </c>
      <c r="FG288">
        <v>89</v>
      </c>
      <c r="FH288">
        <v>92</v>
      </c>
      <c r="FI288">
        <v>94.5</v>
      </c>
      <c r="FJ288">
        <v>96</v>
      </c>
      <c r="FK288">
        <v>97</v>
      </c>
      <c r="FL288">
        <v>95</v>
      </c>
      <c r="FM288">
        <v>91.5</v>
      </c>
      <c r="FN288">
        <v>88.5</v>
      </c>
      <c r="FO288">
        <v>84</v>
      </c>
      <c r="FP288">
        <v>81.5</v>
      </c>
      <c r="FQ288">
        <v>77.5</v>
      </c>
      <c r="FR288">
        <v>76.5</v>
      </c>
      <c r="FS288">
        <v>175</v>
      </c>
      <c r="FT288">
        <v>5.1796603947877884E-2</v>
      </c>
      <c r="FU288">
        <v>1</v>
      </c>
    </row>
    <row r="289" spans="1:177" x14ac:dyDescent="0.2">
      <c r="A289" t="s">
        <v>191</v>
      </c>
      <c r="B289" t="s">
        <v>212</v>
      </c>
      <c r="C289" t="s">
        <v>1</v>
      </c>
      <c r="D289" t="s">
        <v>2</v>
      </c>
      <c r="E289">
        <v>189.16666666666666</v>
      </c>
      <c r="F289">
        <v>189.16666666666666</v>
      </c>
      <c r="G289">
        <v>30.563528060913086</v>
      </c>
      <c r="H289">
        <v>30.134330749511719</v>
      </c>
      <c r="I289">
        <v>29.907690048217773</v>
      </c>
      <c r="J289">
        <v>29.707090377807617</v>
      </c>
      <c r="K289">
        <v>30.368381500244141</v>
      </c>
      <c r="L289">
        <v>31.420581817626953</v>
      </c>
      <c r="M289">
        <v>33.126991271972656</v>
      </c>
      <c r="N289">
        <v>34.953292846679688</v>
      </c>
      <c r="O289">
        <v>36.56427001953125</v>
      </c>
      <c r="P289">
        <v>37.597766876220703</v>
      </c>
      <c r="Q289">
        <v>38.957469940185547</v>
      </c>
      <c r="R289">
        <v>39.704780578613281</v>
      </c>
      <c r="S289">
        <v>39.993759155273438</v>
      </c>
      <c r="T289">
        <v>41.623542785644531</v>
      </c>
      <c r="U289">
        <v>40.897003173828125</v>
      </c>
      <c r="V289">
        <v>40.745670318603516</v>
      </c>
      <c r="W289">
        <v>39.608501434326172</v>
      </c>
      <c r="X289">
        <v>39.455074310302734</v>
      </c>
      <c r="Y289">
        <v>40.469432830810547</v>
      </c>
      <c r="Z289">
        <v>41.639427185058594</v>
      </c>
      <c r="AA289">
        <v>41.467937469482422</v>
      </c>
      <c r="AB289">
        <v>40.346138000488281</v>
      </c>
      <c r="AC289">
        <v>39.140491485595703</v>
      </c>
      <c r="AD289">
        <v>36.849151611328125</v>
      </c>
      <c r="AE289">
        <v>-1.8994433879852295</v>
      </c>
      <c r="AF289">
        <v>-1.7148147821426392</v>
      </c>
      <c r="AG289">
        <v>-1.6285688877105713</v>
      </c>
      <c r="AH289">
        <v>-1.7198026180267334</v>
      </c>
      <c r="AI289">
        <v>-1.8050440549850464</v>
      </c>
      <c r="AJ289">
        <v>-1.6411287784576416</v>
      </c>
      <c r="AK289">
        <v>-1.1610878705978394</v>
      </c>
      <c r="AL289">
        <v>-1.5401160717010498</v>
      </c>
      <c r="AM289">
        <v>-2.2585182189941406</v>
      </c>
      <c r="AN289">
        <v>-2.175992488861084</v>
      </c>
      <c r="AO289">
        <v>-2.1894092559814453</v>
      </c>
      <c r="AP289">
        <v>-2.1189568042755127</v>
      </c>
      <c r="AQ289">
        <v>-2.2386558055877686</v>
      </c>
      <c r="AR289">
        <v>-1.9115629196166992</v>
      </c>
      <c r="AS289">
        <v>2.4855301380157471</v>
      </c>
      <c r="AT289">
        <v>18.839189529418945</v>
      </c>
      <c r="AU289">
        <v>17.955465316772461</v>
      </c>
      <c r="AV289">
        <v>17.730695724487305</v>
      </c>
      <c r="AW289">
        <v>17.449098587036133</v>
      </c>
      <c r="AX289">
        <v>5.7514209747314453</v>
      </c>
      <c r="AY289">
        <v>-0.54956096410751343</v>
      </c>
      <c r="AZ289">
        <v>-0.98915320634841919</v>
      </c>
      <c r="BA289">
        <v>-0.53484296798706055</v>
      </c>
      <c r="BB289">
        <v>-0.1917705237865448</v>
      </c>
      <c r="BC289">
        <v>-1.0405956506729126</v>
      </c>
      <c r="BD289">
        <v>-0.88239634037017822</v>
      </c>
      <c r="BE289">
        <v>-0.81553137302398682</v>
      </c>
      <c r="BF289">
        <v>-0.91362971067428589</v>
      </c>
      <c r="BG289">
        <v>-1.0141149759292603</v>
      </c>
      <c r="BH289">
        <v>-0.8405194878578186</v>
      </c>
      <c r="BI289">
        <v>-0.32079806923866272</v>
      </c>
      <c r="BJ289">
        <v>-0.62576758861541748</v>
      </c>
      <c r="BK289">
        <v>-1.2492109537124634</v>
      </c>
      <c r="BL289">
        <v>-1.1280841827392578</v>
      </c>
      <c r="BM289">
        <v>-1.1128655672073364</v>
      </c>
      <c r="BN289">
        <v>-1.0013797283172607</v>
      </c>
      <c r="BO289">
        <v>-1.1119388341903687</v>
      </c>
      <c r="BP289">
        <v>-0.73714929819107056</v>
      </c>
      <c r="BQ289">
        <v>3.6871657371520996</v>
      </c>
      <c r="BR289">
        <v>20.060604095458984</v>
      </c>
      <c r="BS289">
        <v>19.169757843017578</v>
      </c>
      <c r="BT289">
        <v>18.939157485961914</v>
      </c>
      <c r="BU289">
        <v>18.65888786315918</v>
      </c>
      <c r="BV289">
        <v>6.935060977935791</v>
      </c>
      <c r="BW289">
        <v>0.61851227283477783</v>
      </c>
      <c r="BX289">
        <v>0.17989121377468109</v>
      </c>
      <c r="BY289">
        <v>0.64483380317687988</v>
      </c>
      <c r="BZ289">
        <v>0.96959984302520752</v>
      </c>
      <c r="CA289">
        <v>-0.4457603394985199</v>
      </c>
      <c r="CB289">
        <v>-0.3058658242225647</v>
      </c>
      <c r="CC289">
        <v>-0.25242406129837036</v>
      </c>
      <c r="CD289">
        <v>-0.35527685284614563</v>
      </c>
      <c r="CE289">
        <v>-0.46631994843482971</v>
      </c>
      <c r="CF289">
        <v>-0.28601989150047302</v>
      </c>
      <c r="CG289">
        <v>0.26118409633636475</v>
      </c>
      <c r="CH289">
        <v>7.5073475018143654E-3</v>
      </c>
      <c r="CI289">
        <v>-0.55016767978668213</v>
      </c>
      <c r="CJ289">
        <v>-0.40230607986450195</v>
      </c>
      <c r="CK289">
        <v>-0.36725467443466187</v>
      </c>
      <c r="CL289">
        <v>-0.22734931111335754</v>
      </c>
      <c r="CM289">
        <v>-0.33157801628112793</v>
      </c>
      <c r="CN289">
        <v>7.6245948672294617E-2</v>
      </c>
      <c r="CO289">
        <v>4.5194149017333984</v>
      </c>
      <c r="CP289">
        <v>20.906553268432617</v>
      </c>
      <c r="CQ289">
        <v>20.010772705078125</v>
      </c>
      <c r="CR289">
        <v>19.776134490966797</v>
      </c>
      <c r="CS289">
        <v>19.496784210205078</v>
      </c>
      <c r="CT289">
        <v>7.7548465728759766</v>
      </c>
      <c r="CU289">
        <v>1.4275162220001221</v>
      </c>
      <c r="CV289">
        <v>0.98956781625747681</v>
      </c>
      <c r="CW289">
        <v>1.4618743658065796</v>
      </c>
      <c r="CX289">
        <v>1.7739614248275757</v>
      </c>
      <c r="CY289">
        <v>0.1490749716758728</v>
      </c>
      <c r="CZ289">
        <v>0.27066469192504883</v>
      </c>
      <c r="DA289">
        <v>0.31068325042724609</v>
      </c>
      <c r="DB289">
        <v>0.20307600498199463</v>
      </c>
      <c r="DC289">
        <v>8.1475086510181427E-2</v>
      </c>
      <c r="DD289">
        <v>0.26847970485687256</v>
      </c>
      <c r="DE289">
        <v>0.8431662917137146</v>
      </c>
      <c r="DF289">
        <v>0.64078229665756226</v>
      </c>
      <c r="DG289">
        <v>0.14887554943561554</v>
      </c>
      <c r="DH289">
        <v>0.32347202301025391</v>
      </c>
      <c r="DI289">
        <v>0.37835624814033508</v>
      </c>
      <c r="DJ289">
        <v>0.54668116569519043</v>
      </c>
      <c r="DK289">
        <v>0.44878280162811279</v>
      </c>
      <c r="DL289">
        <v>0.88964122533798218</v>
      </c>
      <c r="DM289">
        <v>5.3516640663146973</v>
      </c>
      <c r="DN289">
        <v>21.75250244140625</v>
      </c>
      <c r="DO289">
        <v>20.851787567138672</v>
      </c>
      <c r="DP289">
        <v>20.61311149597168</v>
      </c>
      <c r="DQ289">
        <v>20.334680557250977</v>
      </c>
      <c r="DR289">
        <v>8.5746316909790039</v>
      </c>
      <c r="DS289">
        <v>2.2365202903747559</v>
      </c>
      <c r="DT289">
        <v>1.7992444038391113</v>
      </c>
      <c r="DU289">
        <v>2.2789149284362793</v>
      </c>
      <c r="DV289">
        <v>2.5783228874206543</v>
      </c>
      <c r="DW289">
        <v>1.0079226493835449</v>
      </c>
      <c r="DX289">
        <v>1.1030831336975098</v>
      </c>
      <c r="DY289">
        <v>1.1237207651138306</v>
      </c>
      <c r="DZ289">
        <v>1.0092488527297974</v>
      </c>
      <c r="EA289">
        <v>0.87240409851074219</v>
      </c>
      <c r="EB289">
        <v>1.0690890550613403</v>
      </c>
      <c r="EC289">
        <v>1.6834560632705688</v>
      </c>
      <c r="ED289">
        <v>1.5551307201385498</v>
      </c>
      <c r="EE289">
        <v>1.1581829786300659</v>
      </c>
      <c r="EF289">
        <v>1.3713803291320801</v>
      </c>
      <c r="EG289">
        <v>1.4549000263214111</v>
      </c>
      <c r="EH289">
        <v>1.6642581224441528</v>
      </c>
      <c r="EI289">
        <v>1.5754998922348022</v>
      </c>
      <c r="EJ289">
        <v>2.0640547275543213</v>
      </c>
      <c r="EK289">
        <v>6.5532994270324707</v>
      </c>
      <c r="EL289">
        <v>22.973917007446289</v>
      </c>
      <c r="EM289">
        <v>22.066080093383789</v>
      </c>
      <c r="EN289">
        <v>21.821573257446289</v>
      </c>
      <c r="EO289">
        <v>21.544469833374023</v>
      </c>
      <c r="EP289">
        <v>9.7582721710205078</v>
      </c>
      <c r="EQ289">
        <v>3.4045934677124023</v>
      </c>
      <c r="ER289">
        <v>2.9682888984680176</v>
      </c>
      <c r="ES289">
        <v>3.4585916996002197</v>
      </c>
      <c r="ET289">
        <v>3.7396934032440186</v>
      </c>
      <c r="EU289">
        <v>83.6737060546875</v>
      </c>
      <c r="EV289">
        <v>81.941291809082031</v>
      </c>
      <c r="EW289">
        <v>79.870796203613281</v>
      </c>
      <c r="EX289">
        <v>78.294212341308594</v>
      </c>
      <c r="EY289">
        <v>76.2987060546875</v>
      </c>
      <c r="EZ289">
        <v>74.750167846679688</v>
      </c>
      <c r="FA289">
        <v>74.118179321289063</v>
      </c>
      <c r="FB289">
        <v>76.41986083984375</v>
      </c>
      <c r="FC289">
        <v>81.172439575195313</v>
      </c>
      <c r="FD289">
        <v>85.335090637207031</v>
      </c>
      <c r="FE289">
        <v>88.502716064453125</v>
      </c>
      <c r="FF289">
        <v>92.208869934082031</v>
      </c>
      <c r="FG289">
        <v>95.152763366699219</v>
      </c>
      <c r="FH289">
        <v>98.641983032226562</v>
      </c>
      <c r="FI289">
        <v>101.06674957275391</v>
      </c>
      <c r="FJ289">
        <v>101.94763946533203</v>
      </c>
      <c r="FK289">
        <v>102.54479217529297</v>
      </c>
      <c r="FL289">
        <v>102.17122650146484</v>
      </c>
      <c r="FM289">
        <v>100.91196441650391</v>
      </c>
      <c r="FN289">
        <v>98.243721008300781</v>
      </c>
      <c r="FO289">
        <v>95.438888549804687</v>
      </c>
      <c r="FP289">
        <v>92.717842102050781</v>
      </c>
      <c r="FQ289">
        <v>90.2113037109375</v>
      </c>
      <c r="FR289">
        <v>87.192481994628906</v>
      </c>
      <c r="FS289">
        <v>190</v>
      </c>
      <c r="FT289">
        <v>5.9610895812511444E-2</v>
      </c>
      <c r="FU289">
        <v>1</v>
      </c>
    </row>
    <row r="290" spans="1:177" x14ac:dyDescent="0.2">
      <c r="A290" t="s">
        <v>192</v>
      </c>
      <c r="B290" t="s">
        <v>212</v>
      </c>
      <c r="C290" t="s">
        <v>1</v>
      </c>
      <c r="D290" t="s">
        <v>246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  <c r="DJ290">
        <v>0</v>
      </c>
      <c r="DK290">
        <v>0</v>
      </c>
      <c r="DL290">
        <v>0</v>
      </c>
      <c r="DM290">
        <v>0</v>
      </c>
      <c r="DN290">
        <v>0</v>
      </c>
      <c r="DO290">
        <v>0</v>
      </c>
      <c r="DP290">
        <v>0</v>
      </c>
      <c r="DQ290">
        <v>0</v>
      </c>
      <c r="DR290">
        <v>0</v>
      </c>
      <c r="DS290">
        <v>0</v>
      </c>
      <c r="DT290">
        <v>0</v>
      </c>
      <c r="DU290">
        <v>0</v>
      </c>
      <c r="DV290">
        <v>0</v>
      </c>
      <c r="DW290">
        <v>0</v>
      </c>
      <c r="DX290">
        <v>0</v>
      </c>
      <c r="DY290">
        <v>0</v>
      </c>
      <c r="DZ290">
        <v>0</v>
      </c>
      <c r="EA290">
        <v>0</v>
      </c>
      <c r="EB290">
        <v>0</v>
      </c>
      <c r="EC290">
        <v>0</v>
      </c>
      <c r="ED290">
        <v>0</v>
      </c>
      <c r="EE290">
        <v>0</v>
      </c>
      <c r="EF290">
        <v>0</v>
      </c>
      <c r="EG290">
        <v>0</v>
      </c>
      <c r="EH290">
        <v>0</v>
      </c>
      <c r="EI290">
        <v>0</v>
      </c>
      <c r="EJ290">
        <v>0</v>
      </c>
      <c r="EK290">
        <v>0</v>
      </c>
      <c r="EL290">
        <v>0</v>
      </c>
      <c r="EM290">
        <v>0</v>
      </c>
      <c r="EN290">
        <v>0</v>
      </c>
      <c r="EO290">
        <v>0</v>
      </c>
      <c r="EP290">
        <v>0</v>
      </c>
      <c r="EQ290">
        <v>0</v>
      </c>
      <c r="ER290">
        <v>0</v>
      </c>
      <c r="ES290">
        <v>0</v>
      </c>
      <c r="ET290">
        <v>0</v>
      </c>
      <c r="EU290">
        <v>0</v>
      </c>
      <c r="EV290">
        <v>0</v>
      </c>
      <c r="EW290">
        <v>0</v>
      </c>
      <c r="EX290">
        <v>0</v>
      </c>
      <c r="EY290">
        <v>0</v>
      </c>
      <c r="EZ290">
        <v>0</v>
      </c>
      <c r="FA290">
        <v>0</v>
      </c>
      <c r="FB290">
        <v>0</v>
      </c>
      <c r="FC290">
        <v>0</v>
      </c>
      <c r="FD290">
        <v>0</v>
      </c>
      <c r="FE290">
        <v>0</v>
      </c>
      <c r="FF290">
        <v>0</v>
      </c>
      <c r="FG290">
        <v>0</v>
      </c>
      <c r="FH290">
        <v>0</v>
      </c>
      <c r="FI290">
        <v>0</v>
      </c>
      <c r="FJ290">
        <v>0</v>
      </c>
      <c r="FK290">
        <v>0</v>
      </c>
      <c r="FL290">
        <v>0</v>
      </c>
      <c r="FM290">
        <v>0</v>
      </c>
      <c r="FN290">
        <v>0</v>
      </c>
      <c r="FO290">
        <v>0</v>
      </c>
      <c r="FP290">
        <v>0</v>
      </c>
      <c r="FQ290">
        <v>0</v>
      </c>
      <c r="FR290">
        <v>0</v>
      </c>
      <c r="FS290">
        <v>0</v>
      </c>
      <c r="FU290">
        <v>0</v>
      </c>
    </row>
    <row r="291" spans="1:177" x14ac:dyDescent="0.2">
      <c r="A291" t="s">
        <v>192</v>
      </c>
      <c r="B291" t="s">
        <v>212</v>
      </c>
      <c r="C291" t="s">
        <v>1</v>
      </c>
      <c r="D291" t="s">
        <v>247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  <c r="DG291">
        <v>0</v>
      </c>
      <c r="DH291">
        <v>0</v>
      </c>
      <c r="DI291">
        <v>0</v>
      </c>
      <c r="DJ291">
        <v>0</v>
      </c>
      <c r="DK291">
        <v>0</v>
      </c>
      <c r="DL291">
        <v>0</v>
      </c>
      <c r="DM291">
        <v>0</v>
      </c>
      <c r="DN291">
        <v>0</v>
      </c>
      <c r="DO291">
        <v>0</v>
      </c>
      <c r="DP291">
        <v>0</v>
      </c>
      <c r="DQ291">
        <v>0</v>
      </c>
      <c r="DR291">
        <v>0</v>
      </c>
      <c r="DS291">
        <v>0</v>
      </c>
      <c r="DT291">
        <v>0</v>
      </c>
      <c r="DU291">
        <v>0</v>
      </c>
      <c r="DV291">
        <v>0</v>
      </c>
      <c r="DW291">
        <v>0</v>
      </c>
      <c r="DX291">
        <v>0</v>
      </c>
      <c r="DY291">
        <v>0</v>
      </c>
      <c r="DZ291">
        <v>0</v>
      </c>
      <c r="EA291">
        <v>0</v>
      </c>
      <c r="EB291">
        <v>0</v>
      </c>
      <c r="EC291">
        <v>0</v>
      </c>
      <c r="ED291">
        <v>0</v>
      </c>
      <c r="EE291">
        <v>0</v>
      </c>
      <c r="EF291">
        <v>0</v>
      </c>
      <c r="EG291">
        <v>0</v>
      </c>
      <c r="EH291">
        <v>0</v>
      </c>
      <c r="EI291">
        <v>0</v>
      </c>
      <c r="EJ291">
        <v>0</v>
      </c>
      <c r="EK291">
        <v>0</v>
      </c>
      <c r="EL291">
        <v>0</v>
      </c>
      <c r="EM291">
        <v>0</v>
      </c>
      <c r="EN291">
        <v>0</v>
      </c>
      <c r="EO291">
        <v>0</v>
      </c>
      <c r="EP291">
        <v>0</v>
      </c>
      <c r="EQ291">
        <v>0</v>
      </c>
      <c r="ER291">
        <v>0</v>
      </c>
      <c r="ES291">
        <v>0</v>
      </c>
      <c r="ET291">
        <v>0</v>
      </c>
      <c r="EU291">
        <v>0</v>
      </c>
      <c r="EV291">
        <v>0</v>
      </c>
      <c r="EW291">
        <v>0</v>
      </c>
      <c r="EX291">
        <v>0</v>
      </c>
      <c r="EY291">
        <v>0</v>
      </c>
      <c r="EZ291">
        <v>0</v>
      </c>
      <c r="FA291">
        <v>0</v>
      </c>
      <c r="FB291">
        <v>0</v>
      </c>
      <c r="FC291">
        <v>0</v>
      </c>
      <c r="FD291">
        <v>0</v>
      </c>
      <c r="FE291">
        <v>0</v>
      </c>
      <c r="FF291">
        <v>0</v>
      </c>
      <c r="FG291">
        <v>0</v>
      </c>
      <c r="FH291">
        <v>0</v>
      </c>
      <c r="FI291">
        <v>0</v>
      </c>
      <c r="FJ291">
        <v>0</v>
      </c>
      <c r="FK291">
        <v>0</v>
      </c>
      <c r="FL291">
        <v>0</v>
      </c>
      <c r="FM291">
        <v>0</v>
      </c>
      <c r="FN291">
        <v>0</v>
      </c>
      <c r="FO291">
        <v>0</v>
      </c>
      <c r="FP291">
        <v>0</v>
      </c>
      <c r="FQ291">
        <v>0</v>
      </c>
      <c r="FR291">
        <v>0</v>
      </c>
      <c r="FS291">
        <v>2</v>
      </c>
      <c r="FT291">
        <v>0.82689690589904785</v>
      </c>
      <c r="FU291">
        <v>0</v>
      </c>
    </row>
    <row r="292" spans="1:177" x14ac:dyDescent="0.2">
      <c r="A292" t="s">
        <v>192</v>
      </c>
      <c r="B292" t="s">
        <v>212</v>
      </c>
      <c r="C292" t="s">
        <v>1</v>
      </c>
      <c r="D292" t="s">
        <v>248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0</v>
      </c>
      <c r="BY292">
        <v>0</v>
      </c>
      <c r="BZ292">
        <v>0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  <c r="DJ292">
        <v>0</v>
      </c>
      <c r="DK292">
        <v>0</v>
      </c>
      <c r="DL292">
        <v>0</v>
      </c>
      <c r="DM292">
        <v>0</v>
      </c>
      <c r="DN292">
        <v>0</v>
      </c>
      <c r="DO292">
        <v>0</v>
      </c>
      <c r="DP292">
        <v>0</v>
      </c>
      <c r="DQ292">
        <v>0</v>
      </c>
      <c r="DR292">
        <v>0</v>
      </c>
      <c r="DS292">
        <v>0</v>
      </c>
      <c r="DT292">
        <v>0</v>
      </c>
      <c r="DU292">
        <v>0</v>
      </c>
      <c r="DV292">
        <v>0</v>
      </c>
      <c r="DW292">
        <v>0</v>
      </c>
      <c r="DX292">
        <v>0</v>
      </c>
      <c r="DY292">
        <v>0</v>
      </c>
      <c r="DZ292">
        <v>0</v>
      </c>
      <c r="EA292">
        <v>0</v>
      </c>
      <c r="EB292">
        <v>0</v>
      </c>
      <c r="EC292">
        <v>0</v>
      </c>
      <c r="ED292">
        <v>0</v>
      </c>
      <c r="EE292">
        <v>0</v>
      </c>
      <c r="EF292">
        <v>0</v>
      </c>
      <c r="EG292">
        <v>0</v>
      </c>
      <c r="EH292">
        <v>0</v>
      </c>
      <c r="EI292">
        <v>0</v>
      </c>
      <c r="EJ292">
        <v>0</v>
      </c>
      <c r="EK292">
        <v>0</v>
      </c>
      <c r="EL292">
        <v>0</v>
      </c>
      <c r="EM292">
        <v>0</v>
      </c>
      <c r="EN292">
        <v>0</v>
      </c>
      <c r="EO292">
        <v>0</v>
      </c>
      <c r="EP292">
        <v>0</v>
      </c>
      <c r="EQ292">
        <v>0</v>
      </c>
      <c r="ER292">
        <v>0</v>
      </c>
      <c r="ES292">
        <v>0</v>
      </c>
      <c r="ET292">
        <v>0</v>
      </c>
      <c r="EU292">
        <v>0</v>
      </c>
      <c r="EV292">
        <v>0</v>
      </c>
      <c r="EW292">
        <v>0</v>
      </c>
      <c r="EX292">
        <v>0</v>
      </c>
      <c r="EY292">
        <v>0</v>
      </c>
      <c r="EZ292">
        <v>0</v>
      </c>
      <c r="FA292">
        <v>0</v>
      </c>
      <c r="FB292">
        <v>0</v>
      </c>
      <c r="FC292">
        <v>0</v>
      </c>
      <c r="FD292">
        <v>0</v>
      </c>
      <c r="FE292">
        <v>0</v>
      </c>
      <c r="FF292">
        <v>0</v>
      </c>
      <c r="FG292">
        <v>0</v>
      </c>
      <c r="FH292">
        <v>0</v>
      </c>
      <c r="FI292">
        <v>0</v>
      </c>
      <c r="FJ292">
        <v>0</v>
      </c>
      <c r="FK292">
        <v>0</v>
      </c>
      <c r="FL292">
        <v>0</v>
      </c>
      <c r="FM292">
        <v>0</v>
      </c>
      <c r="FN292">
        <v>0</v>
      </c>
      <c r="FO292">
        <v>0</v>
      </c>
      <c r="FP292">
        <v>0</v>
      </c>
      <c r="FQ292">
        <v>0</v>
      </c>
      <c r="FR292">
        <v>0</v>
      </c>
      <c r="FS292">
        <v>2</v>
      </c>
      <c r="FT292">
        <v>0.82574957609176636</v>
      </c>
      <c r="FU292">
        <v>0</v>
      </c>
    </row>
    <row r="293" spans="1:177" x14ac:dyDescent="0.2">
      <c r="A293" t="s">
        <v>192</v>
      </c>
      <c r="B293" t="s">
        <v>212</v>
      </c>
      <c r="C293" t="s">
        <v>1</v>
      </c>
      <c r="D293" t="s">
        <v>249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  <c r="DJ293">
        <v>0</v>
      </c>
      <c r="DK293">
        <v>0</v>
      </c>
      <c r="DL293">
        <v>0</v>
      </c>
      <c r="DM293">
        <v>0</v>
      </c>
      <c r="DN293">
        <v>0</v>
      </c>
      <c r="DO293">
        <v>0</v>
      </c>
      <c r="DP293">
        <v>0</v>
      </c>
      <c r="DQ293">
        <v>0</v>
      </c>
      <c r="DR293">
        <v>0</v>
      </c>
      <c r="DS293">
        <v>0</v>
      </c>
      <c r="DT293">
        <v>0</v>
      </c>
      <c r="DU293">
        <v>0</v>
      </c>
      <c r="DV293">
        <v>0</v>
      </c>
      <c r="DW293">
        <v>0</v>
      </c>
      <c r="DX293">
        <v>0</v>
      </c>
      <c r="DY293">
        <v>0</v>
      </c>
      <c r="DZ293">
        <v>0</v>
      </c>
      <c r="EA293">
        <v>0</v>
      </c>
      <c r="EB293">
        <v>0</v>
      </c>
      <c r="EC293">
        <v>0</v>
      </c>
      <c r="ED293">
        <v>0</v>
      </c>
      <c r="EE293">
        <v>0</v>
      </c>
      <c r="EF293">
        <v>0</v>
      </c>
      <c r="EG293">
        <v>0</v>
      </c>
      <c r="EH293">
        <v>0</v>
      </c>
      <c r="EI293">
        <v>0</v>
      </c>
      <c r="EJ293">
        <v>0</v>
      </c>
      <c r="EK293">
        <v>0</v>
      </c>
      <c r="EL293">
        <v>0</v>
      </c>
      <c r="EM293">
        <v>0</v>
      </c>
      <c r="EN293">
        <v>0</v>
      </c>
      <c r="EO293">
        <v>0</v>
      </c>
      <c r="EP293">
        <v>0</v>
      </c>
      <c r="EQ293">
        <v>0</v>
      </c>
      <c r="ER293">
        <v>0</v>
      </c>
      <c r="ES293">
        <v>0</v>
      </c>
      <c r="ET293">
        <v>0</v>
      </c>
      <c r="EU293">
        <v>0</v>
      </c>
      <c r="EV293">
        <v>0</v>
      </c>
      <c r="EW293">
        <v>0</v>
      </c>
      <c r="EX293">
        <v>0</v>
      </c>
      <c r="EY293">
        <v>0</v>
      </c>
      <c r="EZ293">
        <v>0</v>
      </c>
      <c r="FA293">
        <v>0</v>
      </c>
      <c r="FB293">
        <v>0</v>
      </c>
      <c r="FC293">
        <v>0</v>
      </c>
      <c r="FD293">
        <v>0</v>
      </c>
      <c r="FE293">
        <v>0</v>
      </c>
      <c r="FF293">
        <v>0</v>
      </c>
      <c r="FG293">
        <v>0</v>
      </c>
      <c r="FH293">
        <v>0</v>
      </c>
      <c r="FI293">
        <v>0</v>
      </c>
      <c r="FJ293">
        <v>0</v>
      </c>
      <c r="FK293">
        <v>0</v>
      </c>
      <c r="FL293">
        <v>0</v>
      </c>
      <c r="FM293">
        <v>0</v>
      </c>
      <c r="FN293">
        <v>0</v>
      </c>
      <c r="FO293">
        <v>0</v>
      </c>
      <c r="FP293">
        <v>0</v>
      </c>
      <c r="FQ293">
        <v>0</v>
      </c>
      <c r="FR293">
        <v>0</v>
      </c>
      <c r="FS293">
        <v>2</v>
      </c>
      <c r="FT293">
        <v>0.92579376697540283</v>
      </c>
      <c r="FU293">
        <v>0</v>
      </c>
    </row>
    <row r="294" spans="1:177" x14ac:dyDescent="0.2">
      <c r="A294" t="s">
        <v>192</v>
      </c>
      <c r="B294" t="s">
        <v>212</v>
      </c>
      <c r="C294" t="s">
        <v>1</v>
      </c>
      <c r="D294" t="s">
        <v>250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  <c r="DG294">
        <v>0</v>
      </c>
      <c r="DH294">
        <v>0</v>
      </c>
      <c r="DI294">
        <v>0</v>
      </c>
      <c r="DJ294">
        <v>0</v>
      </c>
      <c r="DK294">
        <v>0</v>
      </c>
      <c r="DL294">
        <v>0</v>
      </c>
      <c r="DM294">
        <v>0</v>
      </c>
      <c r="DN294">
        <v>0</v>
      </c>
      <c r="DO294">
        <v>0</v>
      </c>
      <c r="DP294">
        <v>0</v>
      </c>
      <c r="DQ294">
        <v>0</v>
      </c>
      <c r="DR294">
        <v>0</v>
      </c>
      <c r="DS294">
        <v>0</v>
      </c>
      <c r="DT294">
        <v>0</v>
      </c>
      <c r="DU294">
        <v>0</v>
      </c>
      <c r="DV294">
        <v>0</v>
      </c>
      <c r="DW294">
        <v>0</v>
      </c>
      <c r="DX294">
        <v>0</v>
      </c>
      <c r="DY294">
        <v>0</v>
      </c>
      <c r="DZ294">
        <v>0</v>
      </c>
      <c r="EA294">
        <v>0</v>
      </c>
      <c r="EB294">
        <v>0</v>
      </c>
      <c r="EC294">
        <v>0</v>
      </c>
      <c r="ED294">
        <v>0</v>
      </c>
      <c r="EE294">
        <v>0</v>
      </c>
      <c r="EF294">
        <v>0</v>
      </c>
      <c r="EG294">
        <v>0</v>
      </c>
      <c r="EH294">
        <v>0</v>
      </c>
      <c r="EI294">
        <v>0</v>
      </c>
      <c r="EJ294">
        <v>0</v>
      </c>
      <c r="EK294">
        <v>0</v>
      </c>
      <c r="EL294">
        <v>0</v>
      </c>
      <c r="EM294">
        <v>0</v>
      </c>
      <c r="EN294">
        <v>0</v>
      </c>
      <c r="EO294">
        <v>0</v>
      </c>
      <c r="EP294">
        <v>0</v>
      </c>
      <c r="EQ294">
        <v>0</v>
      </c>
      <c r="ER294">
        <v>0</v>
      </c>
      <c r="ES294">
        <v>0</v>
      </c>
      <c r="ET294">
        <v>0</v>
      </c>
      <c r="EU294">
        <v>0</v>
      </c>
      <c r="EV294">
        <v>0</v>
      </c>
      <c r="EW294">
        <v>0</v>
      </c>
      <c r="EX294">
        <v>0</v>
      </c>
      <c r="EY294">
        <v>0</v>
      </c>
      <c r="EZ294">
        <v>0</v>
      </c>
      <c r="FA294">
        <v>0</v>
      </c>
      <c r="FB294">
        <v>0</v>
      </c>
      <c r="FC294">
        <v>0</v>
      </c>
      <c r="FD294">
        <v>0</v>
      </c>
      <c r="FE294">
        <v>0</v>
      </c>
      <c r="FF294">
        <v>0</v>
      </c>
      <c r="FG294">
        <v>0</v>
      </c>
      <c r="FH294">
        <v>0</v>
      </c>
      <c r="FI294">
        <v>0</v>
      </c>
      <c r="FJ294">
        <v>0</v>
      </c>
      <c r="FK294">
        <v>0</v>
      </c>
      <c r="FL294">
        <v>0</v>
      </c>
      <c r="FM294">
        <v>0</v>
      </c>
      <c r="FN294">
        <v>0</v>
      </c>
      <c r="FO294">
        <v>0</v>
      </c>
      <c r="FP294">
        <v>0</v>
      </c>
      <c r="FQ294">
        <v>0</v>
      </c>
      <c r="FR294">
        <v>0</v>
      </c>
      <c r="FS294">
        <v>0</v>
      </c>
      <c r="FU294">
        <v>0</v>
      </c>
    </row>
    <row r="295" spans="1:177" x14ac:dyDescent="0.2">
      <c r="A295" t="s">
        <v>192</v>
      </c>
      <c r="B295" t="s">
        <v>212</v>
      </c>
      <c r="C295" t="s">
        <v>1</v>
      </c>
      <c r="D295" t="s">
        <v>251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  <c r="DG295">
        <v>0</v>
      </c>
      <c r="DH295">
        <v>0</v>
      </c>
      <c r="DI295">
        <v>0</v>
      </c>
      <c r="DJ295">
        <v>0</v>
      </c>
      <c r="DK295">
        <v>0</v>
      </c>
      <c r="DL295">
        <v>0</v>
      </c>
      <c r="DM295">
        <v>0</v>
      </c>
      <c r="DN295">
        <v>0</v>
      </c>
      <c r="DO295">
        <v>0</v>
      </c>
      <c r="DP295">
        <v>0</v>
      </c>
      <c r="DQ295">
        <v>0</v>
      </c>
      <c r="DR295">
        <v>0</v>
      </c>
      <c r="DS295">
        <v>0</v>
      </c>
      <c r="DT295">
        <v>0</v>
      </c>
      <c r="DU295">
        <v>0</v>
      </c>
      <c r="DV295">
        <v>0</v>
      </c>
      <c r="DW295">
        <v>0</v>
      </c>
      <c r="DX295">
        <v>0</v>
      </c>
      <c r="DY295">
        <v>0</v>
      </c>
      <c r="DZ295">
        <v>0</v>
      </c>
      <c r="EA295">
        <v>0</v>
      </c>
      <c r="EB295">
        <v>0</v>
      </c>
      <c r="EC295">
        <v>0</v>
      </c>
      <c r="ED295">
        <v>0</v>
      </c>
      <c r="EE295">
        <v>0</v>
      </c>
      <c r="EF295">
        <v>0</v>
      </c>
      <c r="EG295">
        <v>0</v>
      </c>
      <c r="EH295">
        <v>0</v>
      </c>
      <c r="EI295">
        <v>0</v>
      </c>
      <c r="EJ295">
        <v>0</v>
      </c>
      <c r="EK295">
        <v>0</v>
      </c>
      <c r="EL295">
        <v>0</v>
      </c>
      <c r="EM295">
        <v>0</v>
      </c>
      <c r="EN295">
        <v>0</v>
      </c>
      <c r="EO295">
        <v>0</v>
      </c>
      <c r="EP295">
        <v>0</v>
      </c>
      <c r="EQ295">
        <v>0</v>
      </c>
      <c r="ER295">
        <v>0</v>
      </c>
      <c r="ES295">
        <v>0</v>
      </c>
      <c r="ET295">
        <v>0</v>
      </c>
      <c r="EU295">
        <v>0</v>
      </c>
      <c r="EV295">
        <v>0</v>
      </c>
      <c r="EW295">
        <v>0</v>
      </c>
      <c r="EX295">
        <v>0</v>
      </c>
      <c r="EY295">
        <v>0</v>
      </c>
      <c r="EZ295">
        <v>0</v>
      </c>
      <c r="FA295">
        <v>0</v>
      </c>
      <c r="FB295">
        <v>0</v>
      </c>
      <c r="FC295">
        <v>0</v>
      </c>
      <c r="FD295">
        <v>0</v>
      </c>
      <c r="FE295">
        <v>0</v>
      </c>
      <c r="FF295">
        <v>0</v>
      </c>
      <c r="FG295">
        <v>0</v>
      </c>
      <c r="FH295">
        <v>0</v>
      </c>
      <c r="FI295">
        <v>0</v>
      </c>
      <c r="FJ295">
        <v>0</v>
      </c>
      <c r="FK295">
        <v>0</v>
      </c>
      <c r="FL295">
        <v>0</v>
      </c>
      <c r="FM295">
        <v>0</v>
      </c>
      <c r="FN295">
        <v>0</v>
      </c>
      <c r="FO295">
        <v>0</v>
      </c>
      <c r="FP295">
        <v>0</v>
      </c>
      <c r="FQ295">
        <v>0</v>
      </c>
      <c r="FR295">
        <v>0</v>
      </c>
      <c r="FS295">
        <v>2</v>
      </c>
      <c r="FT295">
        <v>0.81475949287414551</v>
      </c>
      <c r="FU295">
        <v>0</v>
      </c>
    </row>
    <row r="296" spans="1:177" x14ac:dyDescent="0.2">
      <c r="A296" t="s">
        <v>192</v>
      </c>
      <c r="B296" t="s">
        <v>212</v>
      </c>
      <c r="C296" t="s">
        <v>1</v>
      </c>
      <c r="D296" t="s">
        <v>252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0</v>
      </c>
      <c r="DH296">
        <v>0</v>
      </c>
      <c r="DI296">
        <v>0</v>
      </c>
      <c r="DJ296">
        <v>0</v>
      </c>
      <c r="DK296">
        <v>0</v>
      </c>
      <c r="DL296">
        <v>0</v>
      </c>
      <c r="DM296">
        <v>0</v>
      </c>
      <c r="DN296">
        <v>0</v>
      </c>
      <c r="DO296">
        <v>0</v>
      </c>
      <c r="DP296">
        <v>0</v>
      </c>
      <c r="DQ296">
        <v>0</v>
      </c>
      <c r="DR296">
        <v>0</v>
      </c>
      <c r="DS296">
        <v>0</v>
      </c>
      <c r="DT296">
        <v>0</v>
      </c>
      <c r="DU296">
        <v>0</v>
      </c>
      <c r="DV296">
        <v>0</v>
      </c>
      <c r="DW296">
        <v>0</v>
      </c>
      <c r="DX296">
        <v>0</v>
      </c>
      <c r="DY296">
        <v>0</v>
      </c>
      <c r="DZ296">
        <v>0</v>
      </c>
      <c r="EA296">
        <v>0</v>
      </c>
      <c r="EB296">
        <v>0</v>
      </c>
      <c r="EC296">
        <v>0</v>
      </c>
      <c r="ED296">
        <v>0</v>
      </c>
      <c r="EE296">
        <v>0</v>
      </c>
      <c r="EF296">
        <v>0</v>
      </c>
      <c r="EG296">
        <v>0</v>
      </c>
      <c r="EH296">
        <v>0</v>
      </c>
      <c r="EI296">
        <v>0</v>
      </c>
      <c r="EJ296">
        <v>0</v>
      </c>
      <c r="EK296">
        <v>0</v>
      </c>
      <c r="EL296">
        <v>0</v>
      </c>
      <c r="EM296">
        <v>0</v>
      </c>
      <c r="EN296">
        <v>0</v>
      </c>
      <c r="EO296">
        <v>0</v>
      </c>
      <c r="EP296">
        <v>0</v>
      </c>
      <c r="EQ296">
        <v>0</v>
      </c>
      <c r="ER296">
        <v>0</v>
      </c>
      <c r="ES296">
        <v>0</v>
      </c>
      <c r="ET296">
        <v>0</v>
      </c>
      <c r="EU296">
        <v>0</v>
      </c>
      <c r="EV296">
        <v>0</v>
      </c>
      <c r="EW296">
        <v>0</v>
      </c>
      <c r="EX296">
        <v>0</v>
      </c>
      <c r="EY296">
        <v>0</v>
      </c>
      <c r="EZ296">
        <v>0</v>
      </c>
      <c r="FA296">
        <v>0</v>
      </c>
      <c r="FB296">
        <v>0</v>
      </c>
      <c r="FC296">
        <v>0</v>
      </c>
      <c r="FD296">
        <v>0</v>
      </c>
      <c r="FE296">
        <v>0</v>
      </c>
      <c r="FF296">
        <v>0</v>
      </c>
      <c r="FG296">
        <v>0</v>
      </c>
      <c r="FH296">
        <v>0</v>
      </c>
      <c r="FI296">
        <v>0</v>
      </c>
      <c r="FJ296">
        <v>0</v>
      </c>
      <c r="FK296">
        <v>0</v>
      </c>
      <c r="FL296">
        <v>0</v>
      </c>
      <c r="FM296">
        <v>0</v>
      </c>
      <c r="FN296">
        <v>0</v>
      </c>
      <c r="FO296">
        <v>0</v>
      </c>
      <c r="FP296">
        <v>0</v>
      </c>
      <c r="FQ296">
        <v>0</v>
      </c>
      <c r="FR296">
        <v>0</v>
      </c>
      <c r="FS296">
        <v>0</v>
      </c>
      <c r="FU296">
        <v>0</v>
      </c>
    </row>
    <row r="297" spans="1:177" x14ac:dyDescent="0.2">
      <c r="A297" t="s">
        <v>192</v>
      </c>
      <c r="B297" t="s">
        <v>212</v>
      </c>
      <c r="C297" t="s">
        <v>1</v>
      </c>
      <c r="D297" t="s">
        <v>253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  <c r="DG297">
        <v>0</v>
      </c>
      <c r="DH297">
        <v>0</v>
      </c>
      <c r="DI297">
        <v>0</v>
      </c>
      <c r="DJ297">
        <v>0</v>
      </c>
      <c r="DK297">
        <v>0</v>
      </c>
      <c r="DL297">
        <v>0</v>
      </c>
      <c r="DM297">
        <v>0</v>
      </c>
      <c r="DN297">
        <v>0</v>
      </c>
      <c r="DO297">
        <v>0</v>
      </c>
      <c r="DP297">
        <v>0</v>
      </c>
      <c r="DQ297">
        <v>0</v>
      </c>
      <c r="DR297">
        <v>0</v>
      </c>
      <c r="DS297">
        <v>0</v>
      </c>
      <c r="DT297">
        <v>0</v>
      </c>
      <c r="DU297">
        <v>0</v>
      </c>
      <c r="DV297">
        <v>0</v>
      </c>
      <c r="DW297">
        <v>0</v>
      </c>
      <c r="DX297">
        <v>0</v>
      </c>
      <c r="DY297">
        <v>0</v>
      </c>
      <c r="DZ297">
        <v>0</v>
      </c>
      <c r="EA297">
        <v>0</v>
      </c>
      <c r="EB297">
        <v>0</v>
      </c>
      <c r="EC297">
        <v>0</v>
      </c>
      <c r="ED297">
        <v>0</v>
      </c>
      <c r="EE297">
        <v>0</v>
      </c>
      <c r="EF297">
        <v>0</v>
      </c>
      <c r="EG297">
        <v>0</v>
      </c>
      <c r="EH297">
        <v>0</v>
      </c>
      <c r="EI297">
        <v>0</v>
      </c>
      <c r="EJ297">
        <v>0</v>
      </c>
      <c r="EK297">
        <v>0</v>
      </c>
      <c r="EL297">
        <v>0</v>
      </c>
      <c r="EM297">
        <v>0</v>
      </c>
      <c r="EN297">
        <v>0</v>
      </c>
      <c r="EO297">
        <v>0</v>
      </c>
      <c r="EP297">
        <v>0</v>
      </c>
      <c r="EQ297">
        <v>0</v>
      </c>
      <c r="ER297">
        <v>0</v>
      </c>
      <c r="ES297">
        <v>0</v>
      </c>
      <c r="ET297">
        <v>0</v>
      </c>
      <c r="EU297">
        <v>0</v>
      </c>
      <c r="EV297">
        <v>0</v>
      </c>
      <c r="EW297">
        <v>0</v>
      </c>
      <c r="EX297">
        <v>0</v>
      </c>
      <c r="EY297">
        <v>0</v>
      </c>
      <c r="EZ297">
        <v>0</v>
      </c>
      <c r="FA297">
        <v>0</v>
      </c>
      <c r="FB297">
        <v>0</v>
      </c>
      <c r="FC297">
        <v>0</v>
      </c>
      <c r="FD297">
        <v>0</v>
      </c>
      <c r="FE297">
        <v>0</v>
      </c>
      <c r="FF297">
        <v>0</v>
      </c>
      <c r="FG297">
        <v>0</v>
      </c>
      <c r="FH297">
        <v>0</v>
      </c>
      <c r="FI297">
        <v>0</v>
      </c>
      <c r="FJ297">
        <v>0</v>
      </c>
      <c r="FK297">
        <v>0</v>
      </c>
      <c r="FL297">
        <v>0</v>
      </c>
      <c r="FM297">
        <v>0</v>
      </c>
      <c r="FN297">
        <v>0</v>
      </c>
      <c r="FO297">
        <v>0</v>
      </c>
      <c r="FP297">
        <v>0</v>
      </c>
      <c r="FQ297">
        <v>0</v>
      </c>
      <c r="FR297">
        <v>0</v>
      </c>
      <c r="FS297">
        <v>2</v>
      </c>
      <c r="FT297">
        <v>0.81200945377349854</v>
      </c>
      <c r="FU297">
        <v>0</v>
      </c>
    </row>
    <row r="298" spans="1:177" x14ac:dyDescent="0.2">
      <c r="A298" t="s">
        <v>192</v>
      </c>
      <c r="B298" t="s">
        <v>212</v>
      </c>
      <c r="C298" t="s">
        <v>1</v>
      </c>
      <c r="D298" t="s">
        <v>254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  <c r="DG298">
        <v>0</v>
      </c>
      <c r="DH298">
        <v>0</v>
      </c>
      <c r="DI298">
        <v>0</v>
      </c>
      <c r="DJ298">
        <v>0</v>
      </c>
      <c r="DK298">
        <v>0</v>
      </c>
      <c r="DL298">
        <v>0</v>
      </c>
      <c r="DM298">
        <v>0</v>
      </c>
      <c r="DN298">
        <v>0</v>
      </c>
      <c r="DO298">
        <v>0</v>
      </c>
      <c r="DP298">
        <v>0</v>
      </c>
      <c r="DQ298">
        <v>0</v>
      </c>
      <c r="DR298">
        <v>0</v>
      </c>
      <c r="DS298">
        <v>0</v>
      </c>
      <c r="DT298">
        <v>0</v>
      </c>
      <c r="DU298">
        <v>0</v>
      </c>
      <c r="DV298">
        <v>0</v>
      </c>
      <c r="DW298">
        <v>0</v>
      </c>
      <c r="DX298">
        <v>0</v>
      </c>
      <c r="DY298">
        <v>0</v>
      </c>
      <c r="DZ298">
        <v>0</v>
      </c>
      <c r="EA298">
        <v>0</v>
      </c>
      <c r="EB298">
        <v>0</v>
      </c>
      <c r="EC298">
        <v>0</v>
      </c>
      <c r="ED298">
        <v>0</v>
      </c>
      <c r="EE298">
        <v>0</v>
      </c>
      <c r="EF298">
        <v>0</v>
      </c>
      <c r="EG298">
        <v>0</v>
      </c>
      <c r="EH298">
        <v>0</v>
      </c>
      <c r="EI298">
        <v>0</v>
      </c>
      <c r="EJ298">
        <v>0</v>
      </c>
      <c r="EK298">
        <v>0</v>
      </c>
      <c r="EL298">
        <v>0</v>
      </c>
      <c r="EM298">
        <v>0</v>
      </c>
      <c r="EN298">
        <v>0</v>
      </c>
      <c r="EO298">
        <v>0</v>
      </c>
      <c r="EP298">
        <v>0</v>
      </c>
      <c r="EQ298">
        <v>0</v>
      </c>
      <c r="ER298">
        <v>0</v>
      </c>
      <c r="ES298">
        <v>0</v>
      </c>
      <c r="ET298">
        <v>0</v>
      </c>
      <c r="EU298">
        <v>0</v>
      </c>
      <c r="EV298">
        <v>0</v>
      </c>
      <c r="EW298">
        <v>0</v>
      </c>
      <c r="EX298">
        <v>0</v>
      </c>
      <c r="EY298">
        <v>0</v>
      </c>
      <c r="EZ298">
        <v>0</v>
      </c>
      <c r="FA298">
        <v>0</v>
      </c>
      <c r="FB298">
        <v>0</v>
      </c>
      <c r="FC298">
        <v>0</v>
      </c>
      <c r="FD298">
        <v>0</v>
      </c>
      <c r="FE298">
        <v>0</v>
      </c>
      <c r="FF298">
        <v>0</v>
      </c>
      <c r="FG298">
        <v>0</v>
      </c>
      <c r="FH298">
        <v>0</v>
      </c>
      <c r="FI298">
        <v>0</v>
      </c>
      <c r="FJ298">
        <v>0</v>
      </c>
      <c r="FK298">
        <v>0</v>
      </c>
      <c r="FL298">
        <v>0</v>
      </c>
      <c r="FM298">
        <v>0</v>
      </c>
      <c r="FN298">
        <v>0</v>
      </c>
      <c r="FO298">
        <v>0</v>
      </c>
      <c r="FP298">
        <v>0</v>
      </c>
      <c r="FQ298">
        <v>0</v>
      </c>
      <c r="FR298">
        <v>0</v>
      </c>
      <c r="FS298">
        <v>2</v>
      </c>
      <c r="FT298">
        <v>0.80987423658370972</v>
      </c>
      <c r="FU298">
        <v>0</v>
      </c>
    </row>
    <row r="299" spans="1:177" x14ac:dyDescent="0.2">
      <c r="A299" t="s">
        <v>192</v>
      </c>
      <c r="B299" t="s">
        <v>212</v>
      </c>
      <c r="C299" t="s">
        <v>1</v>
      </c>
      <c r="D299" t="s">
        <v>255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  <c r="DG299">
        <v>0</v>
      </c>
      <c r="DH299">
        <v>0</v>
      </c>
      <c r="DI299">
        <v>0</v>
      </c>
      <c r="DJ299">
        <v>0</v>
      </c>
      <c r="DK299">
        <v>0</v>
      </c>
      <c r="DL299">
        <v>0</v>
      </c>
      <c r="DM299">
        <v>0</v>
      </c>
      <c r="DN299">
        <v>0</v>
      </c>
      <c r="DO299">
        <v>0</v>
      </c>
      <c r="DP299">
        <v>0</v>
      </c>
      <c r="DQ299">
        <v>0</v>
      </c>
      <c r="DR299">
        <v>0</v>
      </c>
      <c r="DS299">
        <v>0</v>
      </c>
      <c r="DT299">
        <v>0</v>
      </c>
      <c r="DU299">
        <v>0</v>
      </c>
      <c r="DV299">
        <v>0</v>
      </c>
      <c r="DW299">
        <v>0</v>
      </c>
      <c r="DX299">
        <v>0</v>
      </c>
      <c r="DY299">
        <v>0</v>
      </c>
      <c r="DZ299">
        <v>0</v>
      </c>
      <c r="EA299">
        <v>0</v>
      </c>
      <c r="EB299">
        <v>0</v>
      </c>
      <c r="EC299">
        <v>0</v>
      </c>
      <c r="ED299">
        <v>0</v>
      </c>
      <c r="EE299">
        <v>0</v>
      </c>
      <c r="EF299">
        <v>0</v>
      </c>
      <c r="EG299">
        <v>0</v>
      </c>
      <c r="EH299">
        <v>0</v>
      </c>
      <c r="EI299">
        <v>0</v>
      </c>
      <c r="EJ299">
        <v>0</v>
      </c>
      <c r="EK299">
        <v>0</v>
      </c>
      <c r="EL299">
        <v>0</v>
      </c>
      <c r="EM299">
        <v>0</v>
      </c>
      <c r="EN299">
        <v>0</v>
      </c>
      <c r="EO299">
        <v>0</v>
      </c>
      <c r="EP299">
        <v>0</v>
      </c>
      <c r="EQ299">
        <v>0</v>
      </c>
      <c r="ER299">
        <v>0</v>
      </c>
      <c r="ES299">
        <v>0</v>
      </c>
      <c r="ET299">
        <v>0</v>
      </c>
      <c r="EU299">
        <v>0</v>
      </c>
      <c r="EV299">
        <v>0</v>
      </c>
      <c r="EW299">
        <v>0</v>
      </c>
      <c r="EX299">
        <v>0</v>
      </c>
      <c r="EY299">
        <v>0</v>
      </c>
      <c r="EZ299">
        <v>0</v>
      </c>
      <c r="FA299">
        <v>0</v>
      </c>
      <c r="FB299">
        <v>0</v>
      </c>
      <c r="FC299">
        <v>0</v>
      </c>
      <c r="FD299">
        <v>0</v>
      </c>
      <c r="FE299">
        <v>0</v>
      </c>
      <c r="FF299">
        <v>0</v>
      </c>
      <c r="FG299">
        <v>0</v>
      </c>
      <c r="FH299">
        <v>0</v>
      </c>
      <c r="FI299">
        <v>0</v>
      </c>
      <c r="FJ299">
        <v>0</v>
      </c>
      <c r="FK299">
        <v>0</v>
      </c>
      <c r="FL299">
        <v>0</v>
      </c>
      <c r="FM299">
        <v>0</v>
      </c>
      <c r="FN299">
        <v>0</v>
      </c>
      <c r="FO299">
        <v>0</v>
      </c>
      <c r="FP299">
        <v>0</v>
      </c>
      <c r="FQ299">
        <v>0</v>
      </c>
      <c r="FR299">
        <v>0</v>
      </c>
      <c r="FS299">
        <v>0</v>
      </c>
      <c r="FU299">
        <v>0</v>
      </c>
    </row>
    <row r="300" spans="1:177" x14ac:dyDescent="0.2">
      <c r="A300" t="s">
        <v>192</v>
      </c>
      <c r="B300" t="s">
        <v>212</v>
      </c>
      <c r="C300" t="s">
        <v>1</v>
      </c>
      <c r="D300" t="s">
        <v>256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  <c r="DG300">
        <v>0</v>
      </c>
      <c r="DH300">
        <v>0</v>
      </c>
      <c r="DI300">
        <v>0</v>
      </c>
      <c r="DJ300">
        <v>0</v>
      </c>
      <c r="DK300">
        <v>0</v>
      </c>
      <c r="DL300">
        <v>0</v>
      </c>
      <c r="DM300">
        <v>0</v>
      </c>
      <c r="DN300">
        <v>0</v>
      </c>
      <c r="DO300">
        <v>0</v>
      </c>
      <c r="DP300">
        <v>0</v>
      </c>
      <c r="DQ300">
        <v>0</v>
      </c>
      <c r="DR300">
        <v>0</v>
      </c>
      <c r="DS300">
        <v>0</v>
      </c>
      <c r="DT300">
        <v>0</v>
      </c>
      <c r="DU300">
        <v>0</v>
      </c>
      <c r="DV300">
        <v>0</v>
      </c>
      <c r="DW300">
        <v>0</v>
      </c>
      <c r="DX300">
        <v>0</v>
      </c>
      <c r="DY300">
        <v>0</v>
      </c>
      <c r="DZ300">
        <v>0</v>
      </c>
      <c r="EA300">
        <v>0</v>
      </c>
      <c r="EB300">
        <v>0</v>
      </c>
      <c r="EC300">
        <v>0</v>
      </c>
      <c r="ED300">
        <v>0</v>
      </c>
      <c r="EE300">
        <v>0</v>
      </c>
      <c r="EF300">
        <v>0</v>
      </c>
      <c r="EG300">
        <v>0</v>
      </c>
      <c r="EH300">
        <v>0</v>
      </c>
      <c r="EI300">
        <v>0</v>
      </c>
      <c r="EJ300">
        <v>0</v>
      </c>
      <c r="EK300">
        <v>0</v>
      </c>
      <c r="EL300">
        <v>0</v>
      </c>
      <c r="EM300">
        <v>0</v>
      </c>
      <c r="EN300">
        <v>0</v>
      </c>
      <c r="EO300">
        <v>0</v>
      </c>
      <c r="EP300">
        <v>0</v>
      </c>
      <c r="EQ300">
        <v>0</v>
      </c>
      <c r="ER300">
        <v>0</v>
      </c>
      <c r="ES300">
        <v>0</v>
      </c>
      <c r="ET300">
        <v>0</v>
      </c>
      <c r="EU300">
        <v>0</v>
      </c>
      <c r="EV300">
        <v>0</v>
      </c>
      <c r="EW300">
        <v>0</v>
      </c>
      <c r="EX300">
        <v>0</v>
      </c>
      <c r="EY300">
        <v>0</v>
      </c>
      <c r="EZ300">
        <v>0</v>
      </c>
      <c r="FA300">
        <v>0</v>
      </c>
      <c r="FB300">
        <v>0</v>
      </c>
      <c r="FC300">
        <v>0</v>
      </c>
      <c r="FD300">
        <v>0</v>
      </c>
      <c r="FE300">
        <v>0</v>
      </c>
      <c r="FF300">
        <v>0</v>
      </c>
      <c r="FG300">
        <v>0</v>
      </c>
      <c r="FH300">
        <v>0</v>
      </c>
      <c r="FI300">
        <v>0</v>
      </c>
      <c r="FJ300">
        <v>0</v>
      </c>
      <c r="FK300">
        <v>0</v>
      </c>
      <c r="FL300">
        <v>0</v>
      </c>
      <c r="FM300">
        <v>0</v>
      </c>
      <c r="FN300">
        <v>0</v>
      </c>
      <c r="FO300">
        <v>0</v>
      </c>
      <c r="FP300">
        <v>0</v>
      </c>
      <c r="FQ300">
        <v>0</v>
      </c>
      <c r="FR300">
        <v>0</v>
      </c>
      <c r="FS300">
        <v>0</v>
      </c>
      <c r="FU300">
        <v>0</v>
      </c>
    </row>
    <row r="301" spans="1:177" x14ac:dyDescent="0.2">
      <c r="A301" t="s">
        <v>192</v>
      </c>
      <c r="B301" t="s">
        <v>212</v>
      </c>
      <c r="C301" t="s">
        <v>1</v>
      </c>
      <c r="D301" t="s">
        <v>257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  <c r="DG301">
        <v>0</v>
      </c>
      <c r="DH301">
        <v>0</v>
      </c>
      <c r="DI301">
        <v>0</v>
      </c>
      <c r="DJ301">
        <v>0</v>
      </c>
      <c r="DK301">
        <v>0</v>
      </c>
      <c r="DL301">
        <v>0</v>
      </c>
      <c r="DM301">
        <v>0</v>
      </c>
      <c r="DN301">
        <v>0</v>
      </c>
      <c r="DO301">
        <v>0</v>
      </c>
      <c r="DP301">
        <v>0</v>
      </c>
      <c r="DQ301">
        <v>0</v>
      </c>
      <c r="DR301">
        <v>0</v>
      </c>
      <c r="DS301">
        <v>0</v>
      </c>
      <c r="DT301">
        <v>0</v>
      </c>
      <c r="DU301">
        <v>0</v>
      </c>
      <c r="DV301">
        <v>0</v>
      </c>
      <c r="DW301">
        <v>0</v>
      </c>
      <c r="DX301">
        <v>0</v>
      </c>
      <c r="DY301">
        <v>0</v>
      </c>
      <c r="DZ301">
        <v>0</v>
      </c>
      <c r="EA301">
        <v>0</v>
      </c>
      <c r="EB301">
        <v>0</v>
      </c>
      <c r="EC301">
        <v>0</v>
      </c>
      <c r="ED301">
        <v>0</v>
      </c>
      <c r="EE301">
        <v>0</v>
      </c>
      <c r="EF301">
        <v>0</v>
      </c>
      <c r="EG301">
        <v>0</v>
      </c>
      <c r="EH301">
        <v>0</v>
      </c>
      <c r="EI301">
        <v>0</v>
      </c>
      <c r="EJ301">
        <v>0</v>
      </c>
      <c r="EK301">
        <v>0</v>
      </c>
      <c r="EL301">
        <v>0</v>
      </c>
      <c r="EM301">
        <v>0</v>
      </c>
      <c r="EN301">
        <v>0</v>
      </c>
      <c r="EO301">
        <v>0</v>
      </c>
      <c r="EP301">
        <v>0</v>
      </c>
      <c r="EQ301">
        <v>0</v>
      </c>
      <c r="ER301">
        <v>0</v>
      </c>
      <c r="ES301">
        <v>0</v>
      </c>
      <c r="ET301">
        <v>0</v>
      </c>
      <c r="EU301">
        <v>0</v>
      </c>
      <c r="EV301">
        <v>0</v>
      </c>
      <c r="EW301">
        <v>0</v>
      </c>
      <c r="EX301">
        <v>0</v>
      </c>
      <c r="EY301">
        <v>0</v>
      </c>
      <c r="EZ301">
        <v>0</v>
      </c>
      <c r="FA301">
        <v>0</v>
      </c>
      <c r="FB301">
        <v>0</v>
      </c>
      <c r="FC301">
        <v>0</v>
      </c>
      <c r="FD301">
        <v>0</v>
      </c>
      <c r="FE301">
        <v>0</v>
      </c>
      <c r="FF301">
        <v>0</v>
      </c>
      <c r="FG301">
        <v>0</v>
      </c>
      <c r="FH301">
        <v>0</v>
      </c>
      <c r="FI301">
        <v>0</v>
      </c>
      <c r="FJ301">
        <v>0</v>
      </c>
      <c r="FK301">
        <v>0</v>
      </c>
      <c r="FL301">
        <v>0</v>
      </c>
      <c r="FM301">
        <v>0</v>
      </c>
      <c r="FN301">
        <v>0</v>
      </c>
      <c r="FO301">
        <v>0</v>
      </c>
      <c r="FP301">
        <v>0</v>
      </c>
      <c r="FQ301">
        <v>0</v>
      </c>
      <c r="FR301">
        <v>0</v>
      </c>
      <c r="FS301">
        <v>2</v>
      </c>
      <c r="FT301">
        <v>0.77426981925964355</v>
      </c>
      <c r="FU301">
        <v>0</v>
      </c>
    </row>
    <row r="302" spans="1:177" x14ac:dyDescent="0.2">
      <c r="A302" t="s">
        <v>192</v>
      </c>
      <c r="B302" t="s">
        <v>212</v>
      </c>
      <c r="C302" t="s">
        <v>1</v>
      </c>
      <c r="D302" t="s">
        <v>258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  <c r="DG302">
        <v>0</v>
      </c>
      <c r="DH302">
        <v>0</v>
      </c>
      <c r="DI302">
        <v>0</v>
      </c>
      <c r="DJ302">
        <v>0</v>
      </c>
      <c r="DK302">
        <v>0</v>
      </c>
      <c r="DL302">
        <v>0</v>
      </c>
      <c r="DM302">
        <v>0</v>
      </c>
      <c r="DN302">
        <v>0</v>
      </c>
      <c r="DO302">
        <v>0</v>
      </c>
      <c r="DP302">
        <v>0</v>
      </c>
      <c r="DQ302">
        <v>0</v>
      </c>
      <c r="DR302">
        <v>0</v>
      </c>
      <c r="DS302">
        <v>0</v>
      </c>
      <c r="DT302">
        <v>0</v>
      </c>
      <c r="DU302">
        <v>0</v>
      </c>
      <c r="DV302">
        <v>0</v>
      </c>
      <c r="DW302">
        <v>0</v>
      </c>
      <c r="DX302">
        <v>0</v>
      </c>
      <c r="DY302">
        <v>0</v>
      </c>
      <c r="DZ302">
        <v>0</v>
      </c>
      <c r="EA302">
        <v>0</v>
      </c>
      <c r="EB302">
        <v>0</v>
      </c>
      <c r="EC302">
        <v>0</v>
      </c>
      <c r="ED302">
        <v>0</v>
      </c>
      <c r="EE302">
        <v>0</v>
      </c>
      <c r="EF302">
        <v>0</v>
      </c>
      <c r="EG302">
        <v>0</v>
      </c>
      <c r="EH302">
        <v>0</v>
      </c>
      <c r="EI302">
        <v>0</v>
      </c>
      <c r="EJ302">
        <v>0</v>
      </c>
      <c r="EK302">
        <v>0</v>
      </c>
      <c r="EL302">
        <v>0</v>
      </c>
      <c r="EM302">
        <v>0</v>
      </c>
      <c r="EN302">
        <v>0</v>
      </c>
      <c r="EO302">
        <v>0</v>
      </c>
      <c r="EP302">
        <v>0</v>
      </c>
      <c r="EQ302">
        <v>0</v>
      </c>
      <c r="ER302">
        <v>0</v>
      </c>
      <c r="ES302">
        <v>0</v>
      </c>
      <c r="ET302">
        <v>0</v>
      </c>
      <c r="EU302">
        <v>0</v>
      </c>
      <c r="EV302">
        <v>0</v>
      </c>
      <c r="EW302">
        <v>0</v>
      </c>
      <c r="EX302">
        <v>0</v>
      </c>
      <c r="EY302">
        <v>0</v>
      </c>
      <c r="EZ302">
        <v>0</v>
      </c>
      <c r="FA302">
        <v>0</v>
      </c>
      <c r="FB302">
        <v>0</v>
      </c>
      <c r="FC302">
        <v>0</v>
      </c>
      <c r="FD302">
        <v>0</v>
      </c>
      <c r="FE302">
        <v>0</v>
      </c>
      <c r="FF302">
        <v>0</v>
      </c>
      <c r="FG302">
        <v>0</v>
      </c>
      <c r="FH302">
        <v>0</v>
      </c>
      <c r="FI302">
        <v>0</v>
      </c>
      <c r="FJ302">
        <v>0</v>
      </c>
      <c r="FK302">
        <v>0</v>
      </c>
      <c r="FL302">
        <v>0</v>
      </c>
      <c r="FM302">
        <v>0</v>
      </c>
      <c r="FN302">
        <v>0</v>
      </c>
      <c r="FO302">
        <v>0</v>
      </c>
      <c r="FP302">
        <v>0</v>
      </c>
      <c r="FQ302">
        <v>0</v>
      </c>
      <c r="FR302">
        <v>0</v>
      </c>
      <c r="FS302">
        <v>0</v>
      </c>
      <c r="FU302">
        <v>0</v>
      </c>
    </row>
    <row r="303" spans="1:177" x14ac:dyDescent="0.2">
      <c r="A303" t="s">
        <v>192</v>
      </c>
      <c r="B303" t="s">
        <v>212</v>
      </c>
      <c r="C303" t="s">
        <v>1</v>
      </c>
      <c r="D303" t="s">
        <v>259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  <c r="DG303">
        <v>0</v>
      </c>
      <c r="DH303">
        <v>0</v>
      </c>
      <c r="DI303">
        <v>0</v>
      </c>
      <c r="DJ303">
        <v>0</v>
      </c>
      <c r="DK303">
        <v>0</v>
      </c>
      <c r="DL303">
        <v>0</v>
      </c>
      <c r="DM303">
        <v>0</v>
      </c>
      <c r="DN303">
        <v>0</v>
      </c>
      <c r="DO303">
        <v>0</v>
      </c>
      <c r="DP303">
        <v>0</v>
      </c>
      <c r="DQ303">
        <v>0</v>
      </c>
      <c r="DR303">
        <v>0</v>
      </c>
      <c r="DS303">
        <v>0</v>
      </c>
      <c r="DT303">
        <v>0</v>
      </c>
      <c r="DU303">
        <v>0</v>
      </c>
      <c r="DV303">
        <v>0</v>
      </c>
      <c r="DW303">
        <v>0</v>
      </c>
      <c r="DX303">
        <v>0</v>
      </c>
      <c r="DY303">
        <v>0</v>
      </c>
      <c r="DZ303">
        <v>0</v>
      </c>
      <c r="EA303">
        <v>0</v>
      </c>
      <c r="EB303">
        <v>0</v>
      </c>
      <c r="EC303">
        <v>0</v>
      </c>
      <c r="ED303">
        <v>0</v>
      </c>
      <c r="EE303">
        <v>0</v>
      </c>
      <c r="EF303">
        <v>0</v>
      </c>
      <c r="EG303">
        <v>0</v>
      </c>
      <c r="EH303">
        <v>0</v>
      </c>
      <c r="EI303">
        <v>0</v>
      </c>
      <c r="EJ303">
        <v>0</v>
      </c>
      <c r="EK303">
        <v>0</v>
      </c>
      <c r="EL303">
        <v>0</v>
      </c>
      <c r="EM303">
        <v>0</v>
      </c>
      <c r="EN303">
        <v>0</v>
      </c>
      <c r="EO303">
        <v>0</v>
      </c>
      <c r="EP303">
        <v>0</v>
      </c>
      <c r="EQ303">
        <v>0</v>
      </c>
      <c r="ER303">
        <v>0</v>
      </c>
      <c r="ES303">
        <v>0</v>
      </c>
      <c r="ET303">
        <v>0</v>
      </c>
      <c r="EU303">
        <v>0</v>
      </c>
      <c r="EV303">
        <v>0</v>
      </c>
      <c r="EW303">
        <v>0</v>
      </c>
      <c r="EX303">
        <v>0</v>
      </c>
      <c r="EY303">
        <v>0</v>
      </c>
      <c r="EZ303">
        <v>0</v>
      </c>
      <c r="FA303">
        <v>0</v>
      </c>
      <c r="FB303">
        <v>0</v>
      </c>
      <c r="FC303">
        <v>0</v>
      </c>
      <c r="FD303">
        <v>0</v>
      </c>
      <c r="FE303">
        <v>0</v>
      </c>
      <c r="FF303">
        <v>0</v>
      </c>
      <c r="FG303">
        <v>0</v>
      </c>
      <c r="FH303">
        <v>0</v>
      </c>
      <c r="FI303">
        <v>0</v>
      </c>
      <c r="FJ303">
        <v>0</v>
      </c>
      <c r="FK303">
        <v>0</v>
      </c>
      <c r="FL303">
        <v>0</v>
      </c>
      <c r="FM303">
        <v>0</v>
      </c>
      <c r="FN303">
        <v>0</v>
      </c>
      <c r="FO303">
        <v>0</v>
      </c>
      <c r="FP303">
        <v>0</v>
      </c>
      <c r="FQ303">
        <v>0</v>
      </c>
      <c r="FR303">
        <v>0</v>
      </c>
      <c r="FS303">
        <v>0</v>
      </c>
      <c r="FU303">
        <v>0</v>
      </c>
    </row>
    <row r="304" spans="1:177" x14ac:dyDescent="0.2">
      <c r="A304" t="s">
        <v>192</v>
      </c>
      <c r="B304" t="s">
        <v>212</v>
      </c>
      <c r="C304" t="s">
        <v>1</v>
      </c>
      <c r="D304" t="s">
        <v>260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0</v>
      </c>
      <c r="DE304">
        <v>0</v>
      </c>
      <c r="DF304">
        <v>0</v>
      </c>
      <c r="DG304">
        <v>0</v>
      </c>
      <c r="DH304">
        <v>0</v>
      </c>
      <c r="DI304">
        <v>0</v>
      </c>
      <c r="DJ304">
        <v>0</v>
      </c>
      <c r="DK304">
        <v>0</v>
      </c>
      <c r="DL304">
        <v>0</v>
      </c>
      <c r="DM304">
        <v>0</v>
      </c>
      <c r="DN304">
        <v>0</v>
      </c>
      <c r="DO304">
        <v>0</v>
      </c>
      <c r="DP304">
        <v>0</v>
      </c>
      <c r="DQ304">
        <v>0</v>
      </c>
      <c r="DR304">
        <v>0</v>
      </c>
      <c r="DS304">
        <v>0</v>
      </c>
      <c r="DT304">
        <v>0</v>
      </c>
      <c r="DU304">
        <v>0</v>
      </c>
      <c r="DV304">
        <v>0</v>
      </c>
      <c r="DW304">
        <v>0</v>
      </c>
      <c r="DX304">
        <v>0</v>
      </c>
      <c r="DY304">
        <v>0</v>
      </c>
      <c r="DZ304">
        <v>0</v>
      </c>
      <c r="EA304">
        <v>0</v>
      </c>
      <c r="EB304">
        <v>0</v>
      </c>
      <c r="EC304">
        <v>0</v>
      </c>
      <c r="ED304">
        <v>0</v>
      </c>
      <c r="EE304">
        <v>0</v>
      </c>
      <c r="EF304">
        <v>0</v>
      </c>
      <c r="EG304">
        <v>0</v>
      </c>
      <c r="EH304">
        <v>0</v>
      </c>
      <c r="EI304">
        <v>0</v>
      </c>
      <c r="EJ304">
        <v>0</v>
      </c>
      <c r="EK304">
        <v>0</v>
      </c>
      <c r="EL304">
        <v>0</v>
      </c>
      <c r="EM304">
        <v>0</v>
      </c>
      <c r="EN304">
        <v>0</v>
      </c>
      <c r="EO304">
        <v>0</v>
      </c>
      <c r="EP304">
        <v>0</v>
      </c>
      <c r="EQ304">
        <v>0</v>
      </c>
      <c r="ER304">
        <v>0</v>
      </c>
      <c r="ES304">
        <v>0</v>
      </c>
      <c r="ET304">
        <v>0</v>
      </c>
      <c r="EU304">
        <v>0</v>
      </c>
      <c r="EV304">
        <v>0</v>
      </c>
      <c r="EW304">
        <v>0</v>
      </c>
      <c r="EX304">
        <v>0</v>
      </c>
      <c r="EY304">
        <v>0</v>
      </c>
      <c r="EZ304">
        <v>0</v>
      </c>
      <c r="FA304">
        <v>0</v>
      </c>
      <c r="FB304">
        <v>0</v>
      </c>
      <c r="FC304">
        <v>0</v>
      </c>
      <c r="FD304">
        <v>0</v>
      </c>
      <c r="FE304">
        <v>0</v>
      </c>
      <c r="FF304">
        <v>0</v>
      </c>
      <c r="FG304">
        <v>0</v>
      </c>
      <c r="FH304">
        <v>0</v>
      </c>
      <c r="FI304">
        <v>0</v>
      </c>
      <c r="FJ304">
        <v>0</v>
      </c>
      <c r="FK304">
        <v>0</v>
      </c>
      <c r="FL304">
        <v>0</v>
      </c>
      <c r="FM304">
        <v>0</v>
      </c>
      <c r="FN304">
        <v>0</v>
      </c>
      <c r="FO304">
        <v>0</v>
      </c>
      <c r="FP304">
        <v>0</v>
      </c>
      <c r="FQ304">
        <v>0</v>
      </c>
      <c r="FR304">
        <v>0</v>
      </c>
      <c r="FS304">
        <v>0</v>
      </c>
      <c r="FU304">
        <v>0</v>
      </c>
    </row>
    <row r="305" spans="1:177" x14ac:dyDescent="0.2">
      <c r="A305" t="s">
        <v>192</v>
      </c>
      <c r="B305" t="s">
        <v>212</v>
      </c>
      <c r="C305" t="s">
        <v>1</v>
      </c>
      <c r="D305" t="s">
        <v>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  <c r="DJ305">
        <v>0</v>
      </c>
      <c r="DK305">
        <v>0</v>
      </c>
      <c r="DL305">
        <v>0</v>
      </c>
      <c r="DM305">
        <v>0</v>
      </c>
      <c r="DN305">
        <v>0</v>
      </c>
      <c r="DO305">
        <v>0</v>
      </c>
      <c r="DP305">
        <v>0</v>
      </c>
      <c r="DQ305">
        <v>0</v>
      </c>
      <c r="DR305">
        <v>0</v>
      </c>
      <c r="DS305">
        <v>0</v>
      </c>
      <c r="DT305">
        <v>0</v>
      </c>
      <c r="DU305">
        <v>0</v>
      </c>
      <c r="DV305">
        <v>0</v>
      </c>
      <c r="DW305">
        <v>0</v>
      </c>
      <c r="DX305">
        <v>0</v>
      </c>
      <c r="DY305">
        <v>0</v>
      </c>
      <c r="DZ305">
        <v>0</v>
      </c>
      <c r="EA305">
        <v>0</v>
      </c>
      <c r="EB305">
        <v>0</v>
      </c>
      <c r="EC305">
        <v>0</v>
      </c>
      <c r="ED305">
        <v>0</v>
      </c>
      <c r="EE305">
        <v>0</v>
      </c>
      <c r="EF305">
        <v>0</v>
      </c>
      <c r="EG305">
        <v>0</v>
      </c>
      <c r="EH305">
        <v>0</v>
      </c>
      <c r="EI305">
        <v>0</v>
      </c>
      <c r="EJ305">
        <v>0</v>
      </c>
      <c r="EK305">
        <v>0</v>
      </c>
      <c r="EL305">
        <v>0</v>
      </c>
      <c r="EM305">
        <v>0</v>
      </c>
      <c r="EN305">
        <v>0</v>
      </c>
      <c r="EO305">
        <v>0</v>
      </c>
      <c r="EP305">
        <v>0</v>
      </c>
      <c r="EQ305">
        <v>0</v>
      </c>
      <c r="ER305">
        <v>0</v>
      </c>
      <c r="ES305">
        <v>0</v>
      </c>
      <c r="ET305">
        <v>0</v>
      </c>
      <c r="EU305">
        <v>0</v>
      </c>
      <c r="EV305">
        <v>0</v>
      </c>
      <c r="EW305">
        <v>0</v>
      </c>
      <c r="EX305">
        <v>0</v>
      </c>
      <c r="EY305">
        <v>0</v>
      </c>
      <c r="EZ305">
        <v>0</v>
      </c>
      <c r="FA305">
        <v>0</v>
      </c>
      <c r="FB305">
        <v>0</v>
      </c>
      <c r="FC305">
        <v>0</v>
      </c>
      <c r="FD305">
        <v>0</v>
      </c>
      <c r="FE305">
        <v>0</v>
      </c>
      <c r="FF305">
        <v>0</v>
      </c>
      <c r="FG305">
        <v>0</v>
      </c>
      <c r="FH305">
        <v>0</v>
      </c>
      <c r="FI305">
        <v>0</v>
      </c>
      <c r="FJ305">
        <v>0</v>
      </c>
      <c r="FK305">
        <v>0</v>
      </c>
      <c r="FL305">
        <v>0</v>
      </c>
      <c r="FM305">
        <v>0</v>
      </c>
      <c r="FN305">
        <v>0</v>
      </c>
      <c r="FO305">
        <v>0</v>
      </c>
      <c r="FP305">
        <v>0</v>
      </c>
      <c r="FQ305">
        <v>0</v>
      </c>
      <c r="FR305">
        <v>0</v>
      </c>
      <c r="FS305">
        <v>2</v>
      </c>
      <c r="FT305">
        <v>0.80439203977584839</v>
      </c>
      <c r="FU305">
        <v>0</v>
      </c>
    </row>
    <row r="306" spans="1:177" x14ac:dyDescent="0.2">
      <c r="A306" t="s">
        <v>193</v>
      </c>
      <c r="B306" t="s">
        <v>212</v>
      </c>
      <c r="C306" t="s">
        <v>1</v>
      </c>
      <c r="D306" t="s">
        <v>246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  <c r="DJ306">
        <v>0</v>
      </c>
      <c r="DK306">
        <v>0</v>
      </c>
      <c r="DL306">
        <v>0</v>
      </c>
      <c r="DM306">
        <v>0</v>
      </c>
      <c r="DN306">
        <v>0</v>
      </c>
      <c r="DO306">
        <v>0</v>
      </c>
      <c r="DP306">
        <v>0</v>
      </c>
      <c r="DQ306">
        <v>0</v>
      </c>
      <c r="DR306">
        <v>0</v>
      </c>
      <c r="DS306">
        <v>0</v>
      </c>
      <c r="DT306">
        <v>0</v>
      </c>
      <c r="DU306">
        <v>0</v>
      </c>
      <c r="DV306">
        <v>0</v>
      </c>
      <c r="DW306">
        <v>0</v>
      </c>
      <c r="DX306">
        <v>0</v>
      </c>
      <c r="DY306">
        <v>0</v>
      </c>
      <c r="DZ306">
        <v>0</v>
      </c>
      <c r="EA306">
        <v>0</v>
      </c>
      <c r="EB306">
        <v>0</v>
      </c>
      <c r="EC306">
        <v>0</v>
      </c>
      <c r="ED306">
        <v>0</v>
      </c>
      <c r="EE306">
        <v>0</v>
      </c>
      <c r="EF306">
        <v>0</v>
      </c>
      <c r="EG306">
        <v>0</v>
      </c>
      <c r="EH306">
        <v>0</v>
      </c>
      <c r="EI306">
        <v>0</v>
      </c>
      <c r="EJ306">
        <v>0</v>
      </c>
      <c r="EK306">
        <v>0</v>
      </c>
      <c r="EL306">
        <v>0</v>
      </c>
      <c r="EM306">
        <v>0</v>
      </c>
      <c r="EN306">
        <v>0</v>
      </c>
      <c r="EO306">
        <v>0</v>
      </c>
      <c r="EP306">
        <v>0</v>
      </c>
      <c r="EQ306">
        <v>0</v>
      </c>
      <c r="ER306">
        <v>0</v>
      </c>
      <c r="ES306">
        <v>0</v>
      </c>
      <c r="ET306">
        <v>0</v>
      </c>
      <c r="EU306">
        <v>0</v>
      </c>
      <c r="EV306">
        <v>0</v>
      </c>
      <c r="EW306">
        <v>0</v>
      </c>
      <c r="EX306">
        <v>0</v>
      </c>
      <c r="EY306">
        <v>0</v>
      </c>
      <c r="EZ306">
        <v>0</v>
      </c>
      <c r="FA306">
        <v>0</v>
      </c>
      <c r="FB306">
        <v>0</v>
      </c>
      <c r="FC306">
        <v>0</v>
      </c>
      <c r="FD306">
        <v>0</v>
      </c>
      <c r="FE306">
        <v>0</v>
      </c>
      <c r="FF306">
        <v>0</v>
      </c>
      <c r="FG306">
        <v>0</v>
      </c>
      <c r="FH306">
        <v>0</v>
      </c>
      <c r="FI306">
        <v>0</v>
      </c>
      <c r="FJ306">
        <v>0</v>
      </c>
      <c r="FK306">
        <v>0</v>
      </c>
      <c r="FL306">
        <v>0</v>
      </c>
      <c r="FM306">
        <v>0</v>
      </c>
      <c r="FN306">
        <v>0</v>
      </c>
      <c r="FO306">
        <v>0</v>
      </c>
      <c r="FP306">
        <v>0</v>
      </c>
      <c r="FQ306">
        <v>0</v>
      </c>
      <c r="FR306">
        <v>0</v>
      </c>
      <c r="FS306">
        <v>0</v>
      </c>
      <c r="FU306">
        <v>0</v>
      </c>
    </row>
    <row r="307" spans="1:177" x14ac:dyDescent="0.2">
      <c r="A307" t="s">
        <v>193</v>
      </c>
      <c r="B307" t="s">
        <v>212</v>
      </c>
      <c r="C307" t="s">
        <v>1</v>
      </c>
      <c r="D307" t="s">
        <v>247</v>
      </c>
      <c r="E307">
        <v>278</v>
      </c>
      <c r="F307">
        <v>278</v>
      </c>
      <c r="G307">
        <v>38.173549652099609</v>
      </c>
      <c r="H307">
        <v>37.858848571777344</v>
      </c>
      <c r="I307">
        <v>37.709186553955078</v>
      </c>
      <c r="J307">
        <v>37.428134918212891</v>
      </c>
      <c r="K307">
        <v>37.629474639892578</v>
      </c>
      <c r="L307">
        <v>38.079502105712891</v>
      </c>
      <c r="M307">
        <v>39.763099670410156</v>
      </c>
      <c r="N307">
        <v>42.039421081542969</v>
      </c>
      <c r="O307">
        <v>43.007400512695313</v>
      </c>
      <c r="P307">
        <v>43.619449615478516</v>
      </c>
      <c r="Q307">
        <v>44.503372192382813</v>
      </c>
      <c r="R307">
        <v>44.627235412597656</v>
      </c>
      <c r="S307">
        <v>44.547554016113281</v>
      </c>
      <c r="T307">
        <v>44.737098693847656</v>
      </c>
      <c r="U307">
        <v>44.168453216552734</v>
      </c>
      <c r="V307">
        <v>43.660560607910156</v>
      </c>
      <c r="W307">
        <v>43.198585510253906</v>
      </c>
      <c r="X307">
        <v>42.759967803955078</v>
      </c>
      <c r="Y307">
        <v>42.589908599853516</v>
      </c>
      <c r="Z307">
        <v>42.400737762451172</v>
      </c>
      <c r="AA307">
        <v>42.27587890625</v>
      </c>
      <c r="AB307">
        <v>41.493080139160156</v>
      </c>
      <c r="AC307">
        <v>40.209136962890625</v>
      </c>
      <c r="AD307">
        <v>39.473831176757813</v>
      </c>
      <c r="AE307">
        <v>-0.72644436359405518</v>
      </c>
      <c r="AF307">
        <v>-0.39857813715934753</v>
      </c>
      <c r="AG307">
        <v>-0.50655728578567505</v>
      </c>
      <c r="AH307">
        <v>-0.7292555570602417</v>
      </c>
      <c r="AI307">
        <v>-0.64340406656265259</v>
      </c>
      <c r="AJ307">
        <v>-0.41062095761299133</v>
      </c>
      <c r="AK307">
        <v>-0.88816255331039429</v>
      </c>
      <c r="AL307">
        <v>-2.5980293750762939</v>
      </c>
      <c r="AM307">
        <v>-2.4451544284820557</v>
      </c>
      <c r="AN307">
        <v>-2.9505212306976318</v>
      </c>
      <c r="AO307">
        <v>-3.2022061347961426</v>
      </c>
      <c r="AP307">
        <v>-3.2775182723999023</v>
      </c>
      <c r="AQ307">
        <v>-0.30251285433769226</v>
      </c>
      <c r="AR307">
        <v>0.82722193002700806</v>
      </c>
      <c r="AS307">
        <v>3.4552319049835205</v>
      </c>
      <c r="AT307">
        <v>21.114225387573242</v>
      </c>
      <c r="AU307">
        <v>21.593883514404297</v>
      </c>
      <c r="AV307">
        <v>21.679004669189453</v>
      </c>
      <c r="AW307">
        <v>21.480264663696289</v>
      </c>
      <c r="AX307">
        <v>10.91302490234375</v>
      </c>
      <c r="AY307">
        <v>5.8821287155151367</v>
      </c>
      <c r="AZ307">
        <v>3.9840142726898193</v>
      </c>
      <c r="BA307">
        <v>3.245715856552124</v>
      </c>
      <c r="BB307">
        <v>3.0112767219543457</v>
      </c>
      <c r="BC307">
        <v>0.13146518170833588</v>
      </c>
      <c r="BD307">
        <v>0.42709967494010925</v>
      </c>
      <c r="BE307">
        <v>0.30650055408477783</v>
      </c>
      <c r="BF307">
        <v>8.2403607666492462E-2</v>
      </c>
      <c r="BG307">
        <v>0.16722460091114044</v>
      </c>
      <c r="BH307">
        <v>0.39740851521492004</v>
      </c>
      <c r="BI307">
        <v>-6.4005851745605469E-2</v>
      </c>
      <c r="BJ307">
        <v>-1.6737467050552368</v>
      </c>
      <c r="BK307">
        <v>-1.4309779405593872</v>
      </c>
      <c r="BL307">
        <v>-1.8662142753601074</v>
      </c>
      <c r="BM307">
        <v>-2.1143341064453125</v>
      </c>
      <c r="BN307">
        <v>-2.1722638607025146</v>
      </c>
      <c r="BO307">
        <v>0.83663374185562134</v>
      </c>
      <c r="BP307">
        <v>1.9937222003936768</v>
      </c>
      <c r="BQ307">
        <v>4.6424202919006348</v>
      </c>
      <c r="BR307">
        <v>22.313234329223633</v>
      </c>
      <c r="BS307">
        <v>22.814645767211914</v>
      </c>
      <c r="BT307">
        <v>22.891321182250977</v>
      </c>
      <c r="BU307">
        <v>22.691932678222656</v>
      </c>
      <c r="BV307">
        <v>12.114912986755371</v>
      </c>
      <c r="BW307">
        <v>7.0871505737304687</v>
      </c>
      <c r="BX307">
        <v>5.1975059509277344</v>
      </c>
      <c r="BY307">
        <v>4.4256601333618164</v>
      </c>
      <c r="BZ307">
        <v>4.1914563179016113</v>
      </c>
      <c r="CA307">
        <v>0.72565072774887085</v>
      </c>
      <c r="CB307">
        <v>0.99896162748336792</v>
      </c>
      <c r="CC307">
        <v>0.86962193250656128</v>
      </c>
      <c r="CD307">
        <v>0.64455628395080566</v>
      </c>
      <c r="CE307">
        <v>0.72866356372833252</v>
      </c>
      <c r="CF307">
        <v>0.95704728364944458</v>
      </c>
      <c r="CG307">
        <v>0.50680255889892578</v>
      </c>
      <c r="CH307">
        <v>-1.0335913896560669</v>
      </c>
      <c r="CI307">
        <v>-0.72856235504150391</v>
      </c>
      <c r="CJ307">
        <v>-1.1152265071868896</v>
      </c>
      <c r="CK307">
        <v>-1.3608770370483398</v>
      </c>
      <c r="CL307">
        <v>-1.4067682027816772</v>
      </c>
      <c r="CM307">
        <v>1.625603199005127</v>
      </c>
      <c r="CN307">
        <v>2.8016366958618164</v>
      </c>
      <c r="CO307">
        <v>5.4646635055541992</v>
      </c>
      <c r="CP307">
        <v>23.143665313720703</v>
      </c>
      <c r="CQ307">
        <v>23.66014289855957</v>
      </c>
      <c r="CR307">
        <v>23.730968475341797</v>
      </c>
      <c r="CS307">
        <v>23.531129837036133</v>
      </c>
      <c r="CT307">
        <v>12.947336196899414</v>
      </c>
      <c r="CU307">
        <v>7.9217448234558105</v>
      </c>
      <c r="CV307">
        <v>6.0379667282104492</v>
      </c>
      <c r="CW307">
        <v>5.2428860664367676</v>
      </c>
      <c r="CX307">
        <v>5.008845329284668</v>
      </c>
      <c r="CY307">
        <v>1.3198362588882446</v>
      </c>
      <c r="CZ307">
        <v>1.5708235502243042</v>
      </c>
      <c r="DA307">
        <v>1.4327433109283447</v>
      </c>
      <c r="DB307">
        <v>1.2067089080810547</v>
      </c>
      <c r="DC307">
        <v>1.290102481842041</v>
      </c>
      <c r="DD307">
        <v>1.5166860818862915</v>
      </c>
      <c r="DE307">
        <v>1.077610969543457</v>
      </c>
      <c r="DF307">
        <v>-0.39343604445457458</v>
      </c>
      <c r="DG307">
        <v>-2.6146773248910904E-2</v>
      </c>
      <c r="DH307">
        <v>-0.36423876881599426</v>
      </c>
      <c r="DI307">
        <v>-0.60742008686065674</v>
      </c>
      <c r="DJ307">
        <v>-0.64127248525619507</v>
      </c>
      <c r="DK307">
        <v>2.4145727157592773</v>
      </c>
      <c r="DL307">
        <v>3.6095511913299561</v>
      </c>
      <c r="DM307">
        <v>6.2869067192077637</v>
      </c>
      <c r="DN307">
        <v>23.974096298217773</v>
      </c>
      <c r="DO307">
        <v>24.505640029907227</v>
      </c>
      <c r="DP307">
        <v>24.570615768432617</v>
      </c>
      <c r="DQ307">
        <v>24.370326995849609</v>
      </c>
      <c r="DR307">
        <v>13.779759407043457</v>
      </c>
      <c r="DS307">
        <v>8.7563390731811523</v>
      </c>
      <c r="DT307">
        <v>6.8784275054931641</v>
      </c>
      <c r="DU307">
        <v>6.0601119995117188</v>
      </c>
      <c r="DV307">
        <v>5.8262343406677246</v>
      </c>
      <c r="DW307">
        <v>2.1777458190917969</v>
      </c>
      <c r="DX307">
        <v>2.3965013027191162</v>
      </c>
      <c r="DY307">
        <v>2.2458012104034424</v>
      </c>
      <c r="DZ307">
        <v>2.0183682441711426</v>
      </c>
      <c r="EA307">
        <v>2.1007311344146729</v>
      </c>
      <c r="EB307">
        <v>2.3247156143188477</v>
      </c>
      <c r="EC307">
        <v>1.9017676115036011</v>
      </c>
      <c r="ED307">
        <v>0.53084659576416016</v>
      </c>
      <c r="EE307">
        <v>0.98802977800369263</v>
      </c>
      <c r="EF307">
        <v>0.72006827592849731</v>
      </c>
      <c r="EG307">
        <v>0.48045212030410767</v>
      </c>
      <c r="EH307">
        <v>0.46398180723190308</v>
      </c>
      <c r="EI307">
        <v>3.5537192821502686</v>
      </c>
      <c r="EJ307">
        <v>4.7760515213012695</v>
      </c>
      <c r="EK307">
        <v>7.474095344543457</v>
      </c>
      <c r="EL307">
        <v>25.173105239868164</v>
      </c>
      <c r="EM307">
        <v>25.726402282714844</v>
      </c>
      <c r="EN307">
        <v>25.782932281494141</v>
      </c>
      <c r="EO307">
        <v>25.581995010375977</v>
      </c>
      <c r="EP307">
        <v>14.981647491455078</v>
      </c>
      <c r="EQ307">
        <v>9.9613609313964844</v>
      </c>
      <c r="ER307">
        <v>8.0919189453125</v>
      </c>
      <c r="ES307">
        <v>7.240056037902832</v>
      </c>
      <c r="ET307">
        <v>7.0064139366149902</v>
      </c>
      <c r="EU307">
        <v>74.5</v>
      </c>
      <c r="EV307">
        <v>72</v>
      </c>
      <c r="EW307">
        <v>71</v>
      </c>
      <c r="EX307">
        <v>70.5</v>
      </c>
      <c r="EY307">
        <v>68.5</v>
      </c>
      <c r="EZ307">
        <v>67</v>
      </c>
      <c r="FA307">
        <v>68</v>
      </c>
      <c r="FB307">
        <v>73.5</v>
      </c>
      <c r="FC307">
        <v>78.5</v>
      </c>
      <c r="FD307">
        <v>83.5</v>
      </c>
      <c r="FE307">
        <v>86.5</v>
      </c>
      <c r="FF307">
        <v>89</v>
      </c>
      <c r="FG307">
        <v>92</v>
      </c>
      <c r="FH307">
        <v>95</v>
      </c>
      <c r="FI307">
        <v>97</v>
      </c>
      <c r="FJ307">
        <v>98.5</v>
      </c>
      <c r="FK307">
        <v>99</v>
      </c>
      <c r="FL307">
        <v>99</v>
      </c>
      <c r="FM307">
        <v>98.5</v>
      </c>
      <c r="FN307">
        <v>95</v>
      </c>
      <c r="FO307">
        <v>92.5</v>
      </c>
      <c r="FP307">
        <v>89</v>
      </c>
      <c r="FQ307">
        <v>84</v>
      </c>
      <c r="FR307">
        <v>82.5</v>
      </c>
      <c r="FS307">
        <v>278</v>
      </c>
      <c r="FT307">
        <v>0.10038140416145325</v>
      </c>
      <c r="FU307">
        <v>1</v>
      </c>
    </row>
    <row r="308" spans="1:177" x14ac:dyDescent="0.2">
      <c r="A308" t="s">
        <v>193</v>
      </c>
      <c r="B308" t="s">
        <v>212</v>
      </c>
      <c r="C308" t="s">
        <v>1</v>
      </c>
      <c r="D308" t="s">
        <v>248</v>
      </c>
      <c r="E308">
        <v>291</v>
      </c>
      <c r="F308">
        <v>291</v>
      </c>
      <c r="G308">
        <v>37.33941650390625</v>
      </c>
      <c r="H308">
        <v>36.884902954101563</v>
      </c>
      <c r="I308">
        <v>36.501197814941406</v>
      </c>
      <c r="J308">
        <v>36.430278778076172</v>
      </c>
      <c r="K308">
        <v>36.698593139648438</v>
      </c>
      <c r="L308">
        <v>37.358253479003906</v>
      </c>
      <c r="M308">
        <v>39.718040466308594</v>
      </c>
      <c r="N308">
        <v>43.0281982421875</v>
      </c>
      <c r="O308">
        <v>44.338905334472656</v>
      </c>
      <c r="P308">
        <v>45.432559967041016</v>
      </c>
      <c r="Q308">
        <v>46.864002227783203</v>
      </c>
      <c r="R308">
        <v>47.139476776123047</v>
      </c>
      <c r="S308">
        <v>47.271717071533203</v>
      </c>
      <c r="T308">
        <v>47.484302520751953</v>
      </c>
      <c r="U308">
        <v>46.986835479736328</v>
      </c>
      <c r="V308">
        <v>46.784919738769531</v>
      </c>
      <c r="W308">
        <v>46.487247467041016</v>
      </c>
      <c r="X308">
        <v>46.037918090820312</v>
      </c>
      <c r="Y308">
        <v>46.513584136962891</v>
      </c>
      <c r="Z308">
        <v>46.774662017822266</v>
      </c>
      <c r="AA308">
        <v>46.741046905517578</v>
      </c>
      <c r="AB308">
        <v>45.582378387451172</v>
      </c>
      <c r="AC308">
        <v>44.344181060791016</v>
      </c>
      <c r="AD308">
        <v>43.480388641357422</v>
      </c>
      <c r="AE308">
        <v>-0.92057973146438599</v>
      </c>
      <c r="AF308">
        <v>-1.0314449071884155</v>
      </c>
      <c r="AG308">
        <v>-1.2090418338775635</v>
      </c>
      <c r="AH308">
        <v>-1.5152554512023926</v>
      </c>
      <c r="AI308">
        <v>-1.4383761882781982</v>
      </c>
      <c r="AJ308">
        <v>-1.390222430229187</v>
      </c>
      <c r="AK308">
        <v>-1.4430675506591797</v>
      </c>
      <c r="AL308">
        <v>-2.5459480285644531</v>
      </c>
      <c r="AM308">
        <v>-3.1354787349700928</v>
      </c>
      <c r="AN308">
        <v>-3.1729955673217773</v>
      </c>
      <c r="AO308">
        <v>-3.5390715599060059</v>
      </c>
      <c r="AP308">
        <v>-5.4442596435546875</v>
      </c>
      <c r="AQ308">
        <v>-2.6138916015625</v>
      </c>
      <c r="AR308">
        <v>-0.31932440400123596</v>
      </c>
      <c r="AS308">
        <v>1.9576797485351562</v>
      </c>
      <c r="AT308">
        <v>22.024515151977539</v>
      </c>
      <c r="AU308">
        <v>22.380527496337891</v>
      </c>
      <c r="AV308">
        <v>22.157194137573242</v>
      </c>
      <c r="AW308">
        <v>22.681772232055664</v>
      </c>
      <c r="AX308">
        <v>8.8406143188476563</v>
      </c>
      <c r="AY308">
        <v>-0.11952338367700577</v>
      </c>
      <c r="AZ308">
        <v>-1.3201800584793091</v>
      </c>
      <c r="BA308">
        <v>-2.2658901214599609</v>
      </c>
      <c r="BB308">
        <v>-2.2930946350097656</v>
      </c>
      <c r="BC308">
        <v>0.20053917169570923</v>
      </c>
      <c r="BD308">
        <v>5.4762698709964752E-2</v>
      </c>
      <c r="BE308">
        <v>-0.14509934186935425</v>
      </c>
      <c r="BF308">
        <v>-0.47430983185768127</v>
      </c>
      <c r="BG308">
        <v>-0.38793060183525085</v>
      </c>
      <c r="BH308">
        <v>-0.3123195469379425</v>
      </c>
      <c r="BI308">
        <v>-0.33955055475234985</v>
      </c>
      <c r="BJ308">
        <v>-1.2997332811355591</v>
      </c>
      <c r="BK308">
        <v>-1.759284496307373</v>
      </c>
      <c r="BL308">
        <v>-1.6881030797958374</v>
      </c>
      <c r="BM308">
        <v>-2.0610895156860352</v>
      </c>
      <c r="BN308">
        <v>-3.9418845176696777</v>
      </c>
      <c r="BO308">
        <v>-1.0819559097290039</v>
      </c>
      <c r="BP308">
        <v>1.2109886407852173</v>
      </c>
      <c r="BQ308">
        <v>3.517704963684082</v>
      </c>
      <c r="BR308">
        <v>23.636262893676758</v>
      </c>
      <c r="BS308">
        <v>24.004192352294922</v>
      </c>
      <c r="BT308">
        <v>23.758832931518555</v>
      </c>
      <c r="BU308">
        <v>24.279882431030273</v>
      </c>
      <c r="BV308">
        <v>10.432249069213867</v>
      </c>
      <c r="BW308">
        <v>1.4674415588378906</v>
      </c>
      <c r="BX308">
        <v>0.23738430440425873</v>
      </c>
      <c r="BY308">
        <v>-0.72217977046966553</v>
      </c>
      <c r="BZ308">
        <v>-0.74273395538330078</v>
      </c>
      <c r="CA308">
        <v>0.97702270746231079</v>
      </c>
      <c r="CB308">
        <v>0.80706679821014404</v>
      </c>
      <c r="CC308">
        <v>0.59178394079208374</v>
      </c>
      <c r="CD308">
        <v>0.24664592742919922</v>
      </c>
      <c r="CE308">
        <v>0.33960479497909546</v>
      </c>
      <c r="CF308">
        <v>0.4342326819896698</v>
      </c>
      <c r="CG308">
        <v>0.42474192380905151</v>
      </c>
      <c r="CH308">
        <v>-0.4366087019443512</v>
      </c>
      <c r="CI308">
        <v>-0.80613666772842407</v>
      </c>
      <c r="CJ308">
        <v>-0.65967106819152832</v>
      </c>
      <c r="CK308">
        <v>-1.0374437570571899</v>
      </c>
      <c r="CL308">
        <v>-2.9013440608978271</v>
      </c>
      <c r="CM308">
        <v>-2.0941892638802528E-2</v>
      </c>
      <c r="CN308">
        <v>2.270878791809082</v>
      </c>
      <c r="CO308">
        <v>4.5981736183166504</v>
      </c>
      <c r="CP308">
        <v>24.752553939819336</v>
      </c>
      <c r="CQ308">
        <v>25.128738403320313</v>
      </c>
      <c r="CR308">
        <v>24.868124008178711</v>
      </c>
      <c r="CS308">
        <v>25.386728286743164</v>
      </c>
      <c r="CT308">
        <v>11.534610748291016</v>
      </c>
      <c r="CU308">
        <v>2.5665686130523682</v>
      </c>
      <c r="CV308">
        <v>1.3161486387252808</v>
      </c>
      <c r="CW308">
        <v>0.34698924422264099</v>
      </c>
      <c r="CX308">
        <v>0.33104118704795837</v>
      </c>
      <c r="CY308">
        <v>1.7535063028335571</v>
      </c>
      <c r="CZ308">
        <v>1.5593708753585815</v>
      </c>
      <c r="DA308">
        <v>1.3286672830581665</v>
      </c>
      <c r="DB308">
        <v>0.96760165691375732</v>
      </c>
      <c r="DC308">
        <v>1.0671402215957642</v>
      </c>
      <c r="DD308">
        <v>1.1807849407196045</v>
      </c>
      <c r="DE308">
        <v>1.1890344619750977</v>
      </c>
      <c r="DF308">
        <v>0.4265158474445343</v>
      </c>
      <c r="DG308">
        <v>0.14701120555400848</v>
      </c>
      <c r="DH308">
        <v>0.36876091361045837</v>
      </c>
      <c r="DI308">
        <v>-1.3797941617667675E-2</v>
      </c>
      <c r="DJ308">
        <v>-1.8608036041259766</v>
      </c>
      <c r="DK308">
        <v>1.0400720834732056</v>
      </c>
      <c r="DL308">
        <v>3.3307690620422363</v>
      </c>
      <c r="DM308">
        <v>5.6786422729492188</v>
      </c>
      <c r="DN308">
        <v>25.868844985961914</v>
      </c>
      <c r="DO308">
        <v>26.253284454345703</v>
      </c>
      <c r="DP308">
        <v>25.977415084838867</v>
      </c>
      <c r="DQ308">
        <v>26.493574142456055</v>
      </c>
      <c r="DR308">
        <v>12.636972427368164</v>
      </c>
      <c r="DS308">
        <v>3.6656956672668457</v>
      </c>
      <c r="DT308">
        <v>2.3949129581451416</v>
      </c>
      <c r="DU308">
        <v>1.4161583185195923</v>
      </c>
      <c r="DV308">
        <v>1.4048162698745728</v>
      </c>
      <c r="DW308">
        <v>2.8746252059936523</v>
      </c>
      <c r="DX308">
        <v>2.6455786228179932</v>
      </c>
      <c r="DY308">
        <v>2.3926095962524414</v>
      </c>
      <c r="DZ308">
        <v>2.008547306060791</v>
      </c>
      <c r="EA308">
        <v>2.1175858974456787</v>
      </c>
      <c r="EB308">
        <v>2.2586877346038818</v>
      </c>
      <c r="EC308">
        <v>2.2925512790679932</v>
      </c>
      <c r="ED308">
        <v>1.6727306842803955</v>
      </c>
      <c r="EE308">
        <v>1.5232053995132446</v>
      </c>
      <c r="EF308">
        <v>1.8536533117294312</v>
      </c>
      <c r="EG308">
        <v>1.464184045791626</v>
      </c>
      <c r="EH308">
        <v>-0.35842832922935486</v>
      </c>
      <c r="EI308">
        <v>2.5720078945159912</v>
      </c>
      <c r="EJ308">
        <v>4.8610820770263672</v>
      </c>
      <c r="EK308">
        <v>7.2386674880981445</v>
      </c>
      <c r="EL308">
        <v>27.480592727661133</v>
      </c>
      <c r="EM308">
        <v>27.876949310302734</v>
      </c>
      <c r="EN308">
        <v>27.57905387878418</v>
      </c>
      <c r="EO308">
        <v>28.091684341430664</v>
      </c>
      <c r="EP308">
        <v>14.228607177734375</v>
      </c>
      <c r="EQ308">
        <v>5.2526607513427734</v>
      </c>
      <c r="ER308">
        <v>3.9524772167205811</v>
      </c>
      <c r="ES308">
        <v>2.9598684310913086</v>
      </c>
      <c r="ET308">
        <v>2.9551770687103271</v>
      </c>
      <c r="EU308">
        <v>85.5</v>
      </c>
      <c r="EV308">
        <v>84</v>
      </c>
      <c r="EW308">
        <v>83</v>
      </c>
      <c r="EX308">
        <v>80.5</v>
      </c>
      <c r="EY308">
        <v>78</v>
      </c>
      <c r="EZ308">
        <v>78</v>
      </c>
      <c r="FA308">
        <v>79</v>
      </c>
      <c r="FB308">
        <v>82</v>
      </c>
      <c r="FC308">
        <v>87.5</v>
      </c>
      <c r="FD308">
        <v>93</v>
      </c>
      <c r="FE308">
        <v>96.5</v>
      </c>
      <c r="FF308">
        <v>99.5</v>
      </c>
      <c r="FG308">
        <v>101</v>
      </c>
      <c r="FH308">
        <v>102.5</v>
      </c>
      <c r="FI308">
        <v>105.5</v>
      </c>
      <c r="FJ308">
        <v>107.5</v>
      </c>
      <c r="FK308">
        <v>108</v>
      </c>
      <c r="FL308">
        <v>107.5</v>
      </c>
      <c r="FM308">
        <v>106.5</v>
      </c>
      <c r="FN308">
        <v>103.5</v>
      </c>
      <c r="FO308">
        <v>99</v>
      </c>
      <c r="FP308">
        <v>93.5</v>
      </c>
      <c r="FQ308">
        <v>89.5</v>
      </c>
      <c r="FR308">
        <v>87.5</v>
      </c>
      <c r="FS308">
        <v>291</v>
      </c>
      <c r="FT308">
        <v>9.4603151082992554E-2</v>
      </c>
      <c r="FU308">
        <v>1</v>
      </c>
    </row>
    <row r="309" spans="1:177" x14ac:dyDescent="0.2">
      <c r="A309" t="s">
        <v>193</v>
      </c>
      <c r="B309" t="s">
        <v>212</v>
      </c>
      <c r="C309" t="s">
        <v>1</v>
      </c>
      <c r="D309" t="s">
        <v>249</v>
      </c>
      <c r="E309">
        <v>291</v>
      </c>
      <c r="F309">
        <v>291</v>
      </c>
      <c r="G309">
        <v>38.7401123046875</v>
      </c>
      <c r="H309">
        <v>38.482215881347656</v>
      </c>
      <c r="I309">
        <v>38.182846069335938</v>
      </c>
      <c r="J309">
        <v>38.050968170166016</v>
      </c>
      <c r="K309">
        <v>38.373394012451172</v>
      </c>
      <c r="L309">
        <v>39.160137176513672</v>
      </c>
      <c r="M309">
        <v>41.357105255126953</v>
      </c>
      <c r="N309">
        <v>44.376091003417969</v>
      </c>
      <c r="O309">
        <v>45.820022583007813</v>
      </c>
      <c r="P309">
        <v>46.737556457519531</v>
      </c>
      <c r="Q309">
        <v>47.776653289794922</v>
      </c>
      <c r="R309">
        <v>48.127437591552734</v>
      </c>
      <c r="S309">
        <v>48.066059112548828</v>
      </c>
      <c r="T309">
        <v>48.251033782958984</v>
      </c>
      <c r="U309">
        <v>47.716651916503906</v>
      </c>
      <c r="V309">
        <v>47.578563690185547</v>
      </c>
      <c r="W309">
        <v>47.033321380615234</v>
      </c>
      <c r="X309">
        <v>46.685840606689453</v>
      </c>
      <c r="Y309">
        <v>47.248435974121094</v>
      </c>
      <c r="Z309">
        <v>47.641445159912109</v>
      </c>
      <c r="AA309">
        <v>47.777561187744141</v>
      </c>
      <c r="AB309">
        <v>46.916275024414063</v>
      </c>
      <c r="AC309">
        <v>45.759563446044922</v>
      </c>
      <c r="AD309">
        <v>44.604827880859375</v>
      </c>
      <c r="AE309">
        <v>-1.2880964279174805</v>
      </c>
      <c r="AF309">
        <v>-1.268271803855896</v>
      </c>
      <c r="AG309">
        <v>-1.373505711555481</v>
      </c>
      <c r="AH309">
        <v>-1.0582815408706665</v>
      </c>
      <c r="AI309">
        <v>-1.0434684753417969</v>
      </c>
      <c r="AJ309">
        <v>-1.101345419883728</v>
      </c>
      <c r="AK309">
        <v>-0.69717633724212646</v>
      </c>
      <c r="AL309">
        <v>-1.9877585172653198</v>
      </c>
      <c r="AM309">
        <v>-2.682363748550415</v>
      </c>
      <c r="AN309">
        <v>-3.3390030860900879</v>
      </c>
      <c r="AO309">
        <v>-3.8290219306945801</v>
      </c>
      <c r="AP309">
        <v>-4.7133150100708008</v>
      </c>
      <c r="AQ309">
        <v>-4.7342305183410645</v>
      </c>
      <c r="AR309">
        <v>-4.1496663093566895</v>
      </c>
      <c r="AS309">
        <v>0.99251639842987061</v>
      </c>
      <c r="AT309">
        <v>24.530403137207031</v>
      </c>
      <c r="AU309">
        <v>24.580450057983398</v>
      </c>
      <c r="AV309">
        <v>24.279666900634766</v>
      </c>
      <c r="AW309">
        <v>24.089258193969727</v>
      </c>
      <c r="AX309">
        <v>6.0063776969909668</v>
      </c>
      <c r="AY309">
        <v>-1.6799037456512451</v>
      </c>
      <c r="AZ309">
        <v>-1.6217268705368042</v>
      </c>
      <c r="BA309">
        <v>-1.5806523561477661</v>
      </c>
      <c r="BB309">
        <v>-1.8834851980209351</v>
      </c>
      <c r="BC309">
        <v>-0.25192093849182129</v>
      </c>
      <c r="BD309">
        <v>-0.26305806636810303</v>
      </c>
      <c r="BE309">
        <v>-0.389436274766922</v>
      </c>
      <c r="BF309">
        <v>-8.9426442980766296E-2</v>
      </c>
      <c r="BG309">
        <v>-5.1471065729856491E-2</v>
      </c>
      <c r="BH309">
        <v>-0.11620202660560608</v>
      </c>
      <c r="BI309">
        <v>0.30208545923233032</v>
      </c>
      <c r="BJ309">
        <v>-0.86118781566619873</v>
      </c>
      <c r="BK309">
        <v>-1.4361100196838379</v>
      </c>
      <c r="BL309">
        <v>-2.0108699798583984</v>
      </c>
      <c r="BM309">
        <v>-2.4278552532196045</v>
      </c>
      <c r="BN309">
        <v>-3.276193380355835</v>
      </c>
      <c r="BO309">
        <v>-3.2629084587097168</v>
      </c>
      <c r="BP309">
        <v>-2.6623313426971436</v>
      </c>
      <c r="BQ309">
        <v>2.4821858406066895</v>
      </c>
      <c r="BR309">
        <v>26.066841125488281</v>
      </c>
      <c r="BS309">
        <v>26.112691879272461</v>
      </c>
      <c r="BT309">
        <v>25.822027206420898</v>
      </c>
      <c r="BU309">
        <v>25.642797470092773</v>
      </c>
      <c r="BV309">
        <v>7.5690646171569824</v>
      </c>
      <c r="BW309">
        <v>-0.10907500237226486</v>
      </c>
      <c r="BX309">
        <v>-4.767758771777153E-2</v>
      </c>
      <c r="BY309">
        <v>-1.5056831762194633E-3</v>
      </c>
      <c r="BZ309">
        <v>-0.33094292879104614</v>
      </c>
      <c r="CA309">
        <v>0.46573111414909363</v>
      </c>
      <c r="CB309">
        <v>0.43314993381500244</v>
      </c>
      <c r="CC309">
        <v>0.29212722182273865</v>
      </c>
      <c r="CD309">
        <v>0.5815996527671814</v>
      </c>
      <c r="CE309">
        <v>0.63558328151702881</v>
      </c>
      <c r="CF309">
        <v>0.56610530614852905</v>
      </c>
      <c r="CG309">
        <v>0.994171142578125</v>
      </c>
      <c r="CH309">
        <v>-8.0928340554237366E-2</v>
      </c>
      <c r="CI309">
        <v>-0.57295846939086914</v>
      </c>
      <c r="CJ309">
        <v>-1.0910089015960693</v>
      </c>
      <c r="CK309">
        <v>-1.4574116468429565</v>
      </c>
      <c r="CL309">
        <v>-2.2808470726013184</v>
      </c>
      <c r="CM309">
        <v>-2.24387526512146</v>
      </c>
      <c r="CN309">
        <v>-1.6322076320648193</v>
      </c>
      <c r="CO309">
        <v>3.5139262676239014</v>
      </c>
      <c r="CP309">
        <v>27.130971908569336</v>
      </c>
      <c r="CQ309">
        <v>27.173917770385742</v>
      </c>
      <c r="CR309">
        <v>26.890262603759766</v>
      </c>
      <c r="CS309">
        <v>26.718772888183594</v>
      </c>
      <c r="CT309">
        <v>8.6513767242431641</v>
      </c>
      <c r="CU309">
        <v>0.97887617349624634</v>
      </c>
      <c r="CV309">
        <v>1.0425041913986206</v>
      </c>
      <c r="CW309">
        <v>1.0922064781188965</v>
      </c>
      <c r="CX309">
        <v>0.74434316158294678</v>
      </c>
      <c r="CY309">
        <v>1.1833831071853638</v>
      </c>
      <c r="CZ309">
        <v>1.1293579339981079</v>
      </c>
      <c r="DA309">
        <v>0.9736906886100769</v>
      </c>
      <c r="DB309">
        <v>1.2526257038116455</v>
      </c>
      <c r="DC309">
        <v>1.322637677192688</v>
      </c>
      <c r="DD309">
        <v>1.2484126091003418</v>
      </c>
      <c r="DE309">
        <v>1.6862567663192749</v>
      </c>
      <c r="DF309">
        <v>0.69933110475540161</v>
      </c>
      <c r="DG309">
        <v>0.290193110704422</v>
      </c>
      <c r="DH309">
        <v>-0.1711479127407074</v>
      </c>
      <c r="DI309">
        <v>-0.48696792125701904</v>
      </c>
      <c r="DJ309">
        <v>-1.2855008840560913</v>
      </c>
      <c r="DK309">
        <v>-1.2248420715332031</v>
      </c>
      <c r="DL309">
        <v>-0.60208392143249512</v>
      </c>
      <c r="DM309">
        <v>4.5456666946411133</v>
      </c>
      <c r="DN309">
        <v>28.195102691650391</v>
      </c>
      <c r="DO309">
        <v>28.235143661499023</v>
      </c>
      <c r="DP309">
        <v>27.958498001098633</v>
      </c>
      <c r="DQ309">
        <v>27.794748306274414</v>
      </c>
      <c r="DR309">
        <v>9.7336883544921875</v>
      </c>
      <c r="DS309">
        <v>2.0668272972106934</v>
      </c>
      <c r="DT309">
        <v>2.1326858997344971</v>
      </c>
      <c r="DU309">
        <v>2.1859185695648193</v>
      </c>
      <c r="DV309">
        <v>1.8196291923522949</v>
      </c>
      <c r="DW309">
        <v>2.2195587158203125</v>
      </c>
      <c r="DX309">
        <v>2.1345717906951904</v>
      </c>
      <c r="DY309">
        <v>1.9577600955963135</v>
      </c>
      <c r="DZ309">
        <v>2.2214808464050293</v>
      </c>
      <c r="EA309">
        <v>2.3146350383758545</v>
      </c>
      <c r="EB309">
        <v>2.2335560321807861</v>
      </c>
      <c r="EC309">
        <v>2.6855185031890869</v>
      </c>
      <c r="ED309">
        <v>1.8259018659591675</v>
      </c>
      <c r="EE309">
        <v>1.5364469289779663</v>
      </c>
      <c r="EF309">
        <v>1.1569852828979492</v>
      </c>
      <c r="EG309">
        <v>0.91419863700866699</v>
      </c>
      <c r="EH309">
        <v>0.15162105858325958</v>
      </c>
      <c r="EI309">
        <v>0.24647988379001617</v>
      </c>
      <c r="EJ309">
        <v>0.88525110483169556</v>
      </c>
      <c r="EK309">
        <v>6.0353360176086426</v>
      </c>
      <c r="EL309">
        <v>29.731540679931641</v>
      </c>
      <c r="EM309">
        <v>29.767385482788086</v>
      </c>
      <c r="EN309">
        <v>29.500858306884766</v>
      </c>
      <c r="EO309">
        <v>29.348287582397461</v>
      </c>
      <c r="EP309">
        <v>11.296375274658203</v>
      </c>
      <c r="EQ309">
        <v>3.6376559734344482</v>
      </c>
      <c r="ER309">
        <v>3.706735372543335</v>
      </c>
      <c r="ES309">
        <v>3.7650651931762695</v>
      </c>
      <c r="ET309">
        <v>3.3721716403961182</v>
      </c>
      <c r="EU309">
        <v>80.5</v>
      </c>
      <c r="EV309">
        <v>79</v>
      </c>
      <c r="EW309">
        <v>78</v>
      </c>
      <c r="EX309">
        <v>76.5</v>
      </c>
      <c r="EY309">
        <v>75</v>
      </c>
      <c r="EZ309">
        <v>73.5</v>
      </c>
      <c r="FA309">
        <v>74</v>
      </c>
      <c r="FB309">
        <v>76.5</v>
      </c>
      <c r="FC309">
        <v>82</v>
      </c>
      <c r="FD309">
        <v>87.5</v>
      </c>
      <c r="FE309">
        <v>92.5</v>
      </c>
      <c r="FF309">
        <v>96</v>
      </c>
      <c r="FG309">
        <v>98.5</v>
      </c>
      <c r="FH309">
        <v>100.5</v>
      </c>
      <c r="FI309">
        <v>101.5</v>
      </c>
      <c r="FJ309">
        <v>103</v>
      </c>
      <c r="FK309">
        <v>103</v>
      </c>
      <c r="FL309">
        <v>104</v>
      </c>
      <c r="FM309">
        <v>104</v>
      </c>
      <c r="FN309">
        <v>102</v>
      </c>
      <c r="FO309">
        <v>99</v>
      </c>
      <c r="FP309">
        <v>95</v>
      </c>
      <c r="FQ309">
        <v>92</v>
      </c>
      <c r="FR309">
        <v>88.5</v>
      </c>
      <c r="FS309">
        <v>291</v>
      </c>
      <c r="FT309">
        <v>9.8351441323757172E-2</v>
      </c>
      <c r="FU309">
        <v>1</v>
      </c>
    </row>
    <row r="310" spans="1:177" x14ac:dyDescent="0.2">
      <c r="A310" t="s">
        <v>193</v>
      </c>
      <c r="B310" t="s">
        <v>212</v>
      </c>
      <c r="C310" t="s">
        <v>1</v>
      </c>
      <c r="D310" t="s">
        <v>250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  <c r="DG310">
        <v>0</v>
      </c>
      <c r="DH310">
        <v>0</v>
      </c>
      <c r="DI310">
        <v>0</v>
      </c>
      <c r="DJ310">
        <v>0</v>
      </c>
      <c r="DK310">
        <v>0</v>
      </c>
      <c r="DL310">
        <v>0</v>
      </c>
      <c r="DM310">
        <v>0</v>
      </c>
      <c r="DN310">
        <v>0</v>
      </c>
      <c r="DO310">
        <v>0</v>
      </c>
      <c r="DP310">
        <v>0</v>
      </c>
      <c r="DQ310">
        <v>0</v>
      </c>
      <c r="DR310">
        <v>0</v>
      </c>
      <c r="DS310">
        <v>0</v>
      </c>
      <c r="DT310">
        <v>0</v>
      </c>
      <c r="DU310">
        <v>0</v>
      </c>
      <c r="DV310">
        <v>0</v>
      </c>
      <c r="DW310">
        <v>0</v>
      </c>
      <c r="DX310">
        <v>0</v>
      </c>
      <c r="DY310">
        <v>0</v>
      </c>
      <c r="DZ310">
        <v>0</v>
      </c>
      <c r="EA310">
        <v>0</v>
      </c>
      <c r="EB310">
        <v>0</v>
      </c>
      <c r="EC310">
        <v>0</v>
      </c>
      <c r="ED310">
        <v>0</v>
      </c>
      <c r="EE310">
        <v>0</v>
      </c>
      <c r="EF310">
        <v>0</v>
      </c>
      <c r="EG310">
        <v>0</v>
      </c>
      <c r="EH310">
        <v>0</v>
      </c>
      <c r="EI310">
        <v>0</v>
      </c>
      <c r="EJ310">
        <v>0</v>
      </c>
      <c r="EK310">
        <v>0</v>
      </c>
      <c r="EL310">
        <v>0</v>
      </c>
      <c r="EM310">
        <v>0</v>
      </c>
      <c r="EN310">
        <v>0</v>
      </c>
      <c r="EO310">
        <v>0</v>
      </c>
      <c r="EP310">
        <v>0</v>
      </c>
      <c r="EQ310">
        <v>0</v>
      </c>
      <c r="ER310">
        <v>0</v>
      </c>
      <c r="ES310">
        <v>0</v>
      </c>
      <c r="ET310">
        <v>0</v>
      </c>
      <c r="EU310">
        <v>0</v>
      </c>
      <c r="EV310">
        <v>0</v>
      </c>
      <c r="EW310">
        <v>0</v>
      </c>
      <c r="EX310">
        <v>0</v>
      </c>
      <c r="EY310">
        <v>0</v>
      </c>
      <c r="EZ310">
        <v>0</v>
      </c>
      <c r="FA310">
        <v>0</v>
      </c>
      <c r="FB310">
        <v>0</v>
      </c>
      <c r="FC310">
        <v>0</v>
      </c>
      <c r="FD310">
        <v>0</v>
      </c>
      <c r="FE310">
        <v>0</v>
      </c>
      <c r="FF310">
        <v>0</v>
      </c>
      <c r="FG310">
        <v>0</v>
      </c>
      <c r="FH310">
        <v>0</v>
      </c>
      <c r="FI310">
        <v>0</v>
      </c>
      <c r="FJ310">
        <v>0</v>
      </c>
      <c r="FK310">
        <v>0</v>
      </c>
      <c r="FL310">
        <v>0</v>
      </c>
      <c r="FM310">
        <v>0</v>
      </c>
      <c r="FN310">
        <v>0</v>
      </c>
      <c r="FO310">
        <v>0</v>
      </c>
      <c r="FP310">
        <v>0</v>
      </c>
      <c r="FQ310">
        <v>0</v>
      </c>
      <c r="FR310">
        <v>0</v>
      </c>
      <c r="FS310">
        <v>0</v>
      </c>
      <c r="FU310">
        <v>0</v>
      </c>
    </row>
    <row r="311" spans="1:177" x14ac:dyDescent="0.2">
      <c r="A311" t="s">
        <v>193</v>
      </c>
      <c r="B311" t="s">
        <v>212</v>
      </c>
      <c r="C311" t="s">
        <v>1</v>
      </c>
      <c r="D311" t="s">
        <v>251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  <c r="DG311">
        <v>0</v>
      </c>
      <c r="DH311">
        <v>0</v>
      </c>
      <c r="DI311">
        <v>0</v>
      </c>
      <c r="DJ311">
        <v>0</v>
      </c>
      <c r="DK311">
        <v>0</v>
      </c>
      <c r="DL311">
        <v>0</v>
      </c>
      <c r="DM311">
        <v>0</v>
      </c>
      <c r="DN311">
        <v>0</v>
      </c>
      <c r="DO311">
        <v>0</v>
      </c>
      <c r="DP311">
        <v>0</v>
      </c>
      <c r="DQ311">
        <v>0</v>
      </c>
      <c r="DR311">
        <v>0</v>
      </c>
      <c r="DS311">
        <v>0</v>
      </c>
      <c r="DT311">
        <v>0</v>
      </c>
      <c r="DU311">
        <v>0</v>
      </c>
      <c r="DV311">
        <v>0</v>
      </c>
      <c r="DW311">
        <v>0</v>
      </c>
      <c r="DX311">
        <v>0</v>
      </c>
      <c r="DY311">
        <v>0</v>
      </c>
      <c r="DZ311">
        <v>0</v>
      </c>
      <c r="EA311">
        <v>0</v>
      </c>
      <c r="EB311">
        <v>0</v>
      </c>
      <c r="EC311">
        <v>0</v>
      </c>
      <c r="ED311">
        <v>0</v>
      </c>
      <c r="EE311">
        <v>0</v>
      </c>
      <c r="EF311">
        <v>0</v>
      </c>
      <c r="EG311">
        <v>0</v>
      </c>
      <c r="EH311">
        <v>0</v>
      </c>
      <c r="EI311">
        <v>0</v>
      </c>
      <c r="EJ311">
        <v>0</v>
      </c>
      <c r="EK311">
        <v>0</v>
      </c>
      <c r="EL311">
        <v>0</v>
      </c>
      <c r="EM311">
        <v>0</v>
      </c>
      <c r="EN311">
        <v>0</v>
      </c>
      <c r="EO311">
        <v>0</v>
      </c>
      <c r="EP311">
        <v>0</v>
      </c>
      <c r="EQ311">
        <v>0</v>
      </c>
      <c r="ER311">
        <v>0</v>
      </c>
      <c r="ES311">
        <v>0</v>
      </c>
      <c r="ET311">
        <v>0</v>
      </c>
      <c r="EU311">
        <v>0</v>
      </c>
      <c r="EV311">
        <v>0</v>
      </c>
      <c r="EW311">
        <v>0</v>
      </c>
      <c r="EX311">
        <v>0</v>
      </c>
      <c r="EY311">
        <v>0</v>
      </c>
      <c r="EZ311">
        <v>0</v>
      </c>
      <c r="FA311">
        <v>0</v>
      </c>
      <c r="FB311">
        <v>0</v>
      </c>
      <c r="FC311">
        <v>0</v>
      </c>
      <c r="FD311">
        <v>0</v>
      </c>
      <c r="FE311">
        <v>0</v>
      </c>
      <c r="FF311">
        <v>0</v>
      </c>
      <c r="FG311">
        <v>0</v>
      </c>
      <c r="FH311">
        <v>0</v>
      </c>
      <c r="FI311">
        <v>0</v>
      </c>
      <c r="FJ311">
        <v>0</v>
      </c>
      <c r="FK311">
        <v>0</v>
      </c>
      <c r="FL311">
        <v>0</v>
      </c>
      <c r="FM311">
        <v>0</v>
      </c>
      <c r="FN311">
        <v>0</v>
      </c>
      <c r="FO311">
        <v>0</v>
      </c>
      <c r="FP311">
        <v>0</v>
      </c>
      <c r="FQ311">
        <v>0</v>
      </c>
      <c r="FR311">
        <v>0</v>
      </c>
      <c r="FS311">
        <v>0</v>
      </c>
      <c r="FU311">
        <v>0</v>
      </c>
    </row>
    <row r="312" spans="1:177" x14ac:dyDescent="0.2">
      <c r="A312" t="s">
        <v>193</v>
      </c>
      <c r="B312" t="s">
        <v>212</v>
      </c>
      <c r="C312" t="s">
        <v>1</v>
      </c>
      <c r="D312" t="s">
        <v>252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  <c r="DG312">
        <v>0</v>
      </c>
      <c r="DH312">
        <v>0</v>
      </c>
      <c r="DI312">
        <v>0</v>
      </c>
      <c r="DJ312">
        <v>0</v>
      </c>
      <c r="DK312">
        <v>0</v>
      </c>
      <c r="DL312">
        <v>0</v>
      </c>
      <c r="DM312">
        <v>0</v>
      </c>
      <c r="DN312">
        <v>0</v>
      </c>
      <c r="DO312">
        <v>0</v>
      </c>
      <c r="DP312">
        <v>0</v>
      </c>
      <c r="DQ312">
        <v>0</v>
      </c>
      <c r="DR312">
        <v>0</v>
      </c>
      <c r="DS312">
        <v>0</v>
      </c>
      <c r="DT312">
        <v>0</v>
      </c>
      <c r="DU312">
        <v>0</v>
      </c>
      <c r="DV312">
        <v>0</v>
      </c>
      <c r="DW312">
        <v>0</v>
      </c>
      <c r="DX312">
        <v>0</v>
      </c>
      <c r="DY312">
        <v>0</v>
      </c>
      <c r="DZ312">
        <v>0</v>
      </c>
      <c r="EA312">
        <v>0</v>
      </c>
      <c r="EB312">
        <v>0</v>
      </c>
      <c r="EC312">
        <v>0</v>
      </c>
      <c r="ED312">
        <v>0</v>
      </c>
      <c r="EE312">
        <v>0</v>
      </c>
      <c r="EF312">
        <v>0</v>
      </c>
      <c r="EG312">
        <v>0</v>
      </c>
      <c r="EH312">
        <v>0</v>
      </c>
      <c r="EI312">
        <v>0</v>
      </c>
      <c r="EJ312">
        <v>0</v>
      </c>
      <c r="EK312">
        <v>0</v>
      </c>
      <c r="EL312">
        <v>0</v>
      </c>
      <c r="EM312">
        <v>0</v>
      </c>
      <c r="EN312">
        <v>0</v>
      </c>
      <c r="EO312">
        <v>0</v>
      </c>
      <c r="EP312">
        <v>0</v>
      </c>
      <c r="EQ312">
        <v>0</v>
      </c>
      <c r="ER312">
        <v>0</v>
      </c>
      <c r="ES312">
        <v>0</v>
      </c>
      <c r="ET312">
        <v>0</v>
      </c>
      <c r="EU312">
        <v>0</v>
      </c>
      <c r="EV312">
        <v>0</v>
      </c>
      <c r="EW312">
        <v>0</v>
      </c>
      <c r="EX312">
        <v>0</v>
      </c>
      <c r="EY312">
        <v>0</v>
      </c>
      <c r="EZ312">
        <v>0</v>
      </c>
      <c r="FA312">
        <v>0</v>
      </c>
      <c r="FB312">
        <v>0</v>
      </c>
      <c r="FC312">
        <v>0</v>
      </c>
      <c r="FD312">
        <v>0</v>
      </c>
      <c r="FE312">
        <v>0</v>
      </c>
      <c r="FF312">
        <v>0</v>
      </c>
      <c r="FG312">
        <v>0</v>
      </c>
      <c r="FH312">
        <v>0</v>
      </c>
      <c r="FI312">
        <v>0</v>
      </c>
      <c r="FJ312">
        <v>0</v>
      </c>
      <c r="FK312">
        <v>0</v>
      </c>
      <c r="FL312">
        <v>0</v>
      </c>
      <c r="FM312">
        <v>0</v>
      </c>
      <c r="FN312">
        <v>0</v>
      </c>
      <c r="FO312">
        <v>0</v>
      </c>
      <c r="FP312">
        <v>0</v>
      </c>
      <c r="FQ312">
        <v>0</v>
      </c>
      <c r="FR312">
        <v>0</v>
      </c>
      <c r="FS312">
        <v>0</v>
      </c>
      <c r="FU312">
        <v>0</v>
      </c>
    </row>
    <row r="313" spans="1:177" x14ac:dyDescent="0.2">
      <c r="A313" t="s">
        <v>193</v>
      </c>
      <c r="B313" t="s">
        <v>212</v>
      </c>
      <c r="C313" t="s">
        <v>1</v>
      </c>
      <c r="D313" t="s">
        <v>253</v>
      </c>
      <c r="E313">
        <v>279</v>
      </c>
      <c r="F313">
        <v>279</v>
      </c>
      <c r="G313">
        <v>38.445693969726563</v>
      </c>
      <c r="H313">
        <v>38.059883117675781</v>
      </c>
      <c r="I313">
        <v>37.702995300292969</v>
      </c>
      <c r="J313">
        <v>37.462547302246094</v>
      </c>
      <c r="K313">
        <v>37.597480773925781</v>
      </c>
      <c r="L313">
        <v>37.957260131835938</v>
      </c>
      <c r="M313">
        <v>40.806758880615234</v>
      </c>
      <c r="N313">
        <v>44.211223602294922</v>
      </c>
      <c r="O313">
        <v>45.958820343017578</v>
      </c>
      <c r="P313">
        <v>46.901271820068359</v>
      </c>
      <c r="Q313">
        <v>47.586208343505859</v>
      </c>
      <c r="R313">
        <v>48.022335052490234</v>
      </c>
      <c r="S313">
        <v>48.391853332519531</v>
      </c>
      <c r="T313">
        <v>48.59515380859375</v>
      </c>
      <c r="U313">
        <v>48.016769409179688</v>
      </c>
      <c r="V313">
        <v>47.846519470214844</v>
      </c>
      <c r="W313">
        <v>47.677013397216797</v>
      </c>
      <c r="X313">
        <v>47.224029541015625</v>
      </c>
      <c r="Y313">
        <v>47.472763061523438</v>
      </c>
      <c r="Z313">
        <v>47.870670318603516</v>
      </c>
      <c r="AA313">
        <v>47.755298614501953</v>
      </c>
      <c r="AB313">
        <v>47.059673309326172</v>
      </c>
      <c r="AC313">
        <v>45.670192718505859</v>
      </c>
      <c r="AD313">
        <v>44.608516693115234</v>
      </c>
      <c r="AE313">
        <v>0.20923081040382385</v>
      </c>
      <c r="AF313">
        <v>-0.58388859033584595</v>
      </c>
      <c r="AG313">
        <v>-0.99894195795059204</v>
      </c>
      <c r="AH313">
        <v>-1.3219717741012573</v>
      </c>
      <c r="AI313">
        <v>-1.9142254590988159</v>
      </c>
      <c r="AJ313">
        <v>-2.6991934776306152</v>
      </c>
      <c r="AK313">
        <v>-2.1506562232971191</v>
      </c>
      <c r="AL313">
        <v>-4.2233791351318359</v>
      </c>
      <c r="AM313">
        <v>-3.6141014099121094</v>
      </c>
      <c r="AN313">
        <v>-1.4183791875839233</v>
      </c>
      <c r="AO313">
        <v>-1.6208902597427368</v>
      </c>
      <c r="AP313">
        <v>-3.3303546905517578</v>
      </c>
      <c r="AQ313">
        <v>-3.6923730373382568</v>
      </c>
      <c r="AR313">
        <v>-2.8285813331604004</v>
      </c>
      <c r="AS313">
        <v>1.3464131355285645</v>
      </c>
      <c r="AT313">
        <v>25.729434967041016</v>
      </c>
      <c r="AU313">
        <v>25.62939453125</v>
      </c>
      <c r="AV313">
        <v>25.013143539428711</v>
      </c>
      <c r="AW313">
        <v>24.971950531005859</v>
      </c>
      <c r="AX313">
        <v>8.7095966339111328</v>
      </c>
      <c r="AY313">
        <v>0.50413072109222412</v>
      </c>
      <c r="AZ313">
        <v>-0.70366376638412476</v>
      </c>
      <c r="BA313">
        <v>-0.93224620819091797</v>
      </c>
      <c r="BB313">
        <v>-9.1878719627857208E-2</v>
      </c>
      <c r="BC313">
        <v>1.2939581871032715</v>
      </c>
      <c r="BD313">
        <v>0.47306787967681885</v>
      </c>
      <c r="BE313">
        <v>3.0090732499957085E-2</v>
      </c>
      <c r="BF313">
        <v>-0.28775033354759216</v>
      </c>
      <c r="BG313">
        <v>-0.84481185674667358</v>
      </c>
      <c r="BH313">
        <v>-1.5923318862915039</v>
      </c>
      <c r="BI313">
        <v>-1.0548362731933594</v>
      </c>
      <c r="BJ313">
        <v>-3.0092365741729736</v>
      </c>
      <c r="BK313">
        <v>-2.3609862327575684</v>
      </c>
      <c r="BL313">
        <v>-9.8480649292469025E-2</v>
      </c>
      <c r="BM313">
        <v>-0.23479411005973816</v>
      </c>
      <c r="BN313">
        <v>-1.9231858253479004</v>
      </c>
      <c r="BO313">
        <v>-2.2414884567260742</v>
      </c>
      <c r="BP313">
        <v>-1.3826746940612793</v>
      </c>
      <c r="BQ313">
        <v>2.7858967781066895</v>
      </c>
      <c r="BR313">
        <v>27.205116271972656</v>
      </c>
      <c r="BS313">
        <v>27.112392425537109</v>
      </c>
      <c r="BT313">
        <v>26.496055603027344</v>
      </c>
      <c r="BU313">
        <v>26.442184448242188</v>
      </c>
      <c r="BV313">
        <v>10.187668800354004</v>
      </c>
      <c r="BW313">
        <v>1.9841667413711548</v>
      </c>
      <c r="BX313">
        <v>0.79666942358016968</v>
      </c>
      <c r="BY313">
        <v>0.56953775882720947</v>
      </c>
      <c r="BZ313">
        <v>1.413632869720459</v>
      </c>
      <c r="CA313">
        <v>2.0452370643615723</v>
      </c>
      <c r="CB313">
        <v>1.2051126956939697</v>
      </c>
      <c r="CC313">
        <v>0.74279564619064331</v>
      </c>
      <c r="CD313">
        <v>0.42854827642440796</v>
      </c>
      <c r="CE313">
        <v>-0.10413925349712372</v>
      </c>
      <c r="CF313">
        <v>-0.82572281360626221</v>
      </c>
      <c r="CG313">
        <v>-0.29587462544441223</v>
      </c>
      <c r="CH313">
        <v>-2.1683251857757568</v>
      </c>
      <c r="CI313">
        <v>-1.4930822849273682</v>
      </c>
      <c r="CJ313">
        <v>0.81567704677581787</v>
      </c>
      <c r="CK313">
        <v>0.72521185874938965</v>
      </c>
      <c r="CL313">
        <v>-0.9485849142074585</v>
      </c>
      <c r="CM313">
        <v>-1.2366102933883667</v>
      </c>
      <c r="CN313">
        <v>-0.38124412298202515</v>
      </c>
      <c r="CO313">
        <v>3.7828788757324219</v>
      </c>
      <c r="CP313">
        <v>28.227169036865234</v>
      </c>
      <c r="CQ313">
        <v>28.13951301574707</v>
      </c>
      <c r="CR313">
        <v>27.523117065429688</v>
      </c>
      <c r="CS313">
        <v>27.460464477539063</v>
      </c>
      <c r="CT313">
        <v>11.211376190185547</v>
      </c>
      <c r="CU313">
        <v>3.009235143661499</v>
      </c>
      <c r="CV313">
        <v>1.8357956409454346</v>
      </c>
      <c r="CW313">
        <v>1.6096687316894531</v>
      </c>
      <c r="CX313">
        <v>2.4563455581665039</v>
      </c>
      <c r="CY313">
        <v>2.796515941619873</v>
      </c>
      <c r="CZ313">
        <v>1.9371575117111206</v>
      </c>
      <c r="DA313">
        <v>1.455500602722168</v>
      </c>
      <c r="DB313">
        <v>1.1448469161987305</v>
      </c>
      <c r="DC313">
        <v>0.63653331995010376</v>
      </c>
      <c r="DD313">
        <v>-5.9113770723342896E-2</v>
      </c>
      <c r="DE313">
        <v>0.46308696269989014</v>
      </c>
      <c r="DF313">
        <v>-1.3274136781692505</v>
      </c>
      <c r="DG313">
        <v>-0.62517845630645752</v>
      </c>
      <c r="DH313">
        <v>1.7298347949981689</v>
      </c>
      <c r="DI313">
        <v>1.6852178573608398</v>
      </c>
      <c r="DJ313">
        <v>2.6016004383563995E-2</v>
      </c>
      <c r="DK313">
        <v>-0.2317320704460144</v>
      </c>
      <c r="DL313">
        <v>0.620186448097229</v>
      </c>
      <c r="DM313">
        <v>4.7798609733581543</v>
      </c>
      <c r="DN313">
        <v>29.249221801757813</v>
      </c>
      <c r="DO313">
        <v>29.166633605957031</v>
      </c>
      <c r="DP313">
        <v>28.550178527832031</v>
      </c>
      <c r="DQ313">
        <v>28.478744506835938</v>
      </c>
      <c r="DR313">
        <v>12.23508358001709</v>
      </c>
      <c r="DS313">
        <v>4.0343036651611328</v>
      </c>
      <c r="DT313">
        <v>2.8749217987060547</v>
      </c>
      <c r="DU313">
        <v>2.6497998237609863</v>
      </c>
      <c r="DV313">
        <v>3.4990582466125488</v>
      </c>
      <c r="DW313">
        <v>3.8812432289123535</v>
      </c>
      <c r="DX313">
        <v>2.9941139221191406</v>
      </c>
      <c r="DY313">
        <v>2.4845333099365234</v>
      </c>
      <c r="DZ313">
        <v>2.1790683269500732</v>
      </c>
      <c r="EA313">
        <v>1.7059469223022461</v>
      </c>
      <c r="EB313">
        <v>1.0477479696273804</v>
      </c>
      <c r="EC313">
        <v>1.5589069128036499</v>
      </c>
      <c r="ED313">
        <v>-0.1132710725069046</v>
      </c>
      <c r="EE313">
        <v>0.62793684005737305</v>
      </c>
      <c r="EF313">
        <v>3.0497331619262695</v>
      </c>
      <c r="EG313">
        <v>3.0713140964508057</v>
      </c>
      <c r="EH313">
        <v>1.4331849813461304</v>
      </c>
      <c r="EI313">
        <v>1.2191524505615234</v>
      </c>
      <c r="EJ313">
        <v>2.0660932064056396</v>
      </c>
      <c r="EK313">
        <v>6.2193446159362793</v>
      </c>
      <c r="EL313">
        <v>30.724903106689453</v>
      </c>
      <c r="EM313">
        <v>30.649631500244141</v>
      </c>
      <c r="EN313">
        <v>30.033090591430664</v>
      </c>
      <c r="EO313">
        <v>29.948978424072266</v>
      </c>
      <c r="EP313">
        <v>13.713155746459961</v>
      </c>
      <c r="EQ313">
        <v>5.5143394470214844</v>
      </c>
      <c r="ER313">
        <v>4.3752551078796387</v>
      </c>
      <c r="ES313">
        <v>4.1515836715698242</v>
      </c>
      <c r="ET313">
        <v>5.0045700073242187</v>
      </c>
      <c r="EU313">
        <v>87</v>
      </c>
      <c r="EV313">
        <v>87.5</v>
      </c>
      <c r="EW313">
        <v>85.5</v>
      </c>
      <c r="EX313">
        <v>84</v>
      </c>
      <c r="EY313">
        <v>83</v>
      </c>
      <c r="EZ313">
        <v>83</v>
      </c>
      <c r="FA313">
        <v>82</v>
      </c>
      <c r="FB313">
        <v>83</v>
      </c>
      <c r="FC313">
        <v>85.5</v>
      </c>
      <c r="FD313">
        <v>89</v>
      </c>
      <c r="FE313">
        <v>93</v>
      </c>
      <c r="FF313">
        <v>96.5</v>
      </c>
      <c r="FG313">
        <v>98</v>
      </c>
      <c r="FH313">
        <v>98</v>
      </c>
      <c r="FI313">
        <v>98.5</v>
      </c>
      <c r="FJ313">
        <v>99</v>
      </c>
      <c r="FK313">
        <v>100</v>
      </c>
      <c r="FL313">
        <v>100.5</v>
      </c>
      <c r="FM313">
        <v>99.5</v>
      </c>
      <c r="FN313">
        <v>97</v>
      </c>
      <c r="FO313">
        <v>94.5</v>
      </c>
      <c r="FP313">
        <v>92.5</v>
      </c>
      <c r="FQ313">
        <v>89.5</v>
      </c>
      <c r="FR313">
        <v>87.5</v>
      </c>
      <c r="FS313">
        <v>279</v>
      </c>
      <c r="FT313">
        <v>9.5072805881500244E-2</v>
      </c>
      <c r="FU313">
        <v>1</v>
      </c>
    </row>
    <row r="314" spans="1:177" x14ac:dyDescent="0.2">
      <c r="A314" t="s">
        <v>193</v>
      </c>
      <c r="B314" t="s">
        <v>212</v>
      </c>
      <c r="C314" t="s">
        <v>1</v>
      </c>
      <c r="D314" t="s">
        <v>254</v>
      </c>
      <c r="E314">
        <v>279</v>
      </c>
      <c r="F314">
        <v>279</v>
      </c>
      <c r="G314">
        <v>42.734516143798828</v>
      </c>
      <c r="H314">
        <v>42.114837646484375</v>
      </c>
      <c r="I314">
        <v>41.797817230224609</v>
      </c>
      <c r="J314">
        <v>41.636039733886719</v>
      </c>
      <c r="K314">
        <v>41.571239471435547</v>
      </c>
      <c r="L314">
        <v>41.607555389404297</v>
      </c>
      <c r="M314">
        <v>43.334308624267578</v>
      </c>
      <c r="N314">
        <v>45.328628540039063</v>
      </c>
      <c r="O314">
        <v>46.039325714111328</v>
      </c>
      <c r="P314">
        <v>46.616363525390625</v>
      </c>
      <c r="Q314">
        <v>47.120094299316406</v>
      </c>
      <c r="R314">
        <v>47.642368316650391</v>
      </c>
      <c r="S314">
        <v>48.097423553466797</v>
      </c>
      <c r="T314">
        <v>48.472881317138672</v>
      </c>
      <c r="U314">
        <v>47.9029541015625</v>
      </c>
      <c r="V314">
        <v>47.687801361083984</v>
      </c>
      <c r="W314">
        <v>47.698486328125</v>
      </c>
      <c r="X314">
        <v>47.290550231933594</v>
      </c>
      <c r="Y314">
        <v>47.355987548828125</v>
      </c>
      <c r="Z314">
        <v>47.797065734863281</v>
      </c>
      <c r="AA314">
        <v>47.963592529296875</v>
      </c>
      <c r="AB314">
        <v>46.829139709472656</v>
      </c>
      <c r="AC314">
        <v>45.221511840820313</v>
      </c>
      <c r="AD314">
        <v>44.03985595703125</v>
      </c>
      <c r="AE314">
        <v>0.11352381110191345</v>
      </c>
      <c r="AF314">
        <v>0.6499825119972229</v>
      </c>
      <c r="AG314">
        <v>0.62307459115982056</v>
      </c>
      <c r="AH314">
        <v>1.161363959312439</v>
      </c>
      <c r="AI314">
        <v>0.27618521451950073</v>
      </c>
      <c r="AJ314">
        <v>-0.2829403281211853</v>
      </c>
      <c r="AK314">
        <v>-0.58488744497299194</v>
      </c>
      <c r="AL314">
        <v>-1.2489490509033203</v>
      </c>
      <c r="AM314">
        <v>-2.8333208560943604</v>
      </c>
      <c r="AN314">
        <v>-3.0753881931304932</v>
      </c>
      <c r="AO314">
        <v>-5.0382990837097168</v>
      </c>
      <c r="AP314">
        <v>-5.4625406265258789</v>
      </c>
      <c r="AQ314">
        <v>-4.9786849021911621</v>
      </c>
      <c r="AR314">
        <v>-3.5824348926544189</v>
      </c>
      <c r="AS314">
        <v>0.64751136302947998</v>
      </c>
      <c r="AT314">
        <v>24.240283966064453</v>
      </c>
      <c r="AU314">
        <v>24.619869232177734</v>
      </c>
      <c r="AV314">
        <v>24.232406616210938</v>
      </c>
      <c r="AW314">
        <v>23.955713272094727</v>
      </c>
      <c r="AX314">
        <v>7.8350434303283691</v>
      </c>
      <c r="AY314">
        <v>-0.61155784130096436</v>
      </c>
      <c r="AZ314">
        <v>-2.4932615756988525</v>
      </c>
      <c r="BA314">
        <v>-4.1290192604064941</v>
      </c>
      <c r="BB314">
        <v>-4.4386177062988281</v>
      </c>
      <c r="BC314">
        <v>1.0478307008743286</v>
      </c>
      <c r="BD314">
        <v>1.5449428558349609</v>
      </c>
      <c r="BE314">
        <v>1.4999110698699951</v>
      </c>
      <c r="BF314">
        <v>2.0088298320770264</v>
      </c>
      <c r="BG314">
        <v>1.1452518701553345</v>
      </c>
      <c r="BH314">
        <v>0.58111727237701416</v>
      </c>
      <c r="BI314">
        <v>0.29652726650238037</v>
      </c>
      <c r="BJ314">
        <v>-0.28729259967803955</v>
      </c>
      <c r="BK314">
        <v>-1.8181651830673218</v>
      </c>
      <c r="BL314">
        <v>-2.0086092948913574</v>
      </c>
      <c r="BM314">
        <v>-3.9311084747314453</v>
      </c>
      <c r="BN314">
        <v>-4.3151240348815918</v>
      </c>
      <c r="BO314">
        <v>-3.7774617671966553</v>
      </c>
      <c r="BP314">
        <v>-2.3658974170684814</v>
      </c>
      <c r="BQ314">
        <v>1.9002624750137329</v>
      </c>
      <c r="BR314">
        <v>25.50660514831543</v>
      </c>
      <c r="BS314">
        <v>25.878835678100586</v>
      </c>
      <c r="BT314">
        <v>25.468360900878906</v>
      </c>
      <c r="BU314">
        <v>25.172389984130859</v>
      </c>
      <c r="BV314">
        <v>9.0900039672851562</v>
      </c>
      <c r="BW314">
        <v>0.67837977409362793</v>
      </c>
      <c r="BX314">
        <v>-1.1977195739746094</v>
      </c>
      <c r="BY314">
        <v>-2.8259665966033936</v>
      </c>
      <c r="BZ314">
        <v>-3.0963115692138672</v>
      </c>
      <c r="CA314">
        <v>1.694928765296936</v>
      </c>
      <c r="CB314">
        <v>2.1647896766662598</v>
      </c>
      <c r="CC314">
        <v>2.1072053909301758</v>
      </c>
      <c r="CD314">
        <v>2.5957820415496826</v>
      </c>
      <c r="CE314">
        <v>1.7471647262573242</v>
      </c>
      <c r="CF314">
        <v>1.1795608997344971</v>
      </c>
      <c r="CG314">
        <v>0.90699243545532227</v>
      </c>
      <c r="CH314">
        <v>0.37874773144721985</v>
      </c>
      <c r="CI314">
        <v>-1.1150714159011841</v>
      </c>
      <c r="CJ314">
        <v>-1.2697616815567017</v>
      </c>
      <c r="CK314">
        <v>-3.1642715930938721</v>
      </c>
      <c r="CL314">
        <v>-3.5204269886016846</v>
      </c>
      <c r="CM314">
        <v>-2.945497989654541</v>
      </c>
      <c r="CN314">
        <v>-1.5233273506164551</v>
      </c>
      <c r="CO314">
        <v>2.7679140567779541</v>
      </c>
      <c r="CP314">
        <v>26.383655548095703</v>
      </c>
      <c r="CQ314">
        <v>26.750791549682617</v>
      </c>
      <c r="CR314">
        <v>26.324378967285156</v>
      </c>
      <c r="CS314">
        <v>26.015056610107422</v>
      </c>
      <c r="CT314">
        <v>9.9591856002807617</v>
      </c>
      <c r="CU314">
        <v>1.571786642074585</v>
      </c>
      <c r="CV314">
        <v>-0.30043119192123413</v>
      </c>
      <c r="CW314">
        <v>-1.9234762191772461</v>
      </c>
      <c r="CX314">
        <v>-2.1666343212127686</v>
      </c>
      <c r="CY314">
        <v>2.342026948928833</v>
      </c>
      <c r="CZ314">
        <v>2.7846364974975586</v>
      </c>
      <c r="DA314">
        <v>2.7144997119903564</v>
      </c>
      <c r="DB314">
        <v>3.1827342510223389</v>
      </c>
      <c r="DC314">
        <v>2.3490777015686035</v>
      </c>
      <c r="DD314">
        <v>1.77800452709198</v>
      </c>
      <c r="DE314">
        <v>1.5174576044082642</v>
      </c>
      <c r="DF314">
        <v>1.044788122177124</v>
      </c>
      <c r="DG314">
        <v>-0.41197767853736877</v>
      </c>
      <c r="DH314">
        <v>-0.53091394901275635</v>
      </c>
      <c r="DI314">
        <v>-2.3974347114562988</v>
      </c>
      <c r="DJ314">
        <v>-2.7257299423217773</v>
      </c>
      <c r="DK314">
        <v>-2.1135342121124268</v>
      </c>
      <c r="DL314">
        <v>-0.68075728416442871</v>
      </c>
      <c r="DM314">
        <v>3.6355657577514648</v>
      </c>
      <c r="DN314">
        <v>27.260705947875977</v>
      </c>
      <c r="DO314">
        <v>27.622747421264648</v>
      </c>
      <c r="DP314">
        <v>27.180397033691406</v>
      </c>
      <c r="DQ314">
        <v>26.857723236083984</v>
      </c>
      <c r="DR314">
        <v>10.828367233276367</v>
      </c>
      <c r="DS314">
        <v>2.465193510055542</v>
      </c>
      <c r="DT314">
        <v>0.59685719013214111</v>
      </c>
      <c r="DU314">
        <v>-1.0209858417510986</v>
      </c>
      <c r="DV314">
        <v>-1.2369571924209595</v>
      </c>
      <c r="DW314">
        <v>3.2763338088989258</v>
      </c>
      <c r="DX314">
        <v>3.6795969009399414</v>
      </c>
      <c r="DY314">
        <v>3.5913362503051758</v>
      </c>
      <c r="DZ314">
        <v>4.0302000045776367</v>
      </c>
      <c r="EA314">
        <v>3.2181441783905029</v>
      </c>
      <c r="EB314">
        <v>2.6420621871948242</v>
      </c>
      <c r="EC314">
        <v>2.3988723754882813</v>
      </c>
      <c r="ED314">
        <v>2.0064444541931152</v>
      </c>
      <c r="EE314">
        <v>0.60317796468734741</v>
      </c>
      <c r="EF314">
        <v>0.53586477041244507</v>
      </c>
      <c r="EG314">
        <v>-1.2902439832687378</v>
      </c>
      <c r="EH314">
        <v>-1.5783135890960693</v>
      </c>
      <c r="EI314">
        <v>-0.9123108983039856</v>
      </c>
      <c r="EJ314">
        <v>0.53578013181686401</v>
      </c>
      <c r="EK314">
        <v>4.8883166313171387</v>
      </c>
      <c r="EL314">
        <v>28.527027130126953</v>
      </c>
      <c r="EM314">
        <v>28.8817138671875</v>
      </c>
      <c r="EN314">
        <v>28.416351318359375</v>
      </c>
      <c r="EO314">
        <v>28.074399948120117</v>
      </c>
      <c r="EP314">
        <v>12.083327293395996</v>
      </c>
      <c r="EQ314">
        <v>3.7551312446594238</v>
      </c>
      <c r="ER314">
        <v>1.8923990726470947</v>
      </c>
      <c r="ES314">
        <v>0.28206679224967957</v>
      </c>
      <c r="ET314">
        <v>0.10534898936748505</v>
      </c>
      <c r="EU314">
        <v>85.5</v>
      </c>
      <c r="EV314">
        <v>83.5</v>
      </c>
      <c r="EW314">
        <v>81.5</v>
      </c>
      <c r="EX314">
        <v>78</v>
      </c>
      <c r="EY314">
        <v>77</v>
      </c>
      <c r="EZ314">
        <v>75.5</v>
      </c>
      <c r="FA314">
        <v>75</v>
      </c>
      <c r="FB314">
        <v>77.5</v>
      </c>
      <c r="FC314">
        <v>82</v>
      </c>
      <c r="FD314">
        <v>86.5</v>
      </c>
      <c r="FE314">
        <v>89.5</v>
      </c>
      <c r="FF314">
        <v>93</v>
      </c>
      <c r="FG314">
        <v>96.5</v>
      </c>
      <c r="FH314">
        <v>98.5</v>
      </c>
      <c r="FI314">
        <v>100.5</v>
      </c>
      <c r="FJ314">
        <v>102</v>
      </c>
      <c r="FK314">
        <v>102</v>
      </c>
      <c r="FL314">
        <v>101.5</v>
      </c>
      <c r="FM314">
        <v>99.5</v>
      </c>
      <c r="FN314">
        <v>98.5</v>
      </c>
      <c r="FO314">
        <v>97</v>
      </c>
      <c r="FP314">
        <v>94.5</v>
      </c>
      <c r="FQ314">
        <v>91.5</v>
      </c>
      <c r="FR314">
        <v>90</v>
      </c>
      <c r="FS314">
        <v>279</v>
      </c>
      <c r="FT314">
        <v>9.0940505266189575E-2</v>
      </c>
      <c r="FU314">
        <v>1</v>
      </c>
    </row>
    <row r="315" spans="1:177" x14ac:dyDescent="0.2">
      <c r="A315" t="s">
        <v>193</v>
      </c>
      <c r="B315" t="s">
        <v>212</v>
      </c>
      <c r="C315" t="s">
        <v>1</v>
      </c>
      <c r="D315" t="s">
        <v>255</v>
      </c>
      <c r="E315">
        <v>281</v>
      </c>
      <c r="F315">
        <v>281</v>
      </c>
      <c r="G315">
        <v>42.579025268554688</v>
      </c>
      <c r="H315">
        <v>41.885238647460937</v>
      </c>
      <c r="I315">
        <v>41.370494842529297</v>
      </c>
      <c r="J315">
        <v>41.036544799804688</v>
      </c>
      <c r="K315">
        <v>41.069007873535156</v>
      </c>
      <c r="L315">
        <v>40.961910247802734</v>
      </c>
      <c r="M315">
        <v>42.591121673583984</v>
      </c>
      <c r="N315">
        <v>44.358497619628906</v>
      </c>
      <c r="O315">
        <v>44.931613922119141</v>
      </c>
      <c r="P315">
        <v>46.138103485107422</v>
      </c>
      <c r="Q315">
        <v>47.039798736572266</v>
      </c>
      <c r="R315">
        <v>47.579147338867188</v>
      </c>
      <c r="S315">
        <v>47.957492828369141</v>
      </c>
      <c r="T315">
        <v>48.189945220947266</v>
      </c>
      <c r="U315">
        <v>47.898555755615234</v>
      </c>
      <c r="V315">
        <v>47.675090789794922</v>
      </c>
      <c r="W315">
        <v>47.729663848876953</v>
      </c>
      <c r="X315">
        <v>47.223541259765625</v>
      </c>
      <c r="Y315">
        <v>47.459133148193359</v>
      </c>
      <c r="Z315">
        <v>47.631172180175781</v>
      </c>
      <c r="AA315">
        <v>47.491397857666016</v>
      </c>
      <c r="AB315">
        <v>46.296104431152344</v>
      </c>
      <c r="AC315">
        <v>44.810665130615234</v>
      </c>
      <c r="AD315">
        <v>43.501091003417969</v>
      </c>
      <c r="AE315">
        <v>-2.0864403247833252</v>
      </c>
      <c r="AF315">
        <v>-2.3618569374084473</v>
      </c>
      <c r="AG315">
        <v>-2.3531558513641357</v>
      </c>
      <c r="AH315">
        <v>-2.3780012130737305</v>
      </c>
      <c r="AI315">
        <v>-2.4746768474578857</v>
      </c>
      <c r="AJ315">
        <v>-2.6332371234893799</v>
      </c>
      <c r="AK315">
        <v>-2.8304340839385986</v>
      </c>
      <c r="AL315">
        <v>-2.7991023063659668</v>
      </c>
      <c r="AM315">
        <v>-3.868323802947998</v>
      </c>
      <c r="AN315">
        <v>-2.749885082244873</v>
      </c>
      <c r="AO315">
        <v>-4.3726959228515625</v>
      </c>
      <c r="AP315">
        <v>-4.5521736145019531</v>
      </c>
      <c r="AQ315">
        <v>-4.9192104339599609</v>
      </c>
      <c r="AR315">
        <v>-3.1080725193023682</v>
      </c>
      <c r="AS315">
        <v>2.5818989276885986</v>
      </c>
      <c r="AT315">
        <v>22.482110977172852</v>
      </c>
      <c r="AU315">
        <v>24.11229133605957</v>
      </c>
      <c r="AV315">
        <v>23.349214553833008</v>
      </c>
      <c r="AW315">
        <v>22.714450836181641</v>
      </c>
      <c r="AX315">
        <v>9.5503950119018555</v>
      </c>
      <c r="AY315">
        <v>1.5036004781723022</v>
      </c>
      <c r="AZ315">
        <v>0.21043591201305389</v>
      </c>
      <c r="BA315">
        <v>-0.76730334758758545</v>
      </c>
      <c r="BB315">
        <v>-0.82049280405044556</v>
      </c>
      <c r="BC315">
        <v>-0.98073792457580566</v>
      </c>
      <c r="BD315">
        <v>-1.2945723533630371</v>
      </c>
      <c r="BE315">
        <v>-1.343711256980896</v>
      </c>
      <c r="BF315">
        <v>-1.3615643978118896</v>
      </c>
      <c r="BG315">
        <v>-1.456170916557312</v>
      </c>
      <c r="BH315">
        <v>-1.6034529209136963</v>
      </c>
      <c r="BI315">
        <v>-1.7956196069717407</v>
      </c>
      <c r="BJ315">
        <v>-1.5930191278457642</v>
      </c>
      <c r="BK315">
        <v>-2.5375926494598389</v>
      </c>
      <c r="BL315">
        <v>-1.3240400552749634</v>
      </c>
      <c r="BM315">
        <v>-2.9189019203186035</v>
      </c>
      <c r="BN315">
        <v>-3.091092586517334</v>
      </c>
      <c r="BO315">
        <v>-3.4452056884765625</v>
      </c>
      <c r="BP315">
        <v>-1.6313248872756958</v>
      </c>
      <c r="BQ315">
        <v>4.0625042915344238</v>
      </c>
      <c r="BR315">
        <v>23.980928421020508</v>
      </c>
      <c r="BS315">
        <v>25.615970611572266</v>
      </c>
      <c r="BT315">
        <v>24.843786239624023</v>
      </c>
      <c r="BU315">
        <v>24.227075576782227</v>
      </c>
      <c r="BV315">
        <v>11.077184677124023</v>
      </c>
      <c r="BW315">
        <v>3.0213286876678467</v>
      </c>
      <c r="BX315">
        <v>1.7130799293518066</v>
      </c>
      <c r="BY315">
        <v>0.7347252368927002</v>
      </c>
      <c r="BZ315">
        <v>0.66335111856460571</v>
      </c>
      <c r="CA315">
        <v>-0.21493184566497803</v>
      </c>
      <c r="CB315">
        <v>-0.55537426471710205</v>
      </c>
      <c r="CC315">
        <v>-0.644572913646698</v>
      </c>
      <c r="CD315">
        <v>-0.65758329629898071</v>
      </c>
      <c r="CE315">
        <v>-0.75075691938400269</v>
      </c>
      <c r="CF315">
        <v>-0.89022749662399292</v>
      </c>
      <c r="CG315">
        <v>-1.0789103507995605</v>
      </c>
      <c r="CH315">
        <v>-0.75768959522247314</v>
      </c>
      <c r="CI315">
        <v>-1.6159321069717407</v>
      </c>
      <c r="CJ315">
        <v>-0.33650407195091248</v>
      </c>
      <c r="CK315">
        <v>-1.9120086431503296</v>
      </c>
      <c r="CL315">
        <v>-2.0791523456573486</v>
      </c>
      <c r="CM315">
        <v>-2.4243142604827881</v>
      </c>
      <c r="CN315">
        <v>-0.60853397846221924</v>
      </c>
      <c r="CO315">
        <v>5.0879669189453125</v>
      </c>
      <c r="CP315">
        <v>25.019004821777344</v>
      </c>
      <c r="CQ315">
        <v>26.657415390014648</v>
      </c>
      <c r="CR315">
        <v>25.878923416137695</v>
      </c>
      <c r="CS315">
        <v>25.274715423583984</v>
      </c>
      <c r="CT315">
        <v>12.134634971618652</v>
      </c>
      <c r="CU315">
        <v>4.072502613067627</v>
      </c>
      <c r="CV315">
        <v>2.7538065910339355</v>
      </c>
      <c r="CW315">
        <v>1.7750256061553955</v>
      </c>
      <c r="CX315">
        <v>1.6910568475723267</v>
      </c>
      <c r="CY315">
        <v>0.55087423324584961</v>
      </c>
      <c r="CZ315">
        <v>0.18382376432418823</v>
      </c>
      <c r="DA315">
        <v>5.4565403610467911E-2</v>
      </c>
      <c r="DB315">
        <v>4.6397745609283447E-2</v>
      </c>
      <c r="DC315">
        <v>-4.5342881232500076E-2</v>
      </c>
      <c r="DD315">
        <v>-0.17700210213661194</v>
      </c>
      <c r="DE315">
        <v>-0.36220106482505798</v>
      </c>
      <c r="DF315">
        <v>7.7639944851398468E-2</v>
      </c>
      <c r="DG315">
        <v>-0.69427168369293213</v>
      </c>
      <c r="DH315">
        <v>0.65103185176849365</v>
      </c>
      <c r="DI315">
        <v>-0.90511542558670044</v>
      </c>
      <c r="DJ315">
        <v>-1.0672122240066528</v>
      </c>
      <c r="DK315">
        <v>-1.4034229516983032</v>
      </c>
      <c r="DL315">
        <v>0.41425690054893494</v>
      </c>
      <c r="DM315">
        <v>6.1134295463562012</v>
      </c>
      <c r="DN315">
        <v>26.05708122253418</v>
      </c>
      <c r="DO315">
        <v>27.698860168457031</v>
      </c>
      <c r="DP315">
        <v>26.914060592651367</v>
      </c>
      <c r="DQ315">
        <v>26.322355270385742</v>
      </c>
      <c r="DR315">
        <v>13.192085266113281</v>
      </c>
      <c r="DS315">
        <v>5.1236763000488281</v>
      </c>
      <c r="DT315">
        <v>3.7945332527160645</v>
      </c>
      <c r="DU315">
        <v>2.8153259754180908</v>
      </c>
      <c r="DV315">
        <v>2.7187626361846924</v>
      </c>
      <c r="DW315">
        <v>1.6565765142440796</v>
      </c>
      <c r="DX315">
        <v>1.2511082887649536</v>
      </c>
      <c r="DY315">
        <v>1.0640101432800293</v>
      </c>
      <c r="DZ315">
        <v>1.062834620475769</v>
      </c>
      <c r="EA315">
        <v>0.9731629490852356</v>
      </c>
      <c r="EB315">
        <v>0.85278213024139404</v>
      </c>
      <c r="EC315">
        <v>0.67261326313018799</v>
      </c>
      <c r="ED315">
        <v>1.2837231159210205</v>
      </c>
      <c r="EE315">
        <v>0.6364595890045166</v>
      </c>
      <c r="EF315">
        <v>2.0768768787384033</v>
      </c>
      <c r="EG315">
        <v>0.54867845773696899</v>
      </c>
      <c r="EH315">
        <v>0.39386874437332153</v>
      </c>
      <c r="EI315">
        <v>7.0582054555416107E-2</v>
      </c>
      <c r="EJ315">
        <v>1.8910044431686401</v>
      </c>
      <c r="EK315">
        <v>7.5940346717834473</v>
      </c>
      <c r="EL315">
        <v>27.555898666381836</v>
      </c>
      <c r="EM315">
        <v>29.202539443969727</v>
      </c>
      <c r="EN315">
        <v>28.408632278442383</v>
      </c>
      <c r="EO315">
        <v>27.834980010986328</v>
      </c>
      <c r="EP315">
        <v>14.718874931335449</v>
      </c>
      <c r="EQ315">
        <v>6.6414046287536621</v>
      </c>
      <c r="ER315">
        <v>5.2971773147583008</v>
      </c>
      <c r="ES315">
        <v>4.317354679107666</v>
      </c>
      <c r="ET315">
        <v>4.2026066780090332</v>
      </c>
      <c r="EU315">
        <v>87.5</v>
      </c>
      <c r="EV315">
        <v>87</v>
      </c>
      <c r="EW315">
        <v>83.5</v>
      </c>
      <c r="EX315">
        <v>82</v>
      </c>
      <c r="EY315">
        <v>80</v>
      </c>
      <c r="EZ315">
        <v>78</v>
      </c>
      <c r="FA315">
        <v>78.5</v>
      </c>
      <c r="FB315">
        <v>83</v>
      </c>
      <c r="FC315">
        <v>88.5</v>
      </c>
      <c r="FD315">
        <v>92</v>
      </c>
      <c r="FE315">
        <v>95.5</v>
      </c>
      <c r="FF315">
        <v>98.5</v>
      </c>
      <c r="FG315">
        <v>101.5</v>
      </c>
      <c r="FH315">
        <v>103.5</v>
      </c>
      <c r="FI315">
        <v>104.5</v>
      </c>
      <c r="FJ315">
        <v>106</v>
      </c>
      <c r="FK315">
        <v>106</v>
      </c>
      <c r="FL315">
        <v>106</v>
      </c>
      <c r="FM315">
        <v>105</v>
      </c>
      <c r="FN315">
        <v>103</v>
      </c>
      <c r="FO315">
        <v>100</v>
      </c>
      <c r="FP315">
        <v>96.5</v>
      </c>
      <c r="FQ315">
        <v>93.5</v>
      </c>
      <c r="FR315">
        <v>90</v>
      </c>
      <c r="FS315">
        <v>281</v>
      </c>
      <c r="FT315">
        <v>9.2911779880523682E-2</v>
      </c>
      <c r="FU315">
        <v>1</v>
      </c>
    </row>
    <row r="316" spans="1:177" x14ac:dyDescent="0.2">
      <c r="A316" t="s">
        <v>193</v>
      </c>
      <c r="B316" t="s">
        <v>212</v>
      </c>
      <c r="C316" t="s">
        <v>1</v>
      </c>
      <c r="D316" t="s">
        <v>256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0</v>
      </c>
      <c r="BY316">
        <v>0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  <c r="DG316">
        <v>0</v>
      </c>
      <c r="DH316">
        <v>0</v>
      </c>
      <c r="DI316">
        <v>0</v>
      </c>
      <c r="DJ316">
        <v>0</v>
      </c>
      <c r="DK316">
        <v>0</v>
      </c>
      <c r="DL316">
        <v>0</v>
      </c>
      <c r="DM316">
        <v>0</v>
      </c>
      <c r="DN316">
        <v>0</v>
      </c>
      <c r="DO316">
        <v>0</v>
      </c>
      <c r="DP316">
        <v>0</v>
      </c>
      <c r="DQ316">
        <v>0</v>
      </c>
      <c r="DR316">
        <v>0</v>
      </c>
      <c r="DS316">
        <v>0</v>
      </c>
      <c r="DT316">
        <v>0</v>
      </c>
      <c r="DU316">
        <v>0</v>
      </c>
      <c r="DV316">
        <v>0</v>
      </c>
      <c r="DW316">
        <v>0</v>
      </c>
      <c r="DX316">
        <v>0</v>
      </c>
      <c r="DY316">
        <v>0</v>
      </c>
      <c r="DZ316">
        <v>0</v>
      </c>
      <c r="EA316">
        <v>0</v>
      </c>
      <c r="EB316">
        <v>0</v>
      </c>
      <c r="EC316">
        <v>0</v>
      </c>
      <c r="ED316">
        <v>0</v>
      </c>
      <c r="EE316">
        <v>0</v>
      </c>
      <c r="EF316">
        <v>0</v>
      </c>
      <c r="EG316">
        <v>0</v>
      </c>
      <c r="EH316">
        <v>0</v>
      </c>
      <c r="EI316">
        <v>0</v>
      </c>
      <c r="EJ316">
        <v>0</v>
      </c>
      <c r="EK316">
        <v>0</v>
      </c>
      <c r="EL316">
        <v>0</v>
      </c>
      <c r="EM316">
        <v>0</v>
      </c>
      <c r="EN316">
        <v>0</v>
      </c>
      <c r="EO316">
        <v>0</v>
      </c>
      <c r="EP316">
        <v>0</v>
      </c>
      <c r="EQ316">
        <v>0</v>
      </c>
      <c r="ER316">
        <v>0</v>
      </c>
      <c r="ES316">
        <v>0</v>
      </c>
      <c r="ET316">
        <v>0</v>
      </c>
      <c r="EU316">
        <v>0</v>
      </c>
      <c r="EV316">
        <v>0</v>
      </c>
      <c r="EW316">
        <v>0</v>
      </c>
      <c r="EX316">
        <v>0</v>
      </c>
      <c r="EY316">
        <v>0</v>
      </c>
      <c r="EZ316">
        <v>0</v>
      </c>
      <c r="FA316">
        <v>0</v>
      </c>
      <c r="FB316">
        <v>0</v>
      </c>
      <c r="FC316">
        <v>0</v>
      </c>
      <c r="FD316">
        <v>0</v>
      </c>
      <c r="FE316">
        <v>0</v>
      </c>
      <c r="FF316">
        <v>0</v>
      </c>
      <c r="FG316">
        <v>0</v>
      </c>
      <c r="FH316">
        <v>0</v>
      </c>
      <c r="FI316">
        <v>0</v>
      </c>
      <c r="FJ316">
        <v>0</v>
      </c>
      <c r="FK316">
        <v>0</v>
      </c>
      <c r="FL316">
        <v>0</v>
      </c>
      <c r="FM316">
        <v>0</v>
      </c>
      <c r="FN316">
        <v>0</v>
      </c>
      <c r="FO316">
        <v>0</v>
      </c>
      <c r="FP316">
        <v>0</v>
      </c>
      <c r="FQ316">
        <v>0</v>
      </c>
      <c r="FR316">
        <v>0</v>
      </c>
      <c r="FS316">
        <v>0</v>
      </c>
      <c r="FU316">
        <v>0</v>
      </c>
    </row>
    <row r="317" spans="1:177" x14ac:dyDescent="0.2">
      <c r="A317" t="s">
        <v>193</v>
      </c>
      <c r="B317" t="s">
        <v>212</v>
      </c>
      <c r="C317" t="s">
        <v>1</v>
      </c>
      <c r="D317" t="s">
        <v>257</v>
      </c>
      <c r="E317">
        <v>280</v>
      </c>
      <c r="F317">
        <v>280</v>
      </c>
      <c r="G317">
        <v>28.840950012207031</v>
      </c>
      <c r="H317">
        <v>28.456878662109375</v>
      </c>
      <c r="I317">
        <v>27.991399765014648</v>
      </c>
      <c r="J317">
        <v>27.657068252563477</v>
      </c>
      <c r="K317">
        <v>27.713901519775391</v>
      </c>
      <c r="L317">
        <v>28.502481460571289</v>
      </c>
      <c r="M317">
        <v>31.628469467163086</v>
      </c>
      <c r="N317">
        <v>35.544445037841797</v>
      </c>
      <c r="O317">
        <v>37.461570739746094</v>
      </c>
      <c r="P317">
        <v>38.732879638671875</v>
      </c>
      <c r="Q317">
        <v>39.620998382568359</v>
      </c>
      <c r="R317">
        <v>40.044303894042969</v>
      </c>
      <c r="S317">
        <v>40.799629211425781</v>
      </c>
      <c r="T317">
        <v>41.47833251953125</v>
      </c>
      <c r="U317">
        <v>41.140720367431641</v>
      </c>
      <c r="V317">
        <v>40.753643035888672</v>
      </c>
      <c r="W317">
        <v>41.016063690185547</v>
      </c>
      <c r="X317">
        <v>40.974151611328125</v>
      </c>
      <c r="Y317">
        <v>41.211162567138672</v>
      </c>
      <c r="Z317">
        <v>41.508563995361328</v>
      </c>
      <c r="AA317">
        <v>41.639545440673828</v>
      </c>
      <c r="AB317">
        <v>40.805179595947266</v>
      </c>
      <c r="AC317">
        <v>39.988979339599609</v>
      </c>
      <c r="AD317">
        <v>38.606964111328125</v>
      </c>
      <c r="AE317">
        <v>-2.9279553890228271</v>
      </c>
      <c r="AF317">
        <v>-3.2454349994659424</v>
      </c>
      <c r="AG317">
        <v>-3.4282851219177246</v>
      </c>
      <c r="AH317">
        <v>-2.579803466796875</v>
      </c>
      <c r="AI317">
        <v>-2.4803504943847656</v>
      </c>
      <c r="AJ317">
        <v>-1.9046164751052856</v>
      </c>
      <c r="AK317">
        <v>-2.1953279972076416</v>
      </c>
      <c r="AL317">
        <v>-2.9604544639587402</v>
      </c>
      <c r="AM317">
        <v>-2.7884995937347412</v>
      </c>
      <c r="AN317">
        <v>-2.8073666095733643</v>
      </c>
      <c r="AO317">
        <v>-3.4257535934448242</v>
      </c>
      <c r="AP317">
        <v>-3.6806507110595703</v>
      </c>
      <c r="AQ317">
        <v>-3.5566592216491699</v>
      </c>
      <c r="AR317">
        <v>-2.017103910446167</v>
      </c>
      <c r="AS317">
        <v>0.62917512655258179</v>
      </c>
      <c r="AT317">
        <v>15.995798110961914</v>
      </c>
      <c r="AU317">
        <v>16.359424591064453</v>
      </c>
      <c r="AV317">
        <v>16.206695556640625</v>
      </c>
      <c r="AW317">
        <v>15.98410701751709</v>
      </c>
      <c r="AX317">
        <v>5.3541450500488281</v>
      </c>
      <c r="AY317">
        <v>0.61417603492736816</v>
      </c>
      <c r="AZ317">
        <v>-0.47769525647163391</v>
      </c>
      <c r="BA317">
        <v>-1.3481485843658447</v>
      </c>
      <c r="BB317">
        <v>-2.2080340385437012</v>
      </c>
      <c r="BC317">
        <v>-1.8358088731765747</v>
      </c>
      <c r="BD317">
        <v>-2.194699764251709</v>
      </c>
      <c r="BE317">
        <v>-2.4022378921508789</v>
      </c>
      <c r="BF317">
        <v>-1.5684976577758789</v>
      </c>
      <c r="BG317">
        <v>-1.4390379190444946</v>
      </c>
      <c r="BH317">
        <v>-0.86350756883621216</v>
      </c>
      <c r="BI317">
        <v>-1.190298318862915</v>
      </c>
      <c r="BJ317">
        <v>-1.808388352394104</v>
      </c>
      <c r="BK317">
        <v>-1.5306863784790039</v>
      </c>
      <c r="BL317">
        <v>-1.4643313884735107</v>
      </c>
      <c r="BM317">
        <v>-2.050560474395752</v>
      </c>
      <c r="BN317">
        <v>-2.2696518898010254</v>
      </c>
      <c r="BO317">
        <v>-2.107231616973877</v>
      </c>
      <c r="BP317">
        <v>-0.54700338840484619</v>
      </c>
      <c r="BQ317">
        <v>2.1013267040252686</v>
      </c>
      <c r="BR317">
        <v>17.505588531494141</v>
      </c>
      <c r="BS317">
        <v>17.885416030883789</v>
      </c>
      <c r="BT317">
        <v>17.752182006835938</v>
      </c>
      <c r="BU317">
        <v>17.513605117797852</v>
      </c>
      <c r="BV317">
        <v>6.869783878326416</v>
      </c>
      <c r="BW317">
        <v>2.1453862190246582</v>
      </c>
      <c r="BX317">
        <v>1.0618834495544434</v>
      </c>
      <c r="BY317">
        <v>0.24274282157421112</v>
      </c>
      <c r="BZ317">
        <v>-0.63065707683563232</v>
      </c>
      <c r="CA317">
        <v>-1.0793914794921875</v>
      </c>
      <c r="CB317">
        <v>-1.4669636487960815</v>
      </c>
      <c r="CC317">
        <v>-1.6916006803512573</v>
      </c>
      <c r="CD317">
        <v>-0.86807036399841309</v>
      </c>
      <c r="CE317">
        <v>-0.71782809495925903</v>
      </c>
      <c r="CF317">
        <v>-0.14243870973587036</v>
      </c>
      <c r="CG317">
        <v>-0.49421781301498413</v>
      </c>
      <c r="CH317">
        <v>-1.0104707479476929</v>
      </c>
      <c r="CI317">
        <v>-0.65952873229980469</v>
      </c>
      <c r="CJ317">
        <v>-0.53414922952651978</v>
      </c>
      <c r="CK317">
        <v>-1.0981059074401855</v>
      </c>
      <c r="CL317">
        <v>-1.2923983335494995</v>
      </c>
      <c r="CM317">
        <v>-1.1033625602722168</v>
      </c>
      <c r="CN317">
        <v>0.47118368744850159</v>
      </c>
      <c r="CO317">
        <v>3.1209342479705811</v>
      </c>
      <c r="CP317">
        <v>18.551263809204102</v>
      </c>
      <c r="CQ317">
        <v>18.942314147949219</v>
      </c>
      <c r="CR317">
        <v>18.822580337524414</v>
      </c>
      <c r="CS317">
        <v>18.572929382324219</v>
      </c>
      <c r="CT317">
        <v>7.9195108413696289</v>
      </c>
      <c r="CU317">
        <v>3.2058978080749512</v>
      </c>
      <c r="CV317">
        <v>2.1281909942626953</v>
      </c>
      <c r="CW317">
        <v>1.3445893526077271</v>
      </c>
      <c r="CX317">
        <v>0.46182930469512939</v>
      </c>
      <c r="CY317">
        <v>-0.32297411561012268</v>
      </c>
      <c r="CZ317">
        <v>-0.73922765254974365</v>
      </c>
      <c r="DA317">
        <v>-0.98096346855163574</v>
      </c>
      <c r="DB317">
        <v>-0.16764308512210846</v>
      </c>
      <c r="DC317">
        <v>3.381769172847271E-3</v>
      </c>
      <c r="DD317">
        <v>0.57863014936447144</v>
      </c>
      <c r="DE317">
        <v>0.20186266303062439</v>
      </c>
      <c r="DF317">
        <v>-0.21255317330360413</v>
      </c>
      <c r="DG317">
        <v>0.21162886917591095</v>
      </c>
      <c r="DH317">
        <v>0.3960328996181488</v>
      </c>
      <c r="DI317">
        <v>-0.14565137028694153</v>
      </c>
      <c r="DJ317">
        <v>-0.31514483690261841</v>
      </c>
      <c r="DK317">
        <v>-9.9493488669395447E-2</v>
      </c>
      <c r="DL317">
        <v>1.4893708229064941</v>
      </c>
      <c r="DM317">
        <v>4.1405420303344727</v>
      </c>
      <c r="DN317">
        <v>19.596939086914062</v>
      </c>
      <c r="DO317">
        <v>19.999212265014648</v>
      </c>
      <c r="DP317">
        <v>19.892978668212891</v>
      </c>
      <c r="DQ317">
        <v>19.632253646850586</v>
      </c>
      <c r="DR317">
        <v>8.9692373275756836</v>
      </c>
      <c r="DS317">
        <v>4.2664093971252441</v>
      </c>
      <c r="DT317">
        <v>3.1944985389709473</v>
      </c>
      <c r="DU317">
        <v>2.4464359283447266</v>
      </c>
      <c r="DV317">
        <v>1.5543156862258911</v>
      </c>
      <c r="DW317">
        <v>0.76917237043380737</v>
      </c>
      <c r="DX317">
        <v>0.31150758266448975</v>
      </c>
      <c r="DY317">
        <v>4.5083820819854736E-2</v>
      </c>
      <c r="DZ317">
        <v>0.84366267919540405</v>
      </c>
      <c r="EA317">
        <v>1.0446943044662476</v>
      </c>
      <c r="EB317">
        <v>1.6197390556335449</v>
      </c>
      <c r="EC317">
        <v>1.2068922519683838</v>
      </c>
      <c r="ED317">
        <v>0.93951308727264404</v>
      </c>
      <c r="EE317">
        <v>1.4694421291351318</v>
      </c>
      <c r="EF317">
        <v>1.7390681505203247</v>
      </c>
      <c r="EG317">
        <v>1.2295416593551636</v>
      </c>
      <c r="EH317">
        <v>1.0958539247512817</v>
      </c>
      <c r="EI317">
        <v>1.3499339818954468</v>
      </c>
      <c r="EJ317">
        <v>2.9594712257385254</v>
      </c>
      <c r="EK317">
        <v>5.6126933097839355</v>
      </c>
      <c r="EL317">
        <v>21.106729507446289</v>
      </c>
      <c r="EM317">
        <v>21.525203704833984</v>
      </c>
      <c r="EN317">
        <v>21.438465118408203</v>
      </c>
      <c r="EO317">
        <v>21.161752700805664</v>
      </c>
      <c r="EP317">
        <v>10.48487663269043</v>
      </c>
      <c r="EQ317">
        <v>5.7976193428039551</v>
      </c>
      <c r="ER317">
        <v>4.7340774536132812</v>
      </c>
      <c r="ES317">
        <v>4.0373272895812988</v>
      </c>
      <c r="ET317">
        <v>3.13169264793396</v>
      </c>
      <c r="EU317">
        <v>83.5</v>
      </c>
      <c r="EV317">
        <v>82.5</v>
      </c>
      <c r="EW317">
        <v>80.5</v>
      </c>
      <c r="EX317">
        <v>78.5</v>
      </c>
      <c r="EY317">
        <v>76.5</v>
      </c>
      <c r="EZ317">
        <v>74.5</v>
      </c>
      <c r="FA317">
        <v>73</v>
      </c>
      <c r="FB317">
        <v>76</v>
      </c>
      <c r="FC317">
        <v>81.5</v>
      </c>
      <c r="FD317">
        <v>86</v>
      </c>
      <c r="FE317">
        <v>87.5</v>
      </c>
      <c r="FF317">
        <v>91</v>
      </c>
      <c r="FG317">
        <v>93.5</v>
      </c>
      <c r="FH317">
        <v>96</v>
      </c>
      <c r="FI317">
        <v>97.5</v>
      </c>
      <c r="FJ317">
        <v>98.5</v>
      </c>
      <c r="FK317">
        <v>100.5</v>
      </c>
      <c r="FL317">
        <v>101</v>
      </c>
      <c r="FM317">
        <v>99</v>
      </c>
      <c r="FN317">
        <v>95.5</v>
      </c>
      <c r="FO317">
        <v>93.5</v>
      </c>
      <c r="FP317">
        <v>90.5</v>
      </c>
      <c r="FQ317">
        <v>90</v>
      </c>
      <c r="FR317">
        <v>87</v>
      </c>
      <c r="FS317">
        <v>280</v>
      </c>
      <c r="FT317">
        <v>0.10446988046169281</v>
      </c>
      <c r="FU317">
        <v>1</v>
      </c>
    </row>
    <row r="318" spans="1:177" x14ac:dyDescent="0.2">
      <c r="A318" t="s">
        <v>193</v>
      </c>
      <c r="B318" t="s">
        <v>212</v>
      </c>
      <c r="C318" t="s">
        <v>1</v>
      </c>
      <c r="D318" t="s">
        <v>258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0</v>
      </c>
      <c r="DG318">
        <v>0</v>
      </c>
      <c r="DH318">
        <v>0</v>
      </c>
      <c r="DI318">
        <v>0</v>
      </c>
      <c r="DJ318">
        <v>0</v>
      </c>
      <c r="DK318">
        <v>0</v>
      </c>
      <c r="DL318">
        <v>0</v>
      </c>
      <c r="DM318">
        <v>0</v>
      </c>
      <c r="DN318">
        <v>0</v>
      </c>
      <c r="DO318">
        <v>0</v>
      </c>
      <c r="DP318">
        <v>0</v>
      </c>
      <c r="DQ318">
        <v>0</v>
      </c>
      <c r="DR318">
        <v>0</v>
      </c>
      <c r="DS318">
        <v>0</v>
      </c>
      <c r="DT318">
        <v>0</v>
      </c>
      <c r="DU318">
        <v>0</v>
      </c>
      <c r="DV318">
        <v>0</v>
      </c>
      <c r="DW318">
        <v>0</v>
      </c>
      <c r="DX318">
        <v>0</v>
      </c>
      <c r="DY318">
        <v>0</v>
      </c>
      <c r="DZ318">
        <v>0</v>
      </c>
      <c r="EA318">
        <v>0</v>
      </c>
      <c r="EB318">
        <v>0</v>
      </c>
      <c r="EC318">
        <v>0</v>
      </c>
      <c r="ED318">
        <v>0</v>
      </c>
      <c r="EE318">
        <v>0</v>
      </c>
      <c r="EF318">
        <v>0</v>
      </c>
      <c r="EG318">
        <v>0</v>
      </c>
      <c r="EH318">
        <v>0</v>
      </c>
      <c r="EI318">
        <v>0</v>
      </c>
      <c r="EJ318">
        <v>0</v>
      </c>
      <c r="EK318">
        <v>0</v>
      </c>
      <c r="EL318">
        <v>0</v>
      </c>
      <c r="EM318">
        <v>0</v>
      </c>
      <c r="EN318">
        <v>0</v>
      </c>
      <c r="EO318">
        <v>0</v>
      </c>
      <c r="EP318">
        <v>0</v>
      </c>
      <c r="EQ318">
        <v>0</v>
      </c>
      <c r="ER318">
        <v>0</v>
      </c>
      <c r="ES318">
        <v>0</v>
      </c>
      <c r="ET318">
        <v>0</v>
      </c>
      <c r="EU318">
        <v>0</v>
      </c>
      <c r="EV318">
        <v>0</v>
      </c>
      <c r="EW318">
        <v>0</v>
      </c>
      <c r="EX318">
        <v>0</v>
      </c>
      <c r="EY318">
        <v>0</v>
      </c>
      <c r="EZ318">
        <v>0</v>
      </c>
      <c r="FA318">
        <v>0</v>
      </c>
      <c r="FB318">
        <v>0</v>
      </c>
      <c r="FC318">
        <v>0</v>
      </c>
      <c r="FD318">
        <v>0</v>
      </c>
      <c r="FE318">
        <v>0</v>
      </c>
      <c r="FF318">
        <v>0</v>
      </c>
      <c r="FG318">
        <v>0</v>
      </c>
      <c r="FH318">
        <v>0</v>
      </c>
      <c r="FI318">
        <v>0</v>
      </c>
      <c r="FJ318">
        <v>0</v>
      </c>
      <c r="FK318">
        <v>0</v>
      </c>
      <c r="FL318">
        <v>0</v>
      </c>
      <c r="FM318">
        <v>0</v>
      </c>
      <c r="FN318">
        <v>0</v>
      </c>
      <c r="FO318">
        <v>0</v>
      </c>
      <c r="FP318">
        <v>0</v>
      </c>
      <c r="FQ318">
        <v>0</v>
      </c>
      <c r="FR318">
        <v>0</v>
      </c>
      <c r="FS318">
        <v>0</v>
      </c>
      <c r="FU318">
        <v>0</v>
      </c>
    </row>
    <row r="319" spans="1:177" x14ac:dyDescent="0.2">
      <c r="A319" t="s">
        <v>193</v>
      </c>
      <c r="B319" t="s">
        <v>212</v>
      </c>
      <c r="C319" t="s">
        <v>1</v>
      </c>
      <c r="D319" t="s">
        <v>259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0</v>
      </c>
      <c r="DH319">
        <v>0</v>
      </c>
      <c r="DI319">
        <v>0</v>
      </c>
      <c r="DJ319">
        <v>0</v>
      </c>
      <c r="DK319">
        <v>0</v>
      </c>
      <c r="DL319">
        <v>0</v>
      </c>
      <c r="DM319">
        <v>0</v>
      </c>
      <c r="DN319">
        <v>0</v>
      </c>
      <c r="DO319">
        <v>0</v>
      </c>
      <c r="DP319">
        <v>0</v>
      </c>
      <c r="DQ319">
        <v>0</v>
      </c>
      <c r="DR319">
        <v>0</v>
      </c>
      <c r="DS319">
        <v>0</v>
      </c>
      <c r="DT319">
        <v>0</v>
      </c>
      <c r="DU319">
        <v>0</v>
      </c>
      <c r="DV319">
        <v>0</v>
      </c>
      <c r="DW319">
        <v>0</v>
      </c>
      <c r="DX319">
        <v>0</v>
      </c>
      <c r="DY319">
        <v>0</v>
      </c>
      <c r="DZ319">
        <v>0</v>
      </c>
      <c r="EA319">
        <v>0</v>
      </c>
      <c r="EB319">
        <v>0</v>
      </c>
      <c r="EC319">
        <v>0</v>
      </c>
      <c r="ED319">
        <v>0</v>
      </c>
      <c r="EE319">
        <v>0</v>
      </c>
      <c r="EF319">
        <v>0</v>
      </c>
      <c r="EG319">
        <v>0</v>
      </c>
      <c r="EH319">
        <v>0</v>
      </c>
      <c r="EI319">
        <v>0</v>
      </c>
      <c r="EJ319">
        <v>0</v>
      </c>
      <c r="EK319">
        <v>0</v>
      </c>
      <c r="EL319">
        <v>0</v>
      </c>
      <c r="EM319">
        <v>0</v>
      </c>
      <c r="EN319">
        <v>0</v>
      </c>
      <c r="EO319">
        <v>0</v>
      </c>
      <c r="EP319">
        <v>0</v>
      </c>
      <c r="EQ319">
        <v>0</v>
      </c>
      <c r="ER319">
        <v>0</v>
      </c>
      <c r="ES319">
        <v>0</v>
      </c>
      <c r="ET319">
        <v>0</v>
      </c>
      <c r="EU319">
        <v>0</v>
      </c>
      <c r="EV319">
        <v>0</v>
      </c>
      <c r="EW319">
        <v>0</v>
      </c>
      <c r="EX319">
        <v>0</v>
      </c>
      <c r="EY319">
        <v>0</v>
      </c>
      <c r="EZ319">
        <v>0</v>
      </c>
      <c r="FA319">
        <v>0</v>
      </c>
      <c r="FB319">
        <v>0</v>
      </c>
      <c r="FC319">
        <v>0</v>
      </c>
      <c r="FD319">
        <v>0</v>
      </c>
      <c r="FE319">
        <v>0</v>
      </c>
      <c r="FF319">
        <v>0</v>
      </c>
      <c r="FG319">
        <v>0</v>
      </c>
      <c r="FH319">
        <v>0</v>
      </c>
      <c r="FI319">
        <v>0</v>
      </c>
      <c r="FJ319">
        <v>0</v>
      </c>
      <c r="FK319">
        <v>0</v>
      </c>
      <c r="FL319">
        <v>0</v>
      </c>
      <c r="FM319">
        <v>0</v>
      </c>
      <c r="FN319">
        <v>0</v>
      </c>
      <c r="FO319">
        <v>0</v>
      </c>
      <c r="FP319">
        <v>0</v>
      </c>
      <c r="FQ319">
        <v>0</v>
      </c>
      <c r="FR319">
        <v>0</v>
      </c>
      <c r="FS319">
        <v>0</v>
      </c>
      <c r="FU319">
        <v>0</v>
      </c>
    </row>
    <row r="320" spans="1:177" x14ac:dyDescent="0.2">
      <c r="A320" t="s">
        <v>193</v>
      </c>
      <c r="B320" t="s">
        <v>212</v>
      </c>
      <c r="C320" t="s">
        <v>1</v>
      </c>
      <c r="D320" t="s">
        <v>260</v>
      </c>
      <c r="E320">
        <v>257</v>
      </c>
      <c r="F320">
        <v>257</v>
      </c>
      <c r="G320">
        <v>20.985006332397461</v>
      </c>
      <c r="H320">
        <v>20.707120895385742</v>
      </c>
      <c r="I320">
        <v>20.344928741455078</v>
      </c>
      <c r="J320">
        <v>20.033451080322266</v>
      </c>
      <c r="K320">
        <v>20.115861892700195</v>
      </c>
      <c r="L320">
        <v>20.511632919311523</v>
      </c>
      <c r="M320">
        <v>22.907896041870117</v>
      </c>
      <c r="N320">
        <v>26.26677131652832</v>
      </c>
      <c r="O320">
        <v>27.937026977539063</v>
      </c>
      <c r="P320">
        <v>28.73322868347168</v>
      </c>
      <c r="Q320">
        <v>29.986948013305664</v>
      </c>
      <c r="R320">
        <v>30.713470458984375</v>
      </c>
      <c r="S320">
        <v>32.017635345458984</v>
      </c>
      <c r="T320">
        <v>32.819591522216797</v>
      </c>
      <c r="U320">
        <v>32.801189422607422</v>
      </c>
      <c r="V320">
        <v>32.676303863525391</v>
      </c>
      <c r="W320">
        <v>32.809139251708984</v>
      </c>
      <c r="X320">
        <v>33.002197265625</v>
      </c>
      <c r="Y320">
        <v>33.04742431640625</v>
      </c>
      <c r="Z320">
        <v>32.913280487060547</v>
      </c>
      <c r="AA320">
        <v>32.712535858154297</v>
      </c>
      <c r="AB320">
        <v>32.000946044921875</v>
      </c>
      <c r="AC320">
        <v>30.745529174804688</v>
      </c>
      <c r="AD320">
        <v>29.848867416381836</v>
      </c>
      <c r="AE320">
        <v>-1.4213128089904785</v>
      </c>
      <c r="AF320">
        <v>-1.2864236831665039</v>
      </c>
      <c r="AG320">
        <v>-1.1350632905960083</v>
      </c>
      <c r="AH320">
        <v>-1.5882331132888794</v>
      </c>
      <c r="AI320">
        <v>-1.8070567846298218</v>
      </c>
      <c r="AJ320">
        <v>-2.0316464900970459</v>
      </c>
      <c r="AK320">
        <v>-1.1102619171142578</v>
      </c>
      <c r="AL320">
        <v>-3.140878438949585</v>
      </c>
      <c r="AM320">
        <v>-5.3132724761962891</v>
      </c>
      <c r="AN320">
        <v>-5.3482623100280762</v>
      </c>
      <c r="AO320">
        <v>-4.821723461151123</v>
      </c>
      <c r="AP320">
        <v>-4.5717005729675293</v>
      </c>
      <c r="AQ320">
        <v>-4.1919846534729004</v>
      </c>
      <c r="AR320">
        <v>-5.1395049095153809</v>
      </c>
      <c r="AS320">
        <v>-5.0059165954589844</v>
      </c>
      <c r="AT320">
        <v>7.4175376892089844</v>
      </c>
      <c r="AU320">
        <v>8.6441726684570312</v>
      </c>
      <c r="AV320">
        <v>8.4471902847290039</v>
      </c>
      <c r="AW320">
        <v>7.6981902122497559</v>
      </c>
      <c r="AX320">
        <v>-1.9800200462341309</v>
      </c>
      <c r="AY320">
        <v>-5.9731721878051758</v>
      </c>
      <c r="AZ320">
        <v>-6.5940032005310059</v>
      </c>
      <c r="BA320">
        <v>-7.5639219284057617</v>
      </c>
      <c r="BB320">
        <v>-7.5754847526550293</v>
      </c>
      <c r="BC320">
        <v>-0.46002578735351563</v>
      </c>
      <c r="BD320">
        <v>-0.35678249597549438</v>
      </c>
      <c r="BE320">
        <v>-0.22376327216625214</v>
      </c>
      <c r="BF320">
        <v>-0.69630563259124756</v>
      </c>
      <c r="BG320">
        <v>-0.89311355352401733</v>
      </c>
      <c r="BH320">
        <v>-1.1167616844177246</v>
      </c>
      <c r="BI320">
        <v>-0.20920690894126892</v>
      </c>
      <c r="BJ320">
        <v>-2.1285035610198975</v>
      </c>
      <c r="BK320">
        <v>-4.2177901268005371</v>
      </c>
      <c r="BL320">
        <v>-4.1428012847900391</v>
      </c>
      <c r="BM320">
        <v>-3.5474553108215332</v>
      </c>
      <c r="BN320">
        <v>-3.2689099311828613</v>
      </c>
      <c r="BO320">
        <v>-2.8310155868530273</v>
      </c>
      <c r="BP320">
        <v>-3.7633111476898193</v>
      </c>
      <c r="BQ320">
        <v>-3.6204969882965088</v>
      </c>
      <c r="BR320">
        <v>8.8347940444946289</v>
      </c>
      <c r="BS320">
        <v>10.057955741882324</v>
      </c>
      <c r="BT320">
        <v>9.8677177429199219</v>
      </c>
      <c r="BU320">
        <v>9.0949697494506836</v>
      </c>
      <c r="BV320">
        <v>-0.60570991039276123</v>
      </c>
      <c r="BW320">
        <v>-4.5838971138000488</v>
      </c>
      <c r="BX320">
        <v>-5.2042880058288574</v>
      </c>
      <c r="BY320">
        <v>-6.1855945587158203</v>
      </c>
      <c r="BZ320">
        <v>-6.2007064819335937</v>
      </c>
      <c r="CA320">
        <v>0.20575867593288422</v>
      </c>
      <c r="CB320">
        <v>0.28708416223526001</v>
      </c>
      <c r="CC320">
        <v>0.40740033984184265</v>
      </c>
      <c r="CD320">
        <v>-7.8559331595897675E-2</v>
      </c>
      <c r="CE320">
        <v>-0.26011925935745239</v>
      </c>
      <c r="CF320">
        <v>-0.48311528563499451</v>
      </c>
      <c r="CG320">
        <v>0.4148610532283783</v>
      </c>
      <c r="CH320">
        <v>-1.4273357391357422</v>
      </c>
      <c r="CI320">
        <v>-3.4590620994567871</v>
      </c>
      <c r="CJ320">
        <v>-3.3079030513763428</v>
      </c>
      <c r="CK320">
        <v>-2.6649010181427002</v>
      </c>
      <c r="CL320">
        <v>-2.3666009902954102</v>
      </c>
      <c r="CM320">
        <v>-1.8884124755859375</v>
      </c>
      <c r="CN320">
        <v>-2.8101634979248047</v>
      </c>
      <c r="CO320">
        <v>-2.6609597206115723</v>
      </c>
      <c r="CP320">
        <v>9.8163814544677734</v>
      </c>
      <c r="CQ320">
        <v>11.037137985229492</v>
      </c>
      <c r="CR320">
        <v>10.851571083068848</v>
      </c>
      <c r="CS320">
        <v>10.062375068664551</v>
      </c>
      <c r="CT320">
        <v>0.34613305330276489</v>
      </c>
      <c r="CU320">
        <v>-3.6216893196105957</v>
      </c>
      <c r="CV320">
        <v>-4.2417755126953125</v>
      </c>
      <c r="CW320">
        <v>-5.2309694290161133</v>
      </c>
      <c r="CX320">
        <v>-5.2485394477844238</v>
      </c>
      <c r="CY320">
        <v>0.87154316902160645</v>
      </c>
      <c r="CZ320">
        <v>0.9309508204460144</v>
      </c>
      <c r="DA320">
        <v>1.0385639667510986</v>
      </c>
      <c r="DB320">
        <v>0.53918695449829102</v>
      </c>
      <c r="DC320">
        <v>0.37287506461143494</v>
      </c>
      <c r="DD320">
        <v>0.15053117275238037</v>
      </c>
      <c r="DE320">
        <v>1.0389289855957031</v>
      </c>
      <c r="DF320">
        <v>-0.72616797685623169</v>
      </c>
      <c r="DG320">
        <v>-2.7003340721130371</v>
      </c>
      <c r="DH320">
        <v>-2.4730045795440674</v>
      </c>
      <c r="DI320">
        <v>-1.7823468446731567</v>
      </c>
      <c r="DJ320">
        <v>-1.4642921686172485</v>
      </c>
      <c r="DK320">
        <v>-0.94580942392349243</v>
      </c>
      <c r="DL320">
        <v>-1.8570159673690796</v>
      </c>
      <c r="DM320">
        <v>-1.7014224529266357</v>
      </c>
      <c r="DN320">
        <v>10.797968864440918</v>
      </c>
      <c r="DO320">
        <v>12.01632022857666</v>
      </c>
      <c r="DP320">
        <v>11.835424423217773</v>
      </c>
      <c r="DQ320">
        <v>11.029780387878418</v>
      </c>
      <c r="DR320">
        <v>1.297976016998291</v>
      </c>
      <c r="DS320">
        <v>-2.6594817638397217</v>
      </c>
      <c r="DT320">
        <v>-3.2792630195617676</v>
      </c>
      <c r="DU320">
        <v>-4.2763442993164062</v>
      </c>
      <c r="DV320">
        <v>-4.2963724136352539</v>
      </c>
      <c r="DW320">
        <v>1.8328301906585693</v>
      </c>
      <c r="DX320">
        <v>1.8605920076370239</v>
      </c>
      <c r="DY320">
        <v>1.9498639106750488</v>
      </c>
      <c r="DZ320">
        <v>1.4311144351959229</v>
      </c>
      <c r="EA320">
        <v>1.286818265914917</v>
      </c>
      <c r="EB320">
        <v>1.0654159784317017</v>
      </c>
      <c r="EC320">
        <v>1.9399840831756592</v>
      </c>
      <c r="ED320">
        <v>0.28620687127113342</v>
      </c>
      <c r="EE320">
        <v>-1.6048516035079956</v>
      </c>
      <c r="EF320">
        <v>-1.2675440311431885</v>
      </c>
      <c r="EG320">
        <v>-0.50807863473892212</v>
      </c>
      <c r="EH320">
        <v>-0.16150148212909698</v>
      </c>
      <c r="EI320">
        <v>0.415159672498703</v>
      </c>
      <c r="EJ320">
        <v>-0.48082223534584045</v>
      </c>
      <c r="EK320">
        <v>-0.31600293517112732</v>
      </c>
      <c r="EL320">
        <v>12.215225219726563</v>
      </c>
      <c r="EM320">
        <v>13.430103302001953</v>
      </c>
      <c r="EN320">
        <v>13.255951881408691</v>
      </c>
      <c r="EO320">
        <v>12.426559448242188</v>
      </c>
      <c r="EP320">
        <v>2.6722860336303711</v>
      </c>
      <c r="EQ320">
        <v>-1.2702066898345947</v>
      </c>
      <c r="ER320">
        <v>-1.8895479440689087</v>
      </c>
      <c r="ES320">
        <v>-2.8980166912078857</v>
      </c>
      <c r="ET320">
        <v>-2.9215943813323975</v>
      </c>
      <c r="EU320">
        <v>72.5</v>
      </c>
      <c r="EV320">
        <v>72.5</v>
      </c>
      <c r="EW320">
        <v>71.5</v>
      </c>
      <c r="EX320">
        <v>69</v>
      </c>
      <c r="EY320">
        <v>66.5</v>
      </c>
      <c r="EZ320">
        <v>65.5</v>
      </c>
      <c r="FA320">
        <v>64</v>
      </c>
      <c r="FB320">
        <v>65</v>
      </c>
      <c r="FC320">
        <v>69.5</v>
      </c>
      <c r="FD320">
        <v>77</v>
      </c>
      <c r="FE320">
        <v>83</v>
      </c>
      <c r="FF320">
        <v>87</v>
      </c>
      <c r="FG320">
        <v>91</v>
      </c>
      <c r="FH320">
        <v>93.5</v>
      </c>
      <c r="FI320">
        <v>95</v>
      </c>
      <c r="FJ320">
        <v>96</v>
      </c>
      <c r="FK320">
        <v>96</v>
      </c>
      <c r="FL320">
        <v>96</v>
      </c>
      <c r="FM320">
        <v>92</v>
      </c>
      <c r="FN320">
        <v>86.5</v>
      </c>
      <c r="FO320">
        <v>83</v>
      </c>
      <c r="FP320">
        <v>80</v>
      </c>
      <c r="FQ320">
        <v>76.5</v>
      </c>
      <c r="FR320">
        <v>74.5</v>
      </c>
      <c r="FS320">
        <v>257</v>
      </c>
      <c r="FT320">
        <v>0.12975604832172394</v>
      </c>
      <c r="FU320">
        <v>1</v>
      </c>
    </row>
    <row r="321" spans="1:177" x14ac:dyDescent="0.2">
      <c r="A321" t="s">
        <v>193</v>
      </c>
      <c r="B321" t="s">
        <v>212</v>
      </c>
      <c r="C321" t="s">
        <v>1</v>
      </c>
      <c r="D321" t="s">
        <v>2</v>
      </c>
      <c r="E321">
        <v>283</v>
      </c>
      <c r="F321">
        <v>283</v>
      </c>
      <c r="G321">
        <v>37.379039764404297</v>
      </c>
      <c r="H321">
        <v>36.976261138916016</v>
      </c>
      <c r="I321">
        <v>36.647575378417969</v>
      </c>
      <c r="J321">
        <v>36.444171905517578</v>
      </c>
      <c r="K321">
        <v>36.597347259521484</v>
      </c>
      <c r="L321">
        <v>37.110866546630859</v>
      </c>
      <c r="M321">
        <v>39.43463134765625</v>
      </c>
      <c r="N321">
        <v>42.421333312988281</v>
      </c>
      <c r="O321">
        <v>43.771007537841797</v>
      </c>
      <c r="P321">
        <v>44.673347473144531</v>
      </c>
      <c r="Q321">
        <v>45.578556060791016</v>
      </c>
      <c r="R321">
        <v>45.933860778808594</v>
      </c>
      <c r="S321">
        <v>46.195705413818359</v>
      </c>
      <c r="T321">
        <v>46.503135681152344</v>
      </c>
      <c r="U321">
        <v>45.988731384277344</v>
      </c>
      <c r="V321">
        <v>45.718669891357422</v>
      </c>
      <c r="W321">
        <v>45.518455505371094</v>
      </c>
      <c r="X321">
        <v>45.162078857421875</v>
      </c>
      <c r="Y321">
        <v>45.398639678955078</v>
      </c>
      <c r="Z321">
        <v>45.665523529052734</v>
      </c>
      <c r="AA321">
        <v>45.692153930664063</v>
      </c>
      <c r="AB321">
        <v>44.780956268310547</v>
      </c>
      <c r="AC321">
        <v>43.532260894775391</v>
      </c>
      <c r="AD321">
        <v>42.469062805175781</v>
      </c>
      <c r="AE321">
        <v>-0.93076050281524658</v>
      </c>
      <c r="AF321">
        <v>-0.98725485801696777</v>
      </c>
      <c r="AG321">
        <v>-1.1559954881668091</v>
      </c>
      <c r="AH321">
        <v>-1.0144550800323486</v>
      </c>
      <c r="AI321">
        <v>-1.2155925035476685</v>
      </c>
      <c r="AJ321">
        <v>-1.308546781539917</v>
      </c>
      <c r="AK321">
        <v>-1.3356205224990845</v>
      </c>
      <c r="AL321">
        <v>-2.6052608489990234</v>
      </c>
      <c r="AM321">
        <v>-2.929185152053833</v>
      </c>
      <c r="AN321">
        <v>-2.8086667060852051</v>
      </c>
      <c r="AO321">
        <v>-3.4572820663452148</v>
      </c>
      <c r="AP321">
        <v>-4.3325762748718262</v>
      </c>
      <c r="AQ321">
        <v>-3.3264706134796143</v>
      </c>
      <c r="AR321">
        <v>-2.0236914157867432</v>
      </c>
      <c r="AS321">
        <v>1.4939618110656738</v>
      </c>
      <c r="AT321">
        <v>22.2593994140625</v>
      </c>
      <c r="AU321">
        <v>22.514339447021484</v>
      </c>
      <c r="AV321">
        <v>22.247356414794922</v>
      </c>
      <c r="AW321">
        <v>22.179267883300781</v>
      </c>
      <c r="AX321">
        <v>7.9298000335693359</v>
      </c>
      <c r="AY321">
        <v>0.75260496139526367</v>
      </c>
      <c r="AZ321">
        <v>-0.45015648007392883</v>
      </c>
      <c r="BA321">
        <v>-1.1822000741958618</v>
      </c>
      <c r="BB321">
        <v>-1.3293544054031372</v>
      </c>
      <c r="BC321">
        <v>9.466002881526947E-2</v>
      </c>
      <c r="BD321">
        <v>3.8893856108188629E-3</v>
      </c>
      <c r="BE321">
        <v>-0.1862916499376297</v>
      </c>
      <c r="BF321">
        <v>-5.7760238647460938E-2</v>
      </c>
      <c r="BG321">
        <v>-0.23853334784507751</v>
      </c>
      <c r="BH321">
        <v>-0.32189083099365234</v>
      </c>
      <c r="BI321">
        <v>-0.34539279341697693</v>
      </c>
      <c r="BJ321">
        <v>-1.494503378868103</v>
      </c>
      <c r="BK321">
        <v>-1.7278978824615479</v>
      </c>
      <c r="BL321">
        <v>-1.5287932157516479</v>
      </c>
      <c r="BM321">
        <v>-2.1426558494567871</v>
      </c>
      <c r="BN321">
        <v>-2.988971471786499</v>
      </c>
      <c r="BO321">
        <v>-1.944556713104248</v>
      </c>
      <c r="BP321">
        <v>-0.63046061992645264</v>
      </c>
      <c r="BQ321">
        <v>2.9005498886108398</v>
      </c>
      <c r="BR321">
        <v>23.70026969909668</v>
      </c>
      <c r="BS321">
        <v>23.962743759155273</v>
      </c>
      <c r="BT321">
        <v>23.692403793334961</v>
      </c>
      <c r="BU321">
        <v>23.617834091186523</v>
      </c>
      <c r="BV321">
        <v>9.3718242645263672</v>
      </c>
      <c r="BW321">
        <v>2.203873872756958</v>
      </c>
      <c r="BX321">
        <v>1.0033410787582397</v>
      </c>
      <c r="BY321">
        <v>0.27572369575500488</v>
      </c>
      <c r="BZ321">
        <v>0.12914368510246277</v>
      </c>
      <c r="CA321">
        <v>0.80486315488815308</v>
      </c>
      <c r="CB321">
        <v>0.69035285711288452</v>
      </c>
      <c r="CC321">
        <v>0.4853222668170929</v>
      </c>
      <c r="CD321">
        <v>0.60484367609024048</v>
      </c>
      <c r="CE321">
        <v>0.43817484378814697</v>
      </c>
      <c r="CF321">
        <v>0.36146411299705505</v>
      </c>
      <c r="CG321">
        <v>0.34043592214584351</v>
      </c>
      <c r="CH321">
        <v>-0.72519612312316895</v>
      </c>
      <c r="CI321">
        <v>-0.8958899974822998</v>
      </c>
      <c r="CJ321">
        <v>-0.64235669374465942</v>
      </c>
      <c r="CK321">
        <v>-1.2321497201919556</v>
      </c>
      <c r="CL321">
        <v>-2.0583949089050293</v>
      </c>
      <c r="CM321">
        <v>-0.98744744062423706</v>
      </c>
      <c r="CN321">
        <v>0.33448672294616699</v>
      </c>
      <c r="CO321">
        <v>3.8747484683990479</v>
      </c>
      <c r="CP321">
        <v>24.698213577270508</v>
      </c>
      <c r="CQ321">
        <v>24.965904235839844</v>
      </c>
      <c r="CR321">
        <v>24.693239212036133</v>
      </c>
      <c r="CS321">
        <v>24.614179611206055</v>
      </c>
      <c r="CT321">
        <v>10.370566368103027</v>
      </c>
      <c r="CU321">
        <v>3.2090182304382324</v>
      </c>
      <c r="CV321">
        <v>2.0100290775299072</v>
      </c>
      <c r="CW321">
        <v>1.2854772806167603</v>
      </c>
      <c r="CX321">
        <v>1.1392949819564819</v>
      </c>
      <c r="CY321">
        <v>1.5150662660598755</v>
      </c>
      <c r="CZ321">
        <v>1.3768162727355957</v>
      </c>
      <c r="DA321">
        <v>1.1569361686706543</v>
      </c>
      <c r="DB321">
        <v>1.2674475908279419</v>
      </c>
      <c r="DC321">
        <v>1.1148830652236938</v>
      </c>
      <c r="DD321">
        <v>1.0448189973831177</v>
      </c>
      <c r="DE321">
        <v>1.0262646675109863</v>
      </c>
      <c r="DF321">
        <v>4.4111121445894241E-2</v>
      </c>
      <c r="DG321">
        <v>-6.3882112503051758E-2</v>
      </c>
      <c r="DH321">
        <v>0.24407981336116791</v>
      </c>
      <c r="DI321">
        <v>-0.32164356112480164</v>
      </c>
      <c r="DJ321">
        <v>-1.1278183460235596</v>
      </c>
      <c r="DK321">
        <v>-3.0338151380419731E-2</v>
      </c>
      <c r="DL321">
        <v>1.2994340658187866</v>
      </c>
      <c r="DM321">
        <v>4.8489470481872559</v>
      </c>
      <c r="DN321">
        <v>25.696157455444336</v>
      </c>
      <c r="DO321">
        <v>25.969064712524414</v>
      </c>
      <c r="DP321">
        <v>25.694074630737305</v>
      </c>
      <c r="DQ321">
        <v>25.610525131225586</v>
      </c>
      <c r="DR321">
        <v>11.369308471679688</v>
      </c>
      <c r="DS321">
        <v>4.2141628265380859</v>
      </c>
      <c r="DT321">
        <v>3.0167169570922852</v>
      </c>
      <c r="DU321">
        <v>2.2952308654785156</v>
      </c>
      <c r="DV321">
        <v>2.1494462490081787</v>
      </c>
      <c r="DW321">
        <v>2.5404868125915527</v>
      </c>
      <c r="DX321">
        <v>2.3679604530334473</v>
      </c>
      <c r="DY321">
        <v>2.1266400814056396</v>
      </c>
      <c r="DZ321">
        <v>2.22414231300354</v>
      </c>
      <c r="EA321">
        <v>2.0919420719146729</v>
      </c>
      <c r="EB321">
        <v>2.0314750671386719</v>
      </c>
      <c r="EC321">
        <v>2.0164923667907715</v>
      </c>
      <c r="ED321">
        <v>1.1548686027526855</v>
      </c>
      <c r="EE321">
        <v>1.1374051570892334</v>
      </c>
      <c r="EF321">
        <v>1.5239533185958862</v>
      </c>
      <c r="EG321">
        <v>0.99298274517059326</v>
      </c>
      <c r="EH321">
        <v>0.21578650176525116</v>
      </c>
      <c r="EI321">
        <v>1.3515756130218506</v>
      </c>
      <c r="EJ321">
        <v>2.6926648616790771</v>
      </c>
      <c r="EK321">
        <v>6.2555351257324219</v>
      </c>
      <c r="EL321">
        <v>27.137027740478516</v>
      </c>
      <c r="EM321">
        <v>27.417469024658203</v>
      </c>
      <c r="EN321">
        <v>27.139122009277344</v>
      </c>
      <c r="EO321">
        <v>27.049091339111328</v>
      </c>
      <c r="EP321">
        <v>12.811332702636719</v>
      </c>
      <c r="EQ321">
        <v>5.6654314994812012</v>
      </c>
      <c r="ER321">
        <v>4.47021484375</v>
      </c>
      <c r="ES321">
        <v>3.7531547546386719</v>
      </c>
      <c r="ET321">
        <v>3.6079442501068115</v>
      </c>
      <c r="EU321">
        <v>82.726921081542969</v>
      </c>
      <c r="EV321">
        <v>81.38909912109375</v>
      </c>
      <c r="EW321">
        <v>79.898834228515625</v>
      </c>
      <c r="EX321">
        <v>77.976028442382813</v>
      </c>
      <c r="EY321">
        <v>76.351112365722656</v>
      </c>
      <c r="EZ321">
        <v>75.326789855957031</v>
      </c>
      <c r="FA321">
        <v>75.279197692871094</v>
      </c>
      <c r="FB321">
        <v>78.191818237304688</v>
      </c>
      <c r="FC321">
        <v>82.903884887695312</v>
      </c>
      <c r="FD321">
        <v>87.635749816894531</v>
      </c>
      <c r="FE321">
        <v>91.023849487304688</v>
      </c>
      <c r="FF321">
        <v>94.323402404785156</v>
      </c>
      <c r="FG321">
        <v>96.743804931640625</v>
      </c>
      <c r="FH321">
        <v>98.524688720703125</v>
      </c>
      <c r="FI321">
        <v>100.17610168457031</v>
      </c>
      <c r="FJ321">
        <v>101.47075653076172</v>
      </c>
      <c r="FK321">
        <v>102.13955688476562</v>
      </c>
      <c r="FL321">
        <v>102.29925537109375</v>
      </c>
      <c r="FM321">
        <v>101.18309783935547</v>
      </c>
      <c r="FN321">
        <v>98.754158020019531</v>
      </c>
      <c r="FO321">
        <v>96.140716552734375</v>
      </c>
      <c r="FP321">
        <v>92.701705932617188</v>
      </c>
      <c r="FQ321">
        <v>89.630050659179687</v>
      </c>
      <c r="FR321">
        <v>87.370872497558594</v>
      </c>
      <c r="FS321">
        <v>279</v>
      </c>
      <c r="FT321">
        <v>9.9974699318408966E-2</v>
      </c>
      <c r="FU321">
        <v>1</v>
      </c>
    </row>
    <row r="322" spans="1:177" x14ac:dyDescent="0.2">
      <c r="A322" t="s">
        <v>194</v>
      </c>
      <c r="B322" t="s">
        <v>212</v>
      </c>
      <c r="C322" t="s">
        <v>1</v>
      </c>
      <c r="D322" t="s">
        <v>246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  <c r="DG322">
        <v>0</v>
      </c>
      <c r="DH322">
        <v>0</v>
      </c>
      <c r="DI322">
        <v>0</v>
      </c>
      <c r="DJ322">
        <v>0</v>
      </c>
      <c r="DK322">
        <v>0</v>
      </c>
      <c r="DL322">
        <v>0</v>
      </c>
      <c r="DM322">
        <v>0</v>
      </c>
      <c r="DN322">
        <v>0</v>
      </c>
      <c r="DO322">
        <v>0</v>
      </c>
      <c r="DP322">
        <v>0</v>
      </c>
      <c r="DQ322">
        <v>0</v>
      </c>
      <c r="DR322">
        <v>0</v>
      </c>
      <c r="DS322">
        <v>0</v>
      </c>
      <c r="DT322">
        <v>0</v>
      </c>
      <c r="DU322">
        <v>0</v>
      </c>
      <c r="DV322">
        <v>0</v>
      </c>
      <c r="DW322">
        <v>0</v>
      </c>
      <c r="DX322">
        <v>0</v>
      </c>
      <c r="DY322">
        <v>0</v>
      </c>
      <c r="DZ322">
        <v>0</v>
      </c>
      <c r="EA322">
        <v>0</v>
      </c>
      <c r="EB322">
        <v>0</v>
      </c>
      <c r="EC322">
        <v>0</v>
      </c>
      <c r="ED322">
        <v>0</v>
      </c>
      <c r="EE322">
        <v>0</v>
      </c>
      <c r="EF322">
        <v>0</v>
      </c>
      <c r="EG322">
        <v>0</v>
      </c>
      <c r="EH322">
        <v>0</v>
      </c>
      <c r="EI322">
        <v>0</v>
      </c>
      <c r="EJ322">
        <v>0</v>
      </c>
      <c r="EK322">
        <v>0</v>
      </c>
      <c r="EL322">
        <v>0</v>
      </c>
      <c r="EM322">
        <v>0</v>
      </c>
      <c r="EN322">
        <v>0</v>
      </c>
      <c r="EO322">
        <v>0</v>
      </c>
      <c r="EP322">
        <v>0</v>
      </c>
      <c r="EQ322">
        <v>0</v>
      </c>
      <c r="ER322">
        <v>0</v>
      </c>
      <c r="ES322">
        <v>0</v>
      </c>
      <c r="ET322">
        <v>0</v>
      </c>
      <c r="EU322">
        <v>0</v>
      </c>
      <c r="EV322">
        <v>0</v>
      </c>
      <c r="EW322">
        <v>0</v>
      </c>
      <c r="EX322">
        <v>0</v>
      </c>
      <c r="EY322">
        <v>0</v>
      </c>
      <c r="EZ322">
        <v>0</v>
      </c>
      <c r="FA322">
        <v>0</v>
      </c>
      <c r="FB322">
        <v>0</v>
      </c>
      <c r="FC322">
        <v>0</v>
      </c>
      <c r="FD322">
        <v>0</v>
      </c>
      <c r="FE322">
        <v>0</v>
      </c>
      <c r="FF322">
        <v>0</v>
      </c>
      <c r="FG322">
        <v>0</v>
      </c>
      <c r="FH322">
        <v>0</v>
      </c>
      <c r="FI322">
        <v>0</v>
      </c>
      <c r="FJ322">
        <v>0</v>
      </c>
      <c r="FK322">
        <v>0</v>
      </c>
      <c r="FL322">
        <v>0</v>
      </c>
      <c r="FM322">
        <v>0</v>
      </c>
      <c r="FN322">
        <v>0</v>
      </c>
      <c r="FO322">
        <v>0</v>
      </c>
      <c r="FP322">
        <v>0</v>
      </c>
      <c r="FQ322">
        <v>0</v>
      </c>
      <c r="FR322">
        <v>0</v>
      </c>
      <c r="FS322">
        <v>0</v>
      </c>
      <c r="FU322">
        <v>0</v>
      </c>
    </row>
    <row r="323" spans="1:177" x14ac:dyDescent="0.2">
      <c r="A323" t="s">
        <v>194</v>
      </c>
      <c r="B323" t="s">
        <v>212</v>
      </c>
      <c r="C323" t="s">
        <v>1</v>
      </c>
      <c r="D323" t="s">
        <v>247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  <c r="DG323">
        <v>0</v>
      </c>
      <c r="DH323">
        <v>0</v>
      </c>
      <c r="DI323">
        <v>0</v>
      </c>
      <c r="DJ323">
        <v>0</v>
      </c>
      <c r="DK323">
        <v>0</v>
      </c>
      <c r="DL323">
        <v>0</v>
      </c>
      <c r="DM323">
        <v>0</v>
      </c>
      <c r="DN323">
        <v>0</v>
      </c>
      <c r="DO323">
        <v>0</v>
      </c>
      <c r="DP323">
        <v>0</v>
      </c>
      <c r="DQ323">
        <v>0</v>
      </c>
      <c r="DR323">
        <v>0</v>
      </c>
      <c r="DS323">
        <v>0</v>
      </c>
      <c r="DT323">
        <v>0</v>
      </c>
      <c r="DU323">
        <v>0</v>
      </c>
      <c r="DV323">
        <v>0</v>
      </c>
      <c r="DW323">
        <v>0</v>
      </c>
      <c r="DX323">
        <v>0</v>
      </c>
      <c r="DY323">
        <v>0</v>
      </c>
      <c r="DZ323">
        <v>0</v>
      </c>
      <c r="EA323">
        <v>0</v>
      </c>
      <c r="EB323">
        <v>0</v>
      </c>
      <c r="EC323">
        <v>0</v>
      </c>
      <c r="ED323">
        <v>0</v>
      </c>
      <c r="EE323">
        <v>0</v>
      </c>
      <c r="EF323">
        <v>0</v>
      </c>
      <c r="EG323">
        <v>0</v>
      </c>
      <c r="EH323">
        <v>0</v>
      </c>
      <c r="EI323">
        <v>0</v>
      </c>
      <c r="EJ323">
        <v>0</v>
      </c>
      <c r="EK323">
        <v>0</v>
      </c>
      <c r="EL323">
        <v>0</v>
      </c>
      <c r="EM323">
        <v>0</v>
      </c>
      <c r="EN323">
        <v>0</v>
      </c>
      <c r="EO323">
        <v>0</v>
      </c>
      <c r="EP323">
        <v>0</v>
      </c>
      <c r="EQ323">
        <v>0</v>
      </c>
      <c r="ER323">
        <v>0</v>
      </c>
      <c r="ES323">
        <v>0</v>
      </c>
      <c r="ET323">
        <v>0</v>
      </c>
      <c r="EU323">
        <v>0</v>
      </c>
      <c r="EV323">
        <v>0</v>
      </c>
      <c r="EW323">
        <v>0</v>
      </c>
      <c r="EX323">
        <v>0</v>
      </c>
      <c r="EY323">
        <v>0</v>
      </c>
      <c r="EZ323">
        <v>0</v>
      </c>
      <c r="FA323">
        <v>0</v>
      </c>
      <c r="FB323">
        <v>0</v>
      </c>
      <c r="FC323">
        <v>0</v>
      </c>
      <c r="FD323">
        <v>0</v>
      </c>
      <c r="FE323">
        <v>0</v>
      </c>
      <c r="FF323">
        <v>0</v>
      </c>
      <c r="FG323">
        <v>0</v>
      </c>
      <c r="FH323">
        <v>0</v>
      </c>
      <c r="FI323">
        <v>0</v>
      </c>
      <c r="FJ323">
        <v>0</v>
      </c>
      <c r="FK323">
        <v>0</v>
      </c>
      <c r="FL323">
        <v>0</v>
      </c>
      <c r="FM323">
        <v>0</v>
      </c>
      <c r="FN323">
        <v>0</v>
      </c>
      <c r="FO323">
        <v>0</v>
      </c>
      <c r="FP323">
        <v>0</v>
      </c>
      <c r="FQ323">
        <v>0</v>
      </c>
      <c r="FR323">
        <v>0</v>
      </c>
      <c r="FS323">
        <v>14</v>
      </c>
      <c r="FT323">
        <v>0.16835534572601318</v>
      </c>
      <c r="FU323">
        <v>0</v>
      </c>
    </row>
    <row r="324" spans="1:177" x14ac:dyDescent="0.2">
      <c r="A324" t="s">
        <v>194</v>
      </c>
      <c r="B324" t="s">
        <v>212</v>
      </c>
      <c r="C324" t="s">
        <v>1</v>
      </c>
      <c r="D324" t="s">
        <v>248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  <c r="DG324">
        <v>0</v>
      </c>
      <c r="DH324">
        <v>0</v>
      </c>
      <c r="DI324">
        <v>0</v>
      </c>
      <c r="DJ324">
        <v>0</v>
      </c>
      <c r="DK324">
        <v>0</v>
      </c>
      <c r="DL324">
        <v>0</v>
      </c>
      <c r="DM324">
        <v>0</v>
      </c>
      <c r="DN324">
        <v>0</v>
      </c>
      <c r="DO324">
        <v>0</v>
      </c>
      <c r="DP324">
        <v>0</v>
      </c>
      <c r="DQ324">
        <v>0</v>
      </c>
      <c r="DR324">
        <v>0</v>
      </c>
      <c r="DS324">
        <v>0</v>
      </c>
      <c r="DT324">
        <v>0</v>
      </c>
      <c r="DU324">
        <v>0</v>
      </c>
      <c r="DV324">
        <v>0</v>
      </c>
      <c r="DW324">
        <v>0</v>
      </c>
      <c r="DX324">
        <v>0</v>
      </c>
      <c r="DY324">
        <v>0</v>
      </c>
      <c r="DZ324">
        <v>0</v>
      </c>
      <c r="EA324">
        <v>0</v>
      </c>
      <c r="EB324">
        <v>0</v>
      </c>
      <c r="EC324">
        <v>0</v>
      </c>
      <c r="ED324">
        <v>0</v>
      </c>
      <c r="EE324">
        <v>0</v>
      </c>
      <c r="EF324">
        <v>0</v>
      </c>
      <c r="EG324">
        <v>0</v>
      </c>
      <c r="EH324">
        <v>0</v>
      </c>
      <c r="EI324">
        <v>0</v>
      </c>
      <c r="EJ324">
        <v>0</v>
      </c>
      <c r="EK324">
        <v>0</v>
      </c>
      <c r="EL324">
        <v>0</v>
      </c>
      <c r="EM324">
        <v>0</v>
      </c>
      <c r="EN324">
        <v>0</v>
      </c>
      <c r="EO324">
        <v>0</v>
      </c>
      <c r="EP324">
        <v>0</v>
      </c>
      <c r="EQ324">
        <v>0</v>
      </c>
      <c r="ER324">
        <v>0</v>
      </c>
      <c r="ES324">
        <v>0</v>
      </c>
      <c r="ET324">
        <v>0</v>
      </c>
      <c r="EU324">
        <v>0</v>
      </c>
      <c r="EV324">
        <v>0</v>
      </c>
      <c r="EW324">
        <v>0</v>
      </c>
      <c r="EX324">
        <v>0</v>
      </c>
      <c r="EY324">
        <v>0</v>
      </c>
      <c r="EZ324">
        <v>0</v>
      </c>
      <c r="FA324">
        <v>0</v>
      </c>
      <c r="FB324">
        <v>0</v>
      </c>
      <c r="FC324">
        <v>0</v>
      </c>
      <c r="FD324">
        <v>0</v>
      </c>
      <c r="FE324">
        <v>0</v>
      </c>
      <c r="FF324">
        <v>0</v>
      </c>
      <c r="FG324">
        <v>0</v>
      </c>
      <c r="FH324">
        <v>0</v>
      </c>
      <c r="FI324">
        <v>0</v>
      </c>
      <c r="FJ324">
        <v>0</v>
      </c>
      <c r="FK324">
        <v>0</v>
      </c>
      <c r="FL324">
        <v>0</v>
      </c>
      <c r="FM324">
        <v>0</v>
      </c>
      <c r="FN324">
        <v>0</v>
      </c>
      <c r="FO324">
        <v>0</v>
      </c>
      <c r="FP324">
        <v>0</v>
      </c>
      <c r="FQ324">
        <v>0</v>
      </c>
      <c r="FR324">
        <v>0</v>
      </c>
      <c r="FS324">
        <v>17</v>
      </c>
      <c r="FT324">
        <v>0.15679971873760223</v>
      </c>
      <c r="FU324">
        <v>0</v>
      </c>
    </row>
    <row r="325" spans="1:177" x14ac:dyDescent="0.2">
      <c r="A325" t="s">
        <v>194</v>
      </c>
      <c r="B325" t="s">
        <v>212</v>
      </c>
      <c r="C325" t="s">
        <v>1</v>
      </c>
      <c r="D325" t="s">
        <v>249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  <c r="DG325">
        <v>0</v>
      </c>
      <c r="DH325">
        <v>0</v>
      </c>
      <c r="DI325">
        <v>0</v>
      </c>
      <c r="DJ325">
        <v>0</v>
      </c>
      <c r="DK325">
        <v>0</v>
      </c>
      <c r="DL325">
        <v>0</v>
      </c>
      <c r="DM325">
        <v>0</v>
      </c>
      <c r="DN325">
        <v>0</v>
      </c>
      <c r="DO325">
        <v>0</v>
      </c>
      <c r="DP325">
        <v>0</v>
      </c>
      <c r="DQ325">
        <v>0</v>
      </c>
      <c r="DR325">
        <v>0</v>
      </c>
      <c r="DS325">
        <v>0</v>
      </c>
      <c r="DT325">
        <v>0</v>
      </c>
      <c r="DU325">
        <v>0</v>
      </c>
      <c r="DV325">
        <v>0</v>
      </c>
      <c r="DW325">
        <v>0</v>
      </c>
      <c r="DX325">
        <v>0</v>
      </c>
      <c r="DY325">
        <v>0</v>
      </c>
      <c r="DZ325">
        <v>0</v>
      </c>
      <c r="EA325">
        <v>0</v>
      </c>
      <c r="EB325">
        <v>0</v>
      </c>
      <c r="EC325">
        <v>0</v>
      </c>
      <c r="ED325">
        <v>0</v>
      </c>
      <c r="EE325">
        <v>0</v>
      </c>
      <c r="EF325">
        <v>0</v>
      </c>
      <c r="EG325">
        <v>0</v>
      </c>
      <c r="EH325">
        <v>0</v>
      </c>
      <c r="EI325">
        <v>0</v>
      </c>
      <c r="EJ325">
        <v>0</v>
      </c>
      <c r="EK325">
        <v>0</v>
      </c>
      <c r="EL325">
        <v>0</v>
      </c>
      <c r="EM325">
        <v>0</v>
      </c>
      <c r="EN325">
        <v>0</v>
      </c>
      <c r="EO325">
        <v>0</v>
      </c>
      <c r="EP325">
        <v>0</v>
      </c>
      <c r="EQ325">
        <v>0</v>
      </c>
      <c r="ER325">
        <v>0</v>
      </c>
      <c r="ES325">
        <v>0</v>
      </c>
      <c r="ET325">
        <v>0</v>
      </c>
      <c r="EU325">
        <v>0</v>
      </c>
      <c r="EV325">
        <v>0</v>
      </c>
      <c r="EW325">
        <v>0</v>
      </c>
      <c r="EX325">
        <v>0</v>
      </c>
      <c r="EY325">
        <v>0</v>
      </c>
      <c r="EZ325">
        <v>0</v>
      </c>
      <c r="FA325">
        <v>0</v>
      </c>
      <c r="FB325">
        <v>0</v>
      </c>
      <c r="FC325">
        <v>0</v>
      </c>
      <c r="FD325">
        <v>0</v>
      </c>
      <c r="FE325">
        <v>0</v>
      </c>
      <c r="FF325">
        <v>0</v>
      </c>
      <c r="FG325">
        <v>0</v>
      </c>
      <c r="FH325">
        <v>0</v>
      </c>
      <c r="FI325">
        <v>0</v>
      </c>
      <c r="FJ325">
        <v>0</v>
      </c>
      <c r="FK325">
        <v>0</v>
      </c>
      <c r="FL325">
        <v>0</v>
      </c>
      <c r="FM325">
        <v>0</v>
      </c>
      <c r="FN325">
        <v>0</v>
      </c>
      <c r="FO325">
        <v>0</v>
      </c>
      <c r="FP325">
        <v>0</v>
      </c>
      <c r="FQ325">
        <v>0</v>
      </c>
      <c r="FR325">
        <v>0</v>
      </c>
      <c r="FS325">
        <v>17</v>
      </c>
      <c r="FT325">
        <v>0.16154202818870544</v>
      </c>
      <c r="FU325">
        <v>0</v>
      </c>
    </row>
    <row r="326" spans="1:177" x14ac:dyDescent="0.2">
      <c r="A326" t="s">
        <v>194</v>
      </c>
      <c r="B326" t="s">
        <v>212</v>
      </c>
      <c r="C326" t="s">
        <v>1</v>
      </c>
      <c r="D326" t="s">
        <v>250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0</v>
      </c>
      <c r="DE326">
        <v>0</v>
      </c>
      <c r="DF326">
        <v>0</v>
      </c>
      <c r="DG326">
        <v>0</v>
      </c>
      <c r="DH326">
        <v>0</v>
      </c>
      <c r="DI326">
        <v>0</v>
      </c>
      <c r="DJ326">
        <v>0</v>
      </c>
      <c r="DK326">
        <v>0</v>
      </c>
      <c r="DL326">
        <v>0</v>
      </c>
      <c r="DM326">
        <v>0</v>
      </c>
      <c r="DN326">
        <v>0</v>
      </c>
      <c r="DO326">
        <v>0</v>
      </c>
      <c r="DP326">
        <v>0</v>
      </c>
      <c r="DQ326">
        <v>0</v>
      </c>
      <c r="DR326">
        <v>0</v>
      </c>
      <c r="DS326">
        <v>0</v>
      </c>
      <c r="DT326">
        <v>0</v>
      </c>
      <c r="DU326">
        <v>0</v>
      </c>
      <c r="DV326">
        <v>0</v>
      </c>
      <c r="DW326">
        <v>0</v>
      </c>
      <c r="DX326">
        <v>0</v>
      </c>
      <c r="DY326">
        <v>0</v>
      </c>
      <c r="DZ326">
        <v>0</v>
      </c>
      <c r="EA326">
        <v>0</v>
      </c>
      <c r="EB326">
        <v>0</v>
      </c>
      <c r="EC326">
        <v>0</v>
      </c>
      <c r="ED326">
        <v>0</v>
      </c>
      <c r="EE326">
        <v>0</v>
      </c>
      <c r="EF326">
        <v>0</v>
      </c>
      <c r="EG326">
        <v>0</v>
      </c>
      <c r="EH326">
        <v>0</v>
      </c>
      <c r="EI326">
        <v>0</v>
      </c>
      <c r="EJ326">
        <v>0</v>
      </c>
      <c r="EK326">
        <v>0</v>
      </c>
      <c r="EL326">
        <v>0</v>
      </c>
      <c r="EM326">
        <v>0</v>
      </c>
      <c r="EN326">
        <v>0</v>
      </c>
      <c r="EO326">
        <v>0</v>
      </c>
      <c r="EP326">
        <v>0</v>
      </c>
      <c r="EQ326">
        <v>0</v>
      </c>
      <c r="ER326">
        <v>0</v>
      </c>
      <c r="ES326">
        <v>0</v>
      </c>
      <c r="ET326">
        <v>0</v>
      </c>
      <c r="EU326">
        <v>0</v>
      </c>
      <c r="EV326">
        <v>0</v>
      </c>
      <c r="EW326">
        <v>0</v>
      </c>
      <c r="EX326">
        <v>0</v>
      </c>
      <c r="EY326">
        <v>0</v>
      </c>
      <c r="EZ326">
        <v>0</v>
      </c>
      <c r="FA326">
        <v>0</v>
      </c>
      <c r="FB326">
        <v>0</v>
      </c>
      <c r="FC326">
        <v>0</v>
      </c>
      <c r="FD326">
        <v>0</v>
      </c>
      <c r="FE326">
        <v>0</v>
      </c>
      <c r="FF326">
        <v>0</v>
      </c>
      <c r="FG326">
        <v>0</v>
      </c>
      <c r="FH326">
        <v>0</v>
      </c>
      <c r="FI326">
        <v>0</v>
      </c>
      <c r="FJ326">
        <v>0</v>
      </c>
      <c r="FK326">
        <v>0</v>
      </c>
      <c r="FL326">
        <v>0</v>
      </c>
      <c r="FM326">
        <v>0</v>
      </c>
      <c r="FN326">
        <v>0</v>
      </c>
      <c r="FO326">
        <v>0</v>
      </c>
      <c r="FP326">
        <v>0</v>
      </c>
      <c r="FQ326">
        <v>0</v>
      </c>
      <c r="FR326">
        <v>0</v>
      </c>
      <c r="FS326">
        <v>0</v>
      </c>
      <c r="FU326">
        <v>0</v>
      </c>
    </row>
    <row r="327" spans="1:177" x14ac:dyDescent="0.2">
      <c r="A327" t="s">
        <v>194</v>
      </c>
      <c r="B327" t="s">
        <v>212</v>
      </c>
      <c r="C327" t="s">
        <v>1</v>
      </c>
      <c r="D327" t="s">
        <v>251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  <c r="DJ327">
        <v>0</v>
      </c>
      <c r="DK327">
        <v>0</v>
      </c>
      <c r="DL327">
        <v>0</v>
      </c>
      <c r="DM327">
        <v>0</v>
      </c>
      <c r="DN327">
        <v>0</v>
      </c>
      <c r="DO327">
        <v>0</v>
      </c>
      <c r="DP327">
        <v>0</v>
      </c>
      <c r="DQ327">
        <v>0</v>
      </c>
      <c r="DR327">
        <v>0</v>
      </c>
      <c r="DS327">
        <v>0</v>
      </c>
      <c r="DT327">
        <v>0</v>
      </c>
      <c r="DU327">
        <v>0</v>
      </c>
      <c r="DV327">
        <v>0</v>
      </c>
      <c r="DW327">
        <v>0</v>
      </c>
      <c r="DX327">
        <v>0</v>
      </c>
      <c r="DY327">
        <v>0</v>
      </c>
      <c r="DZ327">
        <v>0</v>
      </c>
      <c r="EA327">
        <v>0</v>
      </c>
      <c r="EB327">
        <v>0</v>
      </c>
      <c r="EC327">
        <v>0</v>
      </c>
      <c r="ED327">
        <v>0</v>
      </c>
      <c r="EE327">
        <v>0</v>
      </c>
      <c r="EF327">
        <v>0</v>
      </c>
      <c r="EG327">
        <v>0</v>
      </c>
      <c r="EH327">
        <v>0</v>
      </c>
      <c r="EI327">
        <v>0</v>
      </c>
      <c r="EJ327">
        <v>0</v>
      </c>
      <c r="EK327">
        <v>0</v>
      </c>
      <c r="EL327">
        <v>0</v>
      </c>
      <c r="EM327">
        <v>0</v>
      </c>
      <c r="EN327">
        <v>0</v>
      </c>
      <c r="EO327">
        <v>0</v>
      </c>
      <c r="EP327">
        <v>0</v>
      </c>
      <c r="EQ327">
        <v>0</v>
      </c>
      <c r="ER327">
        <v>0</v>
      </c>
      <c r="ES327">
        <v>0</v>
      </c>
      <c r="ET327">
        <v>0</v>
      </c>
      <c r="EU327">
        <v>0</v>
      </c>
      <c r="EV327">
        <v>0</v>
      </c>
      <c r="EW327">
        <v>0</v>
      </c>
      <c r="EX327">
        <v>0</v>
      </c>
      <c r="EY327">
        <v>0</v>
      </c>
      <c r="EZ327">
        <v>0</v>
      </c>
      <c r="FA327">
        <v>0</v>
      </c>
      <c r="FB327">
        <v>0</v>
      </c>
      <c r="FC327">
        <v>0</v>
      </c>
      <c r="FD327">
        <v>0</v>
      </c>
      <c r="FE327">
        <v>0</v>
      </c>
      <c r="FF327">
        <v>0</v>
      </c>
      <c r="FG327">
        <v>0</v>
      </c>
      <c r="FH327">
        <v>0</v>
      </c>
      <c r="FI327">
        <v>0</v>
      </c>
      <c r="FJ327">
        <v>0</v>
      </c>
      <c r="FK327">
        <v>0</v>
      </c>
      <c r="FL327">
        <v>0</v>
      </c>
      <c r="FM327">
        <v>0</v>
      </c>
      <c r="FN327">
        <v>0</v>
      </c>
      <c r="FO327">
        <v>0</v>
      </c>
      <c r="FP327">
        <v>0</v>
      </c>
      <c r="FQ327">
        <v>0</v>
      </c>
      <c r="FR327">
        <v>0</v>
      </c>
      <c r="FS327">
        <v>1</v>
      </c>
      <c r="FT327">
        <v>1</v>
      </c>
      <c r="FU327">
        <v>0</v>
      </c>
    </row>
    <row r="328" spans="1:177" x14ac:dyDescent="0.2">
      <c r="A328" t="s">
        <v>194</v>
      </c>
      <c r="B328" t="s">
        <v>212</v>
      </c>
      <c r="C328" t="s">
        <v>1</v>
      </c>
      <c r="D328" t="s">
        <v>252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  <c r="DG328">
        <v>0</v>
      </c>
      <c r="DH328">
        <v>0</v>
      </c>
      <c r="DI328">
        <v>0</v>
      </c>
      <c r="DJ328">
        <v>0</v>
      </c>
      <c r="DK328">
        <v>0</v>
      </c>
      <c r="DL328">
        <v>0</v>
      </c>
      <c r="DM328">
        <v>0</v>
      </c>
      <c r="DN328">
        <v>0</v>
      </c>
      <c r="DO328">
        <v>0</v>
      </c>
      <c r="DP328">
        <v>0</v>
      </c>
      <c r="DQ328">
        <v>0</v>
      </c>
      <c r="DR328">
        <v>0</v>
      </c>
      <c r="DS328">
        <v>0</v>
      </c>
      <c r="DT328">
        <v>0</v>
      </c>
      <c r="DU328">
        <v>0</v>
      </c>
      <c r="DV328">
        <v>0</v>
      </c>
      <c r="DW328">
        <v>0</v>
      </c>
      <c r="DX328">
        <v>0</v>
      </c>
      <c r="DY328">
        <v>0</v>
      </c>
      <c r="DZ328">
        <v>0</v>
      </c>
      <c r="EA328">
        <v>0</v>
      </c>
      <c r="EB328">
        <v>0</v>
      </c>
      <c r="EC328">
        <v>0</v>
      </c>
      <c r="ED328">
        <v>0</v>
      </c>
      <c r="EE328">
        <v>0</v>
      </c>
      <c r="EF328">
        <v>0</v>
      </c>
      <c r="EG328">
        <v>0</v>
      </c>
      <c r="EH328">
        <v>0</v>
      </c>
      <c r="EI328">
        <v>0</v>
      </c>
      <c r="EJ328">
        <v>0</v>
      </c>
      <c r="EK328">
        <v>0</v>
      </c>
      <c r="EL328">
        <v>0</v>
      </c>
      <c r="EM328">
        <v>0</v>
      </c>
      <c r="EN328">
        <v>0</v>
      </c>
      <c r="EO328">
        <v>0</v>
      </c>
      <c r="EP328">
        <v>0</v>
      </c>
      <c r="EQ328">
        <v>0</v>
      </c>
      <c r="ER328">
        <v>0</v>
      </c>
      <c r="ES328">
        <v>0</v>
      </c>
      <c r="ET328">
        <v>0</v>
      </c>
      <c r="EU328">
        <v>0</v>
      </c>
      <c r="EV328">
        <v>0</v>
      </c>
      <c r="EW328">
        <v>0</v>
      </c>
      <c r="EX328">
        <v>0</v>
      </c>
      <c r="EY328">
        <v>0</v>
      </c>
      <c r="EZ328">
        <v>0</v>
      </c>
      <c r="FA328">
        <v>0</v>
      </c>
      <c r="FB328">
        <v>0</v>
      </c>
      <c r="FC328">
        <v>0</v>
      </c>
      <c r="FD328">
        <v>0</v>
      </c>
      <c r="FE328">
        <v>0</v>
      </c>
      <c r="FF328">
        <v>0</v>
      </c>
      <c r="FG328">
        <v>0</v>
      </c>
      <c r="FH328">
        <v>0</v>
      </c>
      <c r="FI328">
        <v>0</v>
      </c>
      <c r="FJ328">
        <v>0</v>
      </c>
      <c r="FK328">
        <v>0</v>
      </c>
      <c r="FL328">
        <v>0</v>
      </c>
      <c r="FM328">
        <v>0</v>
      </c>
      <c r="FN328">
        <v>0</v>
      </c>
      <c r="FO328">
        <v>0</v>
      </c>
      <c r="FP328">
        <v>0</v>
      </c>
      <c r="FQ328">
        <v>0</v>
      </c>
      <c r="FR328">
        <v>0</v>
      </c>
      <c r="FS328">
        <v>0</v>
      </c>
      <c r="FU328">
        <v>0</v>
      </c>
    </row>
    <row r="329" spans="1:177" x14ac:dyDescent="0.2">
      <c r="A329" t="s">
        <v>194</v>
      </c>
      <c r="B329" t="s">
        <v>212</v>
      </c>
      <c r="C329" t="s">
        <v>1</v>
      </c>
      <c r="D329" t="s">
        <v>253</v>
      </c>
      <c r="E329">
        <v>19</v>
      </c>
      <c r="F329">
        <v>19</v>
      </c>
      <c r="G329">
        <v>1.4704450368881226</v>
      </c>
      <c r="H329">
        <v>1.4593582153320312</v>
      </c>
      <c r="I329">
        <v>1.4320614337921143</v>
      </c>
      <c r="J329">
        <v>1.4489703178405762</v>
      </c>
      <c r="K329">
        <v>1.5221718549728394</v>
      </c>
      <c r="L329">
        <v>1.6518460512161255</v>
      </c>
      <c r="M329">
        <v>1.7728657722473145</v>
      </c>
      <c r="N329">
        <v>1.9005129337310791</v>
      </c>
      <c r="O329">
        <v>2.5390529632568359</v>
      </c>
      <c r="P329">
        <v>2.9114241600036621</v>
      </c>
      <c r="Q329">
        <v>3.1623830795288086</v>
      </c>
      <c r="R329">
        <v>3.2840118408203125</v>
      </c>
      <c r="S329">
        <v>3.4926915168762207</v>
      </c>
      <c r="T329">
        <v>3.5908715724945068</v>
      </c>
      <c r="U329">
        <v>3.6802318096160889</v>
      </c>
      <c r="V329">
        <v>3.6327707767486572</v>
      </c>
      <c r="W329">
        <v>3.6158685684204102</v>
      </c>
      <c r="X329">
        <v>3.5818076133728027</v>
      </c>
      <c r="Y329">
        <v>3.468858003616333</v>
      </c>
      <c r="Z329">
        <v>3.3474521636962891</v>
      </c>
      <c r="AA329">
        <v>3.2674415111541748</v>
      </c>
      <c r="AB329">
        <v>2.7626030445098877</v>
      </c>
      <c r="AC329">
        <v>2.2946138381958008</v>
      </c>
      <c r="AD329">
        <v>1.5738118886947632</v>
      </c>
      <c r="AE329">
        <v>-0.21093206107616425</v>
      </c>
      <c r="AF329">
        <v>-0.17758974432945251</v>
      </c>
      <c r="AG329">
        <v>-0.16680452227592468</v>
      </c>
      <c r="AH329">
        <v>-0.17709201574325562</v>
      </c>
      <c r="AI329">
        <v>-0.21538050472736359</v>
      </c>
      <c r="AJ329">
        <v>-0.22081409394741058</v>
      </c>
      <c r="AK329">
        <v>-0.23555222153663635</v>
      </c>
      <c r="AL329">
        <v>-0.20596891641616821</v>
      </c>
      <c r="AM329">
        <v>-0.22334279119968414</v>
      </c>
      <c r="AN329">
        <v>-0.27450108528137207</v>
      </c>
      <c r="AO329">
        <v>-0.30193957686424255</v>
      </c>
      <c r="AP329">
        <v>-0.32703429460525513</v>
      </c>
      <c r="AQ329">
        <v>-0.32519298791885376</v>
      </c>
      <c r="AR329">
        <v>-0.20885354280471802</v>
      </c>
      <c r="AS329">
        <v>-0.23995864391326904</v>
      </c>
      <c r="AT329">
        <v>0.11951960623264313</v>
      </c>
      <c r="AU329">
        <v>0.10993813723325729</v>
      </c>
      <c r="AV329">
        <v>0.15665861964225769</v>
      </c>
      <c r="AW329">
        <v>0.15011179447174072</v>
      </c>
      <c r="AX329">
        <v>-0.21962472796440125</v>
      </c>
      <c r="AY329">
        <v>-0.22654524445533752</v>
      </c>
      <c r="AZ329">
        <v>-0.27751755714416504</v>
      </c>
      <c r="BA329">
        <v>-0.2757561206817627</v>
      </c>
      <c r="BB329">
        <v>-0.19510035216808319</v>
      </c>
      <c r="BC329">
        <v>-6.4936541020870209E-2</v>
      </c>
      <c r="BD329">
        <v>-3.7398345768451691E-2</v>
      </c>
      <c r="BE329">
        <v>-2.8060376644134521E-2</v>
      </c>
      <c r="BF329">
        <v>-4.3612588196992874E-2</v>
      </c>
      <c r="BG329">
        <v>-8.1817448139190674E-2</v>
      </c>
      <c r="BH329">
        <v>-8.1153742969036102E-2</v>
      </c>
      <c r="BI329">
        <v>-9.5614887773990631E-2</v>
      </c>
      <c r="BJ329">
        <v>-6.7164823412895203E-2</v>
      </c>
      <c r="BK329">
        <v>-8.1107400357723236E-2</v>
      </c>
      <c r="BL329">
        <v>-0.11461943387985229</v>
      </c>
      <c r="BM329">
        <v>-0.13593623042106628</v>
      </c>
      <c r="BN329">
        <v>-0.15379941463470459</v>
      </c>
      <c r="BO329">
        <v>-0.14117482304573059</v>
      </c>
      <c r="BP329">
        <v>-2.6905998587608337E-2</v>
      </c>
      <c r="BQ329">
        <v>-5.9187967330217361E-2</v>
      </c>
      <c r="BR329">
        <v>0.30342787504196167</v>
      </c>
      <c r="BS329">
        <v>0.29101559519767761</v>
      </c>
      <c r="BT329">
        <v>0.33631700277328491</v>
      </c>
      <c r="BU329">
        <v>0.33070877194404602</v>
      </c>
      <c r="BV329">
        <v>-3.8931969553232193E-2</v>
      </c>
      <c r="BW329">
        <v>-6.1240263283252716E-2</v>
      </c>
      <c r="BX329">
        <v>-0.12238243967294693</v>
      </c>
      <c r="BY329">
        <v>-9.3025051057338715E-2</v>
      </c>
      <c r="BZ329">
        <v>-3.314407542347908E-2</v>
      </c>
      <c r="CA329">
        <v>3.6179512739181519E-2</v>
      </c>
      <c r="CB329">
        <v>5.9697791934013367E-2</v>
      </c>
      <c r="CC329">
        <v>6.8033397197723389E-2</v>
      </c>
      <c r="CD329">
        <v>4.8834856599569321E-2</v>
      </c>
      <c r="CE329">
        <v>1.0687911882996559E-2</v>
      </c>
      <c r="CF329">
        <v>1.5574597753584385E-2</v>
      </c>
      <c r="CG329">
        <v>1.3052928261458874E-3</v>
      </c>
      <c r="CH329">
        <v>2.8970465064048767E-2</v>
      </c>
      <c r="CI329">
        <v>1.7404390498995781E-2</v>
      </c>
      <c r="CJ329">
        <v>-3.8858826737850904E-3</v>
      </c>
      <c r="CK329">
        <v>-2.0962823182344437E-2</v>
      </c>
      <c r="CL329">
        <v>-3.3817455172538757E-2</v>
      </c>
      <c r="CM329">
        <v>-1.3724397867918015E-2</v>
      </c>
      <c r="CN329">
        <v>9.9110320210456848E-2</v>
      </c>
      <c r="CO329">
        <v>6.6013254225254059E-2</v>
      </c>
      <c r="CP329">
        <v>0.43080219626426697</v>
      </c>
      <c r="CQ329">
        <v>0.4164293110370636</v>
      </c>
      <c r="CR329">
        <v>0.46074786782264709</v>
      </c>
      <c r="CS329">
        <v>0.45578968524932861</v>
      </c>
      <c r="CT329">
        <v>8.6215279996395111E-2</v>
      </c>
      <c r="CU329">
        <v>5.3249455988407135E-2</v>
      </c>
      <c r="CV329">
        <v>-1.4936322346329689E-2</v>
      </c>
      <c r="CW329">
        <v>3.3533923327922821E-2</v>
      </c>
      <c r="CX329">
        <v>7.9026341438293457E-2</v>
      </c>
      <c r="CY329">
        <v>0.13729557394981384</v>
      </c>
      <c r="CZ329">
        <v>0.15679392218589783</v>
      </c>
      <c r="DA329">
        <v>0.1641271710395813</v>
      </c>
      <c r="DB329">
        <v>0.14128230512142181</v>
      </c>
      <c r="DC329">
        <v>0.10319327563047409</v>
      </c>
      <c r="DD329">
        <v>0.11230293661355972</v>
      </c>
      <c r="DE329">
        <v>9.8225466907024384E-2</v>
      </c>
      <c r="DF329">
        <v>0.12510575354099274</v>
      </c>
      <c r="DG329">
        <v>0.1159161850810051</v>
      </c>
      <c r="DH329">
        <v>0.10684766620397568</v>
      </c>
      <c r="DI329">
        <v>9.4010584056377411E-2</v>
      </c>
      <c r="DJ329">
        <v>8.6164496839046478E-2</v>
      </c>
      <c r="DK329">
        <v>0.11372602730989456</v>
      </c>
      <c r="DL329">
        <v>0.22512663900852203</v>
      </c>
      <c r="DM329">
        <v>0.19121447205543518</v>
      </c>
      <c r="DN329">
        <v>0.55817651748657227</v>
      </c>
      <c r="DO329">
        <v>0.5418429970741272</v>
      </c>
      <c r="DP329">
        <v>0.58517873287200928</v>
      </c>
      <c r="DQ329">
        <v>0.58087062835693359</v>
      </c>
      <c r="DR329">
        <v>0.21136252582073212</v>
      </c>
      <c r="DS329">
        <v>0.16773918271064758</v>
      </c>
      <c r="DT329">
        <v>9.2509791254997253E-2</v>
      </c>
      <c r="DU329">
        <v>0.16009289026260376</v>
      </c>
      <c r="DV329">
        <v>0.1911967545747757</v>
      </c>
      <c r="DW329">
        <v>0.28329110145568848</v>
      </c>
      <c r="DX329">
        <v>0.29698532819747925</v>
      </c>
      <c r="DY329">
        <v>0.30287131667137146</v>
      </c>
      <c r="DZ329">
        <v>0.27476173639297485</v>
      </c>
      <c r="EA329">
        <v>0.23675632476806641</v>
      </c>
      <c r="EB329">
        <v>0.2519632875919342</v>
      </c>
      <c r="EC329">
        <v>0.2381628155708313</v>
      </c>
      <c r="ED329">
        <v>0.26390984654426575</v>
      </c>
      <c r="EE329">
        <v>0.25815156102180481</v>
      </c>
      <c r="EF329">
        <v>0.26672932505607605</v>
      </c>
      <c r="EG329">
        <v>0.26001393795013428</v>
      </c>
      <c r="EH329">
        <v>0.25939938426017761</v>
      </c>
      <c r="EI329">
        <v>0.29774418473243713</v>
      </c>
      <c r="EJ329">
        <v>0.40707418322563171</v>
      </c>
      <c r="EK329">
        <v>0.37198516726493835</v>
      </c>
      <c r="EL329">
        <v>0.742084801197052</v>
      </c>
      <c r="EM329">
        <v>0.72292047739028931</v>
      </c>
      <c r="EN329">
        <v>0.76483708620071411</v>
      </c>
      <c r="EO329">
        <v>0.7614675760269165</v>
      </c>
      <c r="EP329">
        <v>0.39205527305603027</v>
      </c>
      <c r="EQ329">
        <v>0.3330441415309906</v>
      </c>
      <c r="ER329">
        <v>0.24764491617679596</v>
      </c>
      <c r="ES329">
        <v>0.34282395243644714</v>
      </c>
      <c r="ET329">
        <v>0.35315302014350891</v>
      </c>
      <c r="EU329">
        <v>60.370189666748047</v>
      </c>
      <c r="EV329">
        <v>58.972175598144531</v>
      </c>
      <c r="EW329">
        <v>58.230976104736328</v>
      </c>
      <c r="EX329">
        <v>57</v>
      </c>
      <c r="EY329">
        <v>56.483695983886719</v>
      </c>
      <c r="EZ329">
        <v>55.883579254150391</v>
      </c>
      <c r="FA329">
        <v>56.168949127197266</v>
      </c>
      <c r="FB329">
        <v>57.812187194824219</v>
      </c>
      <c r="FC329">
        <v>60.007667541503906</v>
      </c>
      <c r="FD329">
        <v>62.797157287597656</v>
      </c>
      <c r="FE329">
        <v>67.095504760742187</v>
      </c>
      <c r="FF329">
        <v>72.268218994140625</v>
      </c>
      <c r="FG329">
        <v>76.527938842773438</v>
      </c>
      <c r="FH329">
        <v>80.754966735839844</v>
      </c>
      <c r="FI329">
        <v>81.244606018066406</v>
      </c>
      <c r="FJ329">
        <v>82.305305480957031</v>
      </c>
      <c r="FK329">
        <v>81.993873596191406</v>
      </c>
      <c r="FL329">
        <v>81.084892272949219</v>
      </c>
      <c r="FM329">
        <v>78.610877990722656</v>
      </c>
      <c r="FN329">
        <v>72.02862548828125</v>
      </c>
      <c r="FO329">
        <v>67.187149047851562</v>
      </c>
      <c r="FP329">
        <v>64.413986206054688</v>
      </c>
      <c r="FQ329">
        <v>61.947433471679688</v>
      </c>
      <c r="FR329">
        <v>60.212249755859375</v>
      </c>
      <c r="FS329">
        <v>19</v>
      </c>
      <c r="FT329">
        <v>0.12934741377830505</v>
      </c>
      <c r="FU329">
        <v>1</v>
      </c>
    </row>
    <row r="330" spans="1:177" x14ac:dyDescent="0.2">
      <c r="A330" t="s">
        <v>194</v>
      </c>
      <c r="B330" t="s">
        <v>212</v>
      </c>
      <c r="C330" t="s">
        <v>1</v>
      </c>
      <c r="D330" t="s">
        <v>254</v>
      </c>
      <c r="E330">
        <v>19</v>
      </c>
      <c r="F330">
        <v>19</v>
      </c>
      <c r="G330">
        <v>1.46185302734375</v>
      </c>
      <c r="H330">
        <v>1.4470009803771973</v>
      </c>
      <c r="I330">
        <v>1.4175384044647217</v>
      </c>
      <c r="J330">
        <v>1.4281176328659058</v>
      </c>
      <c r="K330">
        <v>1.5093355178833008</v>
      </c>
      <c r="L330">
        <v>1.6463391780853271</v>
      </c>
      <c r="M330">
        <v>1.761896014213562</v>
      </c>
      <c r="N330">
        <v>1.8831875324249268</v>
      </c>
      <c r="O330">
        <v>2.5417413711547852</v>
      </c>
      <c r="P330">
        <v>3.0048139095306396</v>
      </c>
      <c r="Q330">
        <v>3.2662787437438965</v>
      </c>
      <c r="R330">
        <v>3.4022810459136963</v>
      </c>
      <c r="S330">
        <v>3.6217474937438965</v>
      </c>
      <c r="T330">
        <v>3.7271404266357422</v>
      </c>
      <c r="U330">
        <v>3.8193161487579346</v>
      </c>
      <c r="V330">
        <v>3.8100223541259766</v>
      </c>
      <c r="W330">
        <v>3.8446531295776367</v>
      </c>
      <c r="X330">
        <v>3.7716519832611084</v>
      </c>
      <c r="Y330">
        <v>3.544553279876709</v>
      </c>
      <c r="Z330">
        <v>3.448115348815918</v>
      </c>
      <c r="AA330">
        <v>3.3661799430847168</v>
      </c>
      <c r="AB330">
        <v>2.7962920665740967</v>
      </c>
      <c r="AC330">
        <v>2.2874937057495117</v>
      </c>
      <c r="AD330">
        <v>1.548380970954895</v>
      </c>
      <c r="AE330">
        <v>-0.16910175979137421</v>
      </c>
      <c r="AF330">
        <v>-0.13601836562156677</v>
      </c>
      <c r="AG330">
        <v>-0.13761410117149353</v>
      </c>
      <c r="AH330">
        <v>-0.16091462969779968</v>
      </c>
      <c r="AI330">
        <v>-0.20313315093517303</v>
      </c>
      <c r="AJ330">
        <v>-0.18660722672939301</v>
      </c>
      <c r="AK330">
        <v>-0.20335961878299713</v>
      </c>
      <c r="AL330">
        <v>-0.22882862389087677</v>
      </c>
      <c r="AM330">
        <v>-0.18032178282737732</v>
      </c>
      <c r="AN330">
        <v>-0.19528335332870483</v>
      </c>
      <c r="AO330">
        <v>-0.28989604115486145</v>
      </c>
      <c r="AP330">
        <v>-0.38848680257797241</v>
      </c>
      <c r="AQ330">
        <v>-0.38299798965454102</v>
      </c>
      <c r="AR330">
        <v>-0.39321362972259521</v>
      </c>
      <c r="AS330">
        <v>-0.45704776048660278</v>
      </c>
      <c r="AT330">
        <v>3.4211218357086182E-2</v>
      </c>
      <c r="AU330">
        <v>4.6106152236461639E-2</v>
      </c>
      <c r="AV330">
        <v>1.0852726176381111E-2</v>
      </c>
      <c r="AW330">
        <v>-8.3881700411438942E-3</v>
      </c>
      <c r="AX330">
        <v>-0.35986030101776123</v>
      </c>
      <c r="AY330">
        <v>-0.29035681486129761</v>
      </c>
      <c r="AZ330">
        <v>-0.29492145776748657</v>
      </c>
      <c r="BA330">
        <v>-0.31522756814956665</v>
      </c>
      <c r="BB330">
        <v>-0.25681009888648987</v>
      </c>
      <c r="BC330">
        <v>-3.9651390165090561E-2</v>
      </c>
      <c r="BD330">
        <v>-1.2007530778646469E-2</v>
      </c>
      <c r="BE330">
        <v>-1.4405817724764347E-2</v>
      </c>
      <c r="BF330">
        <v>-4.0832430124282837E-2</v>
      </c>
      <c r="BG330">
        <v>-8.5992909967899323E-2</v>
      </c>
      <c r="BH330">
        <v>-6.4266547560691833E-2</v>
      </c>
      <c r="BI330">
        <v>-8.3503514528274536E-2</v>
      </c>
      <c r="BJ330">
        <v>-0.10729451477527618</v>
      </c>
      <c r="BK330">
        <v>-5.7010158896446228E-2</v>
      </c>
      <c r="BL330">
        <v>-5.7847727090120316E-2</v>
      </c>
      <c r="BM330">
        <v>-0.14484404027462006</v>
      </c>
      <c r="BN330">
        <v>-0.23601971566677094</v>
      </c>
      <c r="BO330">
        <v>-0.22116971015930176</v>
      </c>
      <c r="BP330">
        <v>-0.22484691441059113</v>
      </c>
      <c r="BQ330">
        <v>-0.29257920384407043</v>
      </c>
      <c r="BR330">
        <v>0.2000068724155426</v>
      </c>
      <c r="BS330">
        <v>0.21613271534442902</v>
      </c>
      <c r="BT330">
        <v>0.17774917185306549</v>
      </c>
      <c r="BU330">
        <v>0.1494336724281311</v>
      </c>
      <c r="BV330">
        <v>-0.19954721629619598</v>
      </c>
      <c r="BW330">
        <v>-0.14005829393863678</v>
      </c>
      <c r="BX330">
        <v>-0.1479019969701767</v>
      </c>
      <c r="BY330">
        <v>-0.1503097265958786</v>
      </c>
      <c r="BZ330">
        <v>-0.11329329758882523</v>
      </c>
      <c r="CA330">
        <v>5.0005540251731873E-2</v>
      </c>
      <c r="CB330">
        <v>7.3881998658180237E-2</v>
      </c>
      <c r="CC330">
        <v>7.092786580324173E-2</v>
      </c>
      <c r="CD330">
        <v>4.2336132377386093E-2</v>
      </c>
      <c r="CE330">
        <v>-4.8619331791996956E-3</v>
      </c>
      <c r="CF330">
        <v>2.0466230809688568E-2</v>
      </c>
      <c r="CG330">
        <v>-4.9153692089021206E-4</v>
      </c>
      <c r="CH330">
        <v>-2.312036044895649E-2</v>
      </c>
      <c r="CI330">
        <v>2.8395093977451324E-2</v>
      </c>
      <c r="CJ330">
        <v>3.7339765578508377E-2</v>
      </c>
      <c r="CK330">
        <v>-4.4381469488143921E-2</v>
      </c>
      <c r="CL330">
        <v>-0.1304214745759964</v>
      </c>
      <c r="CM330">
        <v>-0.10908794403076172</v>
      </c>
      <c r="CN330">
        <v>-0.1082366406917572</v>
      </c>
      <c r="CO330">
        <v>-0.1786687821149826</v>
      </c>
      <c r="CP330">
        <v>0.31483644247055054</v>
      </c>
      <c r="CQ330">
        <v>0.3338925838470459</v>
      </c>
      <c r="CR330">
        <v>0.29334113001823425</v>
      </c>
      <c r="CS330">
        <v>0.25874060392379761</v>
      </c>
      <c r="CT330">
        <v>-8.8514864444732666E-2</v>
      </c>
      <c r="CU330">
        <v>-3.5962004214525223E-2</v>
      </c>
      <c r="CV330">
        <v>-4.6076755970716476E-2</v>
      </c>
      <c r="CW330">
        <v>-3.6088138818740845E-2</v>
      </c>
      <c r="CX330">
        <v>-1.3894003815948963E-2</v>
      </c>
      <c r="CY330">
        <v>0.1396624743938446</v>
      </c>
      <c r="CZ330">
        <v>0.15977153182029724</v>
      </c>
      <c r="DA330">
        <v>0.15626154839992523</v>
      </c>
      <c r="DB330">
        <v>0.12550470232963562</v>
      </c>
      <c r="DC330">
        <v>7.6269045472145081E-2</v>
      </c>
      <c r="DD330">
        <v>0.10519900918006897</v>
      </c>
      <c r="DE330">
        <v>8.2520440220832825E-2</v>
      </c>
      <c r="DF330">
        <v>6.1053793877363205E-2</v>
      </c>
      <c r="DG330">
        <v>0.11380034685134888</v>
      </c>
      <c r="DH330">
        <v>0.13252726197242737</v>
      </c>
      <c r="DI330">
        <v>5.6081101298332214E-2</v>
      </c>
      <c r="DJ330">
        <v>-2.4823231622576714E-2</v>
      </c>
      <c r="DK330">
        <v>2.993822330608964E-3</v>
      </c>
      <c r="DL330">
        <v>8.3736283704638481E-3</v>
      </c>
      <c r="DM330">
        <v>-6.4758367836475372E-2</v>
      </c>
      <c r="DN330">
        <v>0.42966601252555847</v>
      </c>
      <c r="DO330">
        <v>0.45165246725082397</v>
      </c>
      <c r="DP330">
        <v>0.40893310308456421</v>
      </c>
      <c r="DQ330">
        <v>0.36804753541946411</v>
      </c>
      <c r="DR330">
        <v>2.2517489269375801E-2</v>
      </c>
      <c r="DS330">
        <v>6.8134292960166931E-2</v>
      </c>
      <c r="DT330">
        <v>5.5748481303453445E-2</v>
      </c>
      <c r="DU330">
        <v>7.8133456408977509E-2</v>
      </c>
      <c r="DV330">
        <v>8.5505291819572449E-2</v>
      </c>
      <c r="DW330">
        <v>0.26911285519599915</v>
      </c>
      <c r="DX330">
        <v>0.28378236293792725</v>
      </c>
      <c r="DY330">
        <v>0.27946984767913818</v>
      </c>
      <c r="DZ330">
        <v>0.24558688700199127</v>
      </c>
      <c r="EA330">
        <v>0.19340929388999939</v>
      </c>
      <c r="EB330">
        <v>0.22753968834877014</v>
      </c>
      <c r="EC330">
        <v>0.20237654447555542</v>
      </c>
      <c r="ED330">
        <v>0.18258790671825409</v>
      </c>
      <c r="EE330">
        <v>0.23711197078227997</v>
      </c>
      <c r="EF330">
        <v>0.26996287703514099</v>
      </c>
      <c r="EG330">
        <v>0.20113310217857361</v>
      </c>
      <c r="EH330">
        <v>0.12764385342597961</v>
      </c>
      <c r="EI330">
        <v>0.16482208669185638</v>
      </c>
      <c r="EJ330">
        <v>0.17674033343791962</v>
      </c>
      <c r="EK330">
        <v>9.9710181355476379E-2</v>
      </c>
      <c r="EL330">
        <v>0.59546166658401489</v>
      </c>
      <c r="EM330">
        <v>0.62167900800704956</v>
      </c>
      <c r="EN330">
        <v>0.57582950592041016</v>
      </c>
      <c r="EO330">
        <v>0.52586936950683594</v>
      </c>
      <c r="EP330">
        <v>0.1828305721282959</v>
      </c>
      <c r="EQ330">
        <v>0.21843281388282776</v>
      </c>
      <c r="ER330">
        <v>0.20276795327663422</v>
      </c>
      <c r="ES330">
        <v>0.24305129051208496</v>
      </c>
      <c r="ET330">
        <v>0.22902208566665649</v>
      </c>
      <c r="EU330">
        <v>59.685665130615234</v>
      </c>
      <c r="EV330">
        <v>58.688571929931641</v>
      </c>
      <c r="EW330">
        <v>58.199127197265625</v>
      </c>
      <c r="EX330">
        <v>58.016845703125</v>
      </c>
      <c r="EY330">
        <v>57.259269714355469</v>
      </c>
      <c r="EZ330">
        <v>56.457798004150391</v>
      </c>
      <c r="FA330">
        <v>56.440761566162109</v>
      </c>
      <c r="FB330">
        <v>58.278667449951172</v>
      </c>
      <c r="FC330">
        <v>62.816837310791016</v>
      </c>
      <c r="FD330">
        <v>67.485542297363281</v>
      </c>
      <c r="FE330">
        <v>72.286453247070312</v>
      </c>
      <c r="FF330">
        <v>77.267227172851563</v>
      </c>
      <c r="FG330">
        <v>82.273033142089844</v>
      </c>
      <c r="FH330">
        <v>85.81878662109375</v>
      </c>
      <c r="FI330">
        <v>86.634925842285156</v>
      </c>
      <c r="FJ330">
        <v>88.950607299804688</v>
      </c>
      <c r="FK330">
        <v>90.456283569335938</v>
      </c>
      <c r="FL330">
        <v>87.729499816894531</v>
      </c>
      <c r="FM330">
        <v>80.721397399902344</v>
      </c>
      <c r="FN330">
        <v>75.65972900390625</v>
      </c>
      <c r="FO330">
        <v>70.128807067871094</v>
      </c>
      <c r="FP330">
        <v>66.664451599121094</v>
      </c>
      <c r="FQ330">
        <v>63.506340026855469</v>
      </c>
      <c r="FR330">
        <v>61.782955169677734</v>
      </c>
      <c r="FS330">
        <v>19</v>
      </c>
      <c r="FT330">
        <v>0.1428341418504715</v>
      </c>
      <c r="FU330">
        <v>1</v>
      </c>
    </row>
    <row r="331" spans="1:177" x14ac:dyDescent="0.2">
      <c r="A331" t="s">
        <v>194</v>
      </c>
      <c r="B331" t="s">
        <v>212</v>
      </c>
      <c r="C331" t="s">
        <v>1</v>
      </c>
      <c r="D331" t="s">
        <v>255</v>
      </c>
      <c r="E331">
        <v>18</v>
      </c>
      <c r="F331">
        <v>18</v>
      </c>
      <c r="G331">
        <v>1.6384450197219849</v>
      </c>
      <c r="H331">
        <v>1.6106117963790894</v>
      </c>
      <c r="I331">
        <v>1.5793817043304443</v>
      </c>
      <c r="J331">
        <v>1.5941091775894165</v>
      </c>
      <c r="K331">
        <v>1.6627204418182373</v>
      </c>
      <c r="L331">
        <v>1.797330379486084</v>
      </c>
      <c r="M331">
        <v>1.879360556602478</v>
      </c>
      <c r="N331">
        <v>1.993722677230835</v>
      </c>
      <c r="O331">
        <v>2.6436762809753418</v>
      </c>
      <c r="P331">
        <v>3.0050232410430908</v>
      </c>
      <c r="Q331">
        <v>3.270625114440918</v>
      </c>
      <c r="R331">
        <v>3.4255356788635254</v>
      </c>
      <c r="S331">
        <v>3.5967655181884766</v>
      </c>
      <c r="T331">
        <v>3.6301083564758301</v>
      </c>
      <c r="U331">
        <v>3.7374565601348877</v>
      </c>
      <c r="V331">
        <v>3.6992135047912598</v>
      </c>
      <c r="W331">
        <v>3.6714191436767578</v>
      </c>
      <c r="X331">
        <v>3.6446771621704102</v>
      </c>
      <c r="Y331">
        <v>3.5062410831451416</v>
      </c>
      <c r="Z331">
        <v>3.4500951766967773</v>
      </c>
      <c r="AA331">
        <v>3.308286190032959</v>
      </c>
      <c r="AB331">
        <v>2.7877950668334961</v>
      </c>
      <c r="AC331">
        <v>2.3950085639953613</v>
      </c>
      <c r="AD331">
        <v>1.6832778453826904</v>
      </c>
      <c r="AE331">
        <v>-0.13251224160194397</v>
      </c>
      <c r="AF331">
        <v>-0.11934398114681244</v>
      </c>
      <c r="AG331">
        <v>-0.10844220221042633</v>
      </c>
      <c r="AH331">
        <v>-0.12173351645469666</v>
      </c>
      <c r="AI331">
        <v>-0.11666647344827652</v>
      </c>
      <c r="AJ331">
        <v>-0.11131010949611664</v>
      </c>
      <c r="AK331">
        <v>-9.935452789068222E-2</v>
      </c>
      <c r="AL331">
        <v>-0.19217357039451599</v>
      </c>
      <c r="AM331">
        <v>-0.26105314493179321</v>
      </c>
      <c r="AN331">
        <v>-0.30967444181442261</v>
      </c>
      <c r="AO331">
        <v>-0.44407576322555542</v>
      </c>
      <c r="AP331">
        <v>-0.49734523892402649</v>
      </c>
      <c r="AQ331">
        <v>-0.49652469158172607</v>
      </c>
      <c r="AR331">
        <v>-0.65492165088653564</v>
      </c>
      <c r="AS331">
        <v>-0.63667768239974976</v>
      </c>
      <c r="AT331">
        <v>-0.15968278050422668</v>
      </c>
      <c r="AU331">
        <v>-8.8444001972675323E-2</v>
      </c>
      <c r="AV331">
        <v>-5.6163925677537918E-2</v>
      </c>
      <c r="AW331">
        <v>-5.8870986104011536E-2</v>
      </c>
      <c r="AX331">
        <v>-0.22827740013599396</v>
      </c>
      <c r="AY331">
        <v>-0.2308979332447052</v>
      </c>
      <c r="AZ331">
        <v>-0.24344074726104736</v>
      </c>
      <c r="BA331">
        <v>-0.14825992286205292</v>
      </c>
      <c r="BB331">
        <v>-0.12779951095581055</v>
      </c>
      <c r="BC331">
        <v>-1.8670107237994671E-3</v>
      </c>
      <c r="BD331">
        <v>7.8300135210156441E-3</v>
      </c>
      <c r="BE331">
        <v>1.900540292263031E-2</v>
      </c>
      <c r="BF331">
        <v>1.6122329980134964E-3</v>
      </c>
      <c r="BG331">
        <v>5.3300210274755955E-3</v>
      </c>
      <c r="BH331">
        <v>1.3254718855023384E-2</v>
      </c>
      <c r="BI331">
        <v>2.832360565662384E-2</v>
      </c>
      <c r="BJ331">
        <v>-5.8451991528272629E-2</v>
      </c>
      <c r="BK331">
        <v>-0.13315875828266144</v>
      </c>
      <c r="BL331">
        <v>-0.15647274255752563</v>
      </c>
      <c r="BM331">
        <v>-0.27302908897399902</v>
      </c>
      <c r="BN331">
        <v>-0.32305079698562622</v>
      </c>
      <c r="BO331">
        <v>-0.32209470868110657</v>
      </c>
      <c r="BP331">
        <v>-0.47471612691879272</v>
      </c>
      <c r="BQ331">
        <v>-0.44842973351478577</v>
      </c>
      <c r="BR331">
        <v>1.8257571384310722E-2</v>
      </c>
      <c r="BS331">
        <v>8.2685947418212891E-2</v>
      </c>
      <c r="BT331">
        <v>0.1169903427362442</v>
      </c>
      <c r="BU331">
        <v>0.11754287779331207</v>
      </c>
      <c r="BV331">
        <v>-4.8843491822481155E-2</v>
      </c>
      <c r="BW331">
        <v>-7.7257409691810608E-2</v>
      </c>
      <c r="BX331">
        <v>-9.9371388554573059E-2</v>
      </c>
      <c r="BY331">
        <v>1.7823291942477226E-2</v>
      </c>
      <c r="BZ331">
        <v>3.1281992793083191E-2</v>
      </c>
      <c r="CA331">
        <v>8.8617481291294098E-2</v>
      </c>
      <c r="CB331">
        <v>9.5910333096981049E-2</v>
      </c>
      <c r="CC331">
        <v>0.10727522522211075</v>
      </c>
      <c r="CD331">
        <v>8.7041124701499939E-2</v>
      </c>
      <c r="CE331">
        <v>8.982442319393158E-2</v>
      </c>
      <c r="CF331">
        <v>9.9527940154075623E-2</v>
      </c>
      <c r="CG331">
        <v>0.11675309389829636</v>
      </c>
      <c r="CH331">
        <v>3.416316956281662E-2</v>
      </c>
      <c r="CI331">
        <v>-4.4579483568668365E-2</v>
      </c>
      <c r="CJ331">
        <v>-5.0365705043077469E-2</v>
      </c>
      <c r="CK331">
        <v>-0.15456268191337585</v>
      </c>
      <c r="CL331">
        <v>-0.20233498513698578</v>
      </c>
      <c r="CM331">
        <v>-0.20128504931926727</v>
      </c>
      <c r="CN331">
        <v>-0.34990629553794861</v>
      </c>
      <c r="CO331">
        <v>-0.31804975867271423</v>
      </c>
      <c r="CP331">
        <v>0.14149852097034454</v>
      </c>
      <c r="CQ331">
        <v>0.20121003687381744</v>
      </c>
      <c r="CR331">
        <v>0.23691646754741669</v>
      </c>
      <c r="CS331">
        <v>0.23972658812999725</v>
      </c>
      <c r="CT331">
        <v>7.5431883335113525E-2</v>
      </c>
      <c r="CU331">
        <v>2.9153542593121529E-2</v>
      </c>
      <c r="CV331">
        <v>4.1061444790102541E-4</v>
      </c>
      <c r="CW331">
        <v>0.13285201787948608</v>
      </c>
      <c r="CX331">
        <v>0.14146135747432709</v>
      </c>
      <c r="CY331">
        <v>0.17910197377204895</v>
      </c>
      <c r="CZ331">
        <v>0.18399065732955933</v>
      </c>
      <c r="DA331">
        <v>0.19554504752159119</v>
      </c>
      <c r="DB331">
        <v>0.17247001826763153</v>
      </c>
      <c r="DC331">
        <v>0.1743188202381134</v>
      </c>
      <c r="DD331">
        <v>0.18580116331577301</v>
      </c>
      <c r="DE331">
        <v>0.20518258213996887</v>
      </c>
      <c r="DF331">
        <v>0.12677833437919617</v>
      </c>
      <c r="DG331">
        <v>4.3999787420034409E-2</v>
      </c>
      <c r="DH331">
        <v>5.57413250207901E-2</v>
      </c>
      <c r="DI331">
        <v>-3.6096271127462387E-2</v>
      </c>
      <c r="DJ331">
        <v>-8.1619188189506531E-2</v>
      </c>
      <c r="DK331">
        <v>-8.0475382506847382E-2</v>
      </c>
      <c r="DL331">
        <v>-0.22509647905826569</v>
      </c>
      <c r="DM331">
        <v>-0.18766979873180389</v>
      </c>
      <c r="DN331">
        <v>0.26473948359489441</v>
      </c>
      <c r="DO331">
        <v>0.319734126329422</v>
      </c>
      <c r="DP331">
        <v>0.35684257745742798</v>
      </c>
      <c r="DQ331">
        <v>0.36191028356552124</v>
      </c>
      <c r="DR331">
        <v>0.19970725476741791</v>
      </c>
      <c r="DS331">
        <v>0.13556449115276337</v>
      </c>
      <c r="DT331">
        <v>0.10019261389970779</v>
      </c>
      <c r="DU331">
        <v>0.24788074195384979</v>
      </c>
      <c r="DV331">
        <v>0.25164073705673218</v>
      </c>
      <c r="DW331">
        <v>0.30974721908569336</v>
      </c>
      <c r="DX331">
        <v>0.31116464734077454</v>
      </c>
      <c r="DY331">
        <v>0.32299265265464783</v>
      </c>
      <c r="DZ331">
        <v>0.29581576585769653</v>
      </c>
      <c r="EA331">
        <v>0.29631531238555908</v>
      </c>
      <c r="EB331">
        <v>0.31036600470542908</v>
      </c>
      <c r="EC331">
        <v>0.33286070823669434</v>
      </c>
      <c r="ED331">
        <v>0.26049992442131042</v>
      </c>
      <c r="EE331">
        <v>0.17189419269561768</v>
      </c>
      <c r="EF331">
        <v>0.20894302427768707</v>
      </c>
      <c r="EG331">
        <v>0.1349504142999649</v>
      </c>
      <c r="EH331">
        <v>9.2675253748893738E-2</v>
      </c>
      <c r="EI331">
        <v>9.3954600393772125E-2</v>
      </c>
      <c r="EJ331">
        <v>-4.4890925288200378E-2</v>
      </c>
      <c r="EK331">
        <v>5.7817035121843219E-4</v>
      </c>
      <c r="EL331">
        <v>0.44267982244491577</v>
      </c>
      <c r="EM331">
        <v>0.49086406826972961</v>
      </c>
      <c r="EN331">
        <v>0.52999687194824219</v>
      </c>
      <c r="EO331">
        <v>0.53832417726516724</v>
      </c>
      <c r="EP331">
        <v>0.37914115190505981</v>
      </c>
      <c r="EQ331">
        <v>0.28920501470565796</v>
      </c>
      <c r="ER331">
        <v>0.2442619800567627</v>
      </c>
      <c r="ES331">
        <v>0.41396394371986389</v>
      </c>
      <c r="ET331">
        <v>0.41072222590446472</v>
      </c>
      <c r="EU331">
        <v>59.478824615478516</v>
      </c>
      <c r="EV331">
        <v>58.480022430419922</v>
      </c>
      <c r="EW331">
        <v>57.944129943847656</v>
      </c>
      <c r="EX331">
        <v>57.499595642089844</v>
      </c>
      <c r="EY331">
        <v>56.256301879882812</v>
      </c>
      <c r="EZ331">
        <v>55.274784088134766</v>
      </c>
      <c r="FA331">
        <v>55.280155181884766</v>
      </c>
      <c r="FB331">
        <v>56.628520965576172</v>
      </c>
      <c r="FC331">
        <v>62.0054931640625</v>
      </c>
      <c r="FD331">
        <v>66.837814331054687</v>
      </c>
      <c r="FE331">
        <v>73.104377746582031</v>
      </c>
      <c r="FF331">
        <v>78.5</v>
      </c>
      <c r="FG331">
        <v>81.680885314941406</v>
      </c>
      <c r="FH331">
        <v>83.3533935546875</v>
      </c>
      <c r="FI331">
        <v>85.656951904296875</v>
      </c>
      <c r="FJ331">
        <v>86.740127563476562</v>
      </c>
      <c r="FK331">
        <v>86.196929931640625</v>
      </c>
      <c r="FL331">
        <v>85.723060607910156</v>
      </c>
      <c r="FM331">
        <v>82.968818664550781</v>
      </c>
      <c r="FN331">
        <v>77.734451293945313</v>
      </c>
      <c r="FO331">
        <v>69.359909057617188</v>
      </c>
      <c r="FP331">
        <v>62.736637115478516</v>
      </c>
      <c r="FQ331">
        <v>60.504100799560547</v>
      </c>
      <c r="FR331">
        <v>59.219619750976563</v>
      </c>
      <c r="FS331">
        <v>18</v>
      </c>
      <c r="FT331">
        <v>0.14394931495189667</v>
      </c>
      <c r="FU331">
        <v>1</v>
      </c>
    </row>
    <row r="332" spans="1:177" x14ac:dyDescent="0.2">
      <c r="A332" t="s">
        <v>194</v>
      </c>
      <c r="B332" t="s">
        <v>212</v>
      </c>
      <c r="C332" t="s">
        <v>1</v>
      </c>
      <c r="D332" t="s">
        <v>256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  <c r="DG332">
        <v>0</v>
      </c>
      <c r="DH332">
        <v>0</v>
      </c>
      <c r="DI332">
        <v>0</v>
      </c>
      <c r="DJ332">
        <v>0</v>
      </c>
      <c r="DK332">
        <v>0</v>
      </c>
      <c r="DL332">
        <v>0</v>
      </c>
      <c r="DM332">
        <v>0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0</v>
      </c>
      <c r="DT332">
        <v>0</v>
      </c>
      <c r="DU332">
        <v>0</v>
      </c>
      <c r="DV332">
        <v>0</v>
      </c>
      <c r="DW332">
        <v>0</v>
      </c>
      <c r="DX332">
        <v>0</v>
      </c>
      <c r="DY332">
        <v>0</v>
      </c>
      <c r="DZ332">
        <v>0</v>
      </c>
      <c r="EA332">
        <v>0</v>
      </c>
      <c r="EB332">
        <v>0</v>
      </c>
      <c r="EC332">
        <v>0</v>
      </c>
      <c r="ED332">
        <v>0</v>
      </c>
      <c r="EE332">
        <v>0</v>
      </c>
      <c r="EF332">
        <v>0</v>
      </c>
      <c r="EG332">
        <v>0</v>
      </c>
      <c r="EH332">
        <v>0</v>
      </c>
      <c r="EI332">
        <v>0</v>
      </c>
      <c r="EJ332">
        <v>0</v>
      </c>
      <c r="EK332">
        <v>0</v>
      </c>
      <c r="EL332">
        <v>0</v>
      </c>
      <c r="EM332">
        <v>0</v>
      </c>
      <c r="EN332">
        <v>0</v>
      </c>
      <c r="EO332">
        <v>0</v>
      </c>
      <c r="EP332">
        <v>0</v>
      </c>
      <c r="EQ332">
        <v>0</v>
      </c>
      <c r="ER332">
        <v>0</v>
      </c>
      <c r="ES332">
        <v>0</v>
      </c>
      <c r="ET332">
        <v>0</v>
      </c>
      <c r="EU332">
        <v>0</v>
      </c>
      <c r="EV332">
        <v>0</v>
      </c>
      <c r="EW332">
        <v>0</v>
      </c>
      <c r="EX332">
        <v>0</v>
      </c>
      <c r="EY332">
        <v>0</v>
      </c>
      <c r="EZ332">
        <v>0</v>
      </c>
      <c r="FA332">
        <v>0</v>
      </c>
      <c r="FB332">
        <v>0</v>
      </c>
      <c r="FC332">
        <v>0</v>
      </c>
      <c r="FD332">
        <v>0</v>
      </c>
      <c r="FE332">
        <v>0</v>
      </c>
      <c r="FF332">
        <v>0</v>
      </c>
      <c r="FG332">
        <v>0</v>
      </c>
      <c r="FH332">
        <v>0</v>
      </c>
      <c r="FI332">
        <v>0</v>
      </c>
      <c r="FJ332">
        <v>0</v>
      </c>
      <c r="FK332">
        <v>0</v>
      </c>
      <c r="FL332">
        <v>0</v>
      </c>
      <c r="FM332">
        <v>0</v>
      </c>
      <c r="FN332">
        <v>0</v>
      </c>
      <c r="FO332">
        <v>0</v>
      </c>
      <c r="FP332">
        <v>0</v>
      </c>
      <c r="FQ332">
        <v>0</v>
      </c>
      <c r="FR332">
        <v>0</v>
      </c>
      <c r="FS332">
        <v>0</v>
      </c>
      <c r="FU332">
        <v>0</v>
      </c>
    </row>
    <row r="333" spans="1:177" x14ac:dyDescent="0.2">
      <c r="A333" t="s">
        <v>194</v>
      </c>
      <c r="B333" t="s">
        <v>212</v>
      </c>
      <c r="C333" t="s">
        <v>1</v>
      </c>
      <c r="D333" t="s">
        <v>257</v>
      </c>
      <c r="E333">
        <v>18</v>
      </c>
      <c r="F333">
        <v>18</v>
      </c>
      <c r="G333">
        <v>1.479758620262146</v>
      </c>
      <c r="H333">
        <v>1.4494508504867554</v>
      </c>
      <c r="I333">
        <v>1.4221700429916382</v>
      </c>
      <c r="J333">
        <v>1.4379953145980835</v>
      </c>
      <c r="K333">
        <v>1.5059176683425903</v>
      </c>
      <c r="L333">
        <v>1.6356343030929565</v>
      </c>
      <c r="M333">
        <v>1.7259571552276611</v>
      </c>
      <c r="N333">
        <v>1.8401132822036743</v>
      </c>
      <c r="O333">
        <v>2.4811637401580811</v>
      </c>
      <c r="P333">
        <v>2.8014237880706787</v>
      </c>
      <c r="Q333">
        <v>3.0484383106231689</v>
      </c>
      <c r="R333">
        <v>3.1756258010864258</v>
      </c>
      <c r="S333">
        <v>3.3779141902923584</v>
      </c>
      <c r="T333">
        <v>3.4517571926116943</v>
      </c>
      <c r="U333">
        <v>3.5768702030181885</v>
      </c>
      <c r="V333">
        <v>3.4897022247314453</v>
      </c>
      <c r="W333">
        <v>3.4109508991241455</v>
      </c>
      <c r="X333">
        <v>3.3380131721496582</v>
      </c>
      <c r="Y333">
        <v>3.2126429080963135</v>
      </c>
      <c r="Z333">
        <v>3.1650700569152832</v>
      </c>
      <c r="AA333">
        <v>3.1335916519165039</v>
      </c>
      <c r="AB333">
        <v>2.6603844165802002</v>
      </c>
      <c r="AC333">
        <v>2.2570936679840088</v>
      </c>
      <c r="AD333">
        <v>1.5719246864318848</v>
      </c>
      <c r="AE333">
        <v>-0.21338839828968048</v>
      </c>
      <c r="AF333">
        <v>-0.17062102258205414</v>
      </c>
      <c r="AG333">
        <v>-0.16374684870243073</v>
      </c>
      <c r="AH333">
        <v>-0.14611862599849701</v>
      </c>
      <c r="AI333">
        <v>-0.16447737812995911</v>
      </c>
      <c r="AJ333">
        <v>-0.16268162429332733</v>
      </c>
      <c r="AK333">
        <v>-0.23870702087879181</v>
      </c>
      <c r="AL333">
        <v>-0.15192599594593048</v>
      </c>
      <c r="AM333">
        <v>-0.20969113707542419</v>
      </c>
      <c r="AN333">
        <v>-0.30898699164390564</v>
      </c>
      <c r="AO333">
        <v>-0.30478635430335999</v>
      </c>
      <c r="AP333">
        <v>-0.32167476415634155</v>
      </c>
      <c r="AQ333">
        <v>-0.45628327131271362</v>
      </c>
      <c r="AR333">
        <v>-0.43532523512840271</v>
      </c>
      <c r="AS333">
        <v>-0.4037645161151886</v>
      </c>
      <c r="AT333">
        <v>6.6976740956306458E-2</v>
      </c>
      <c r="AU333">
        <v>4.3831024318933487E-2</v>
      </c>
      <c r="AV333">
        <v>4.5918405055999756E-2</v>
      </c>
      <c r="AW333">
        <v>4.9768071621656418E-2</v>
      </c>
      <c r="AX333">
        <v>-0.41666668653488159</v>
      </c>
      <c r="AY333">
        <v>-0.3449438214302063</v>
      </c>
      <c r="AZ333">
        <v>-0.2506273090839386</v>
      </c>
      <c r="BA333">
        <v>-0.32344061136245728</v>
      </c>
      <c r="BB333">
        <v>-0.24973949790000916</v>
      </c>
      <c r="BC333">
        <v>-8.1058308482170105E-2</v>
      </c>
      <c r="BD333">
        <v>-4.3418660759925842E-2</v>
      </c>
      <c r="BE333">
        <v>-3.8472864776849747E-2</v>
      </c>
      <c r="BF333">
        <v>-2.8413763269782066E-2</v>
      </c>
      <c r="BG333">
        <v>-4.6568572521209717E-2</v>
      </c>
      <c r="BH333">
        <v>-3.7032458931207657E-2</v>
      </c>
      <c r="BI333">
        <v>-0.10937841236591339</v>
      </c>
      <c r="BJ333">
        <v>-2.6766406372189522E-2</v>
      </c>
      <c r="BK333">
        <v>-8.0562658607959747E-2</v>
      </c>
      <c r="BL333">
        <v>-0.16179308295249939</v>
      </c>
      <c r="BM333">
        <v>-0.14855577051639557</v>
      </c>
      <c r="BN333">
        <v>-0.15642759203910828</v>
      </c>
      <c r="BO333">
        <v>-0.27804863452911377</v>
      </c>
      <c r="BP333">
        <v>-0.26019114255905151</v>
      </c>
      <c r="BQ333">
        <v>-0.22642025351524353</v>
      </c>
      <c r="BR333">
        <v>0.24435952305793762</v>
      </c>
      <c r="BS333">
        <v>0.21438093483448029</v>
      </c>
      <c r="BT333">
        <v>0.21080923080444336</v>
      </c>
      <c r="BU333">
        <v>0.2113359123468399</v>
      </c>
      <c r="BV333">
        <v>-0.25086480379104614</v>
      </c>
      <c r="BW333">
        <v>-0.19216082990169525</v>
      </c>
      <c r="BX333">
        <v>-0.11071751266717911</v>
      </c>
      <c r="BY333">
        <v>-0.16045299172401428</v>
      </c>
      <c r="BZ333">
        <v>-0.10282906889915466</v>
      </c>
      <c r="CA333">
        <v>1.0593106038868427E-2</v>
      </c>
      <c r="CB333">
        <v>4.4681310653686523E-2</v>
      </c>
      <c r="CC333">
        <v>4.8291515558958054E-2</v>
      </c>
      <c r="CD333">
        <v>5.3108267486095428E-2</v>
      </c>
      <c r="CE333">
        <v>3.5094708204269409E-2</v>
      </c>
      <c r="CF333">
        <v>4.9991775304079056E-2</v>
      </c>
      <c r="CG333">
        <v>-1.9805809482932091E-2</v>
      </c>
      <c r="CH333">
        <v>5.991874635219574E-2</v>
      </c>
      <c r="CI333">
        <v>8.8713234290480614E-3</v>
      </c>
      <c r="CJ333">
        <v>-5.9847030788660049E-2</v>
      </c>
      <c r="CK333">
        <v>-4.0350940078496933E-2</v>
      </c>
      <c r="CL333">
        <v>-4.1977901011705399E-2</v>
      </c>
      <c r="CM333">
        <v>-0.15460383892059326</v>
      </c>
      <c r="CN333">
        <v>-0.13889379799365997</v>
      </c>
      <c r="CO333">
        <v>-0.1035921573638916</v>
      </c>
      <c r="CP333">
        <v>0.36721429228782654</v>
      </c>
      <c r="CQ333">
        <v>0.33250328898429871</v>
      </c>
      <c r="CR333">
        <v>0.32501211762428284</v>
      </c>
      <c r="CS333">
        <v>0.32323729991912842</v>
      </c>
      <c r="CT333">
        <v>-0.13603092730045319</v>
      </c>
      <c r="CU333">
        <v>-8.634379506111145E-2</v>
      </c>
      <c r="CV333">
        <v>-1.3816419988870621E-2</v>
      </c>
      <c r="CW333">
        <v>-4.7568254172801971E-2</v>
      </c>
      <c r="CX333">
        <v>-1.0793575784191489E-3</v>
      </c>
      <c r="CY333">
        <v>0.10224451869726181</v>
      </c>
      <c r="CZ333">
        <v>0.13278128206729889</v>
      </c>
      <c r="DA333">
        <v>0.13505589962005615</v>
      </c>
      <c r="DB333">
        <v>0.13463029265403748</v>
      </c>
      <c r="DC333">
        <v>0.11675798892974854</v>
      </c>
      <c r="DD333">
        <v>0.13701601326465607</v>
      </c>
      <c r="DE333">
        <v>6.9766789674758911E-2</v>
      </c>
      <c r="DF333">
        <v>0.14660389721393585</v>
      </c>
      <c r="DG333">
        <v>9.8305307328701019E-2</v>
      </c>
      <c r="DH333">
        <v>4.2099021375179291E-2</v>
      </c>
      <c r="DI333">
        <v>6.7853882908821106E-2</v>
      </c>
      <c r="DJ333">
        <v>7.2471790015697479E-2</v>
      </c>
      <c r="DK333">
        <v>-3.1159056350588799E-2</v>
      </c>
      <c r="DL333">
        <v>-1.759646087884903E-2</v>
      </c>
      <c r="DM333">
        <v>1.9235938787460327E-2</v>
      </c>
      <c r="DN333">
        <v>0.49006906151771545</v>
      </c>
      <c r="DO333">
        <v>0.45062562823295593</v>
      </c>
      <c r="DP333">
        <v>0.43921500444412231</v>
      </c>
      <c r="DQ333">
        <v>0.43513870239257813</v>
      </c>
      <c r="DR333">
        <v>-2.1197054535150528E-2</v>
      </c>
      <c r="DS333">
        <v>1.9473245367407799E-2</v>
      </c>
      <c r="DT333">
        <v>8.3084672689437866E-2</v>
      </c>
      <c r="DU333">
        <v>6.5316483378410339E-2</v>
      </c>
      <c r="DV333">
        <v>0.10067035257816315</v>
      </c>
      <c r="DW333">
        <v>0.23457460105419159</v>
      </c>
      <c r="DX333">
        <v>0.25998365879058838</v>
      </c>
      <c r="DY333">
        <v>0.26032987236976624</v>
      </c>
      <c r="DZ333">
        <v>0.25233516097068787</v>
      </c>
      <c r="EA333">
        <v>0.23466679453849792</v>
      </c>
      <c r="EB333">
        <v>0.26266518235206604</v>
      </c>
      <c r="EC333">
        <v>0.19909539818763733</v>
      </c>
      <c r="ED333">
        <v>0.27176350355148315</v>
      </c>
      <c r="EE333">
        <v>0.22743378579616547</v>
      </c>
      <c r="EF333">
        <v>0.18929293751716614</v>
      </c>
      <c r="EG333">
        <v>0.22408446669578552</v>
      </c>
      <c r="EH333">
        <v>0.23771895468235016</v>
      </c>
      <c r="EI333">
        <v>0.14707560837268829</v>
      </c>
      <c r="EJ333">
        <v>0.15753762423992157</v>
      </c>
      <c r="EK333">
        <v>0.1965802013874054</v>
      </c>
      <c r="EL333">
        <v>0.66745185852050781</v>
      </c>
      <c r="EM333">
        <v>0.62117552757263184</v>
      </c>
      <c r="EN333">
        <v>0.60410583019256592</v>
      </c>
      <c r="EO333">
        <v>0.59670650959014893</v>
      </c>
      <c r="EP333">
        <v>0.14460481703281403</v>
      </c>
      <c r="EQ333">
        <v>0.17225624620914459</v>
      </c>
      <c r="ER333">
        <v>0.22299446165561676</v>
      </c>
      <c r="ES333">
        <v>0.22830411791801453</v>
      </c>
      <c r="ET333">
        <v>0.24758078157901764</v>
      </c>
      <c r="EU333">
        <v>58.77252197265625</v>
      </c>
      <c r="EV333">
        <v>57.756557464599609</v>
      </c>
      <c r="EW333">
        <v>57.5</v>
      </c>
      <c r="EX333">
        <v>56.002174377441406</v>
      </c>
      <c r="EY333">
        <v>55.972267150878906</v>
      </c>
      <c r="EZ333">
        <v>56.716266632080078</v>
      </c>
      <c r="FA333">
        <v>55.336357116699219</v>
      </c>
      <c r="FB333">
        <v>55.718292236328125</v>
      </c>
      <c r="FC333">
        <v>59.006362915039063</v>
      </c>
      <c r="FD333">
        <v>61.328666687011719</v>
      </c>
      <c r="FE333">
        <v>66.07916259765625</v>
      </c>
      <c r="FF333">
        <v>71.8348388671875</v>
      </c>
      <c r="FG333">
        <v>76.582450866699219</v>
      </c>
      <c r="FH333">
        <v>80.062461853027344</v>
      </c>
      <c r="FI333">
        <v>82.267227172851562</v>
      </c>
      <c r="FJ333">
        <v>82</v>
      </c>
      <c r="FK333">
        <v>79.5</v>
      </c>
      <c r="FL333">
        <v>76.756080627441406</v>
      </c>
      <c r="FM333">
        <v>72.754295349121094</v>
      </c>
      <c r="FN333">
        <v>68.745780944824219</v>
      </c>
      <c r="FO333">
        <v>65.75042724609375</v>
      </c>
      <c r="FP333">
        <v>64</v>
      </c>
      <c r="FQ333">
        <v>63.008560180664063</v>
      </c>
      <c r="FR333">
        <v>60.503932952880859</v>
      </c>
      <c r="FS333">
        <v>18</v>
      </c>
      <c r="FT333">
        <v>0.14549268782138824</v>
      </c>
      <c r="FU333">
        <v>1</v>
      </c>
    </row>
    <row r="334" spans="1:177" x14ac:dyDescent="0.2">
      <c r="A334" t="s">
        <v>194</v>
      </c>
      <c r="B334" t="s">
        <v>212</v>
      </c>
      <c r="C334" t="s">
        <v>1</v>
      </c>
      <c r="D334" t="s">
        <v>258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  <c r="DB334">
        <v>0</v>
      </c>
      <c r="DC334">
        <v>0</v>
      </c>
      <c r="DD334">
        <v>0</v>
      </c>
      <c r="DE334">
        <v>0</v>
      </c>
      <c r="DF334">
        <v>0</v>
      </c>
      <c r="DG334">
        <v>0</v>
      </c>
      <c r="DH334">
        <v>0</v>
      </c>
      <c r="DI334">
        <v>0</v>
      </c>
      <c r="DJ334">
        <v>0</v>
      </c>
      <c r="DK334">
        <v>0</v>
      </c>
      <c r="DL334">
        <v>0</v>
      </c>
      <c r="DM334">
        <v>0</v>
      </c>
      <c r="DN334">
        <v>0</v>
      </c>
      <c r="DO334">
        <v>0</v>
      </c>
      <c r="DP334">
        <v>0</v>
      </c>
      <c r="DQ334">
        <v>0</v>
      </c>
      <c r="DR334">
        <v>0</v>
      </c>
      <c r="DS334">
        <v>0</v>
      </c>
      <c r="DT334">
        <v>0</v>
      </c>
      <c r="DU334">
        <v>0</v>
      </c>
      <c r="DV334">
        <v>0</v>
      </c>
      <c r="DW334">
        <v>0</v>
      </c>
      <c r="DX334">
        <v>0</v>
      </c>
      <c r="DY334">
        <v>0</v>
      </c>
      <c r="DZ334">
        <v>0</v>
      </c>
      <c r="EA334">
        <v>0</v>
      </c>
      <c r="EB334">
        <v>0</v>
      </c>
      <c r="EC334">
        <v>0</v>
      </c>
      <c r="ED334">
        <v>0</v>
      </c>
      <c r="EE334">
        <v>0</v>
      </c>
      <c r="EF334">
        <v>0</v>
      </c>
      <c r="EG334">
        <v>0</v>
      </c>
      <c r="EH334">
        <v>0</v>
      </c>
      <c r="EI334">
        <v>0</v>
      </c>
      <c r="EJ334">
        <v>0</v>
      </c>
      <c r="EK334">
        <v>0</v>
      </c>
      <c r="EL334">
        <v>0</v>
      </c>
      <c r="EM334">
        <v>0</v>
      </c>
      <c r="EN334">
        <v>0</v>
      </c>
      <c r="EO334">
        <v>0</v>
      </c>
      <c r="EP334">
        <v>0</v>
      </c>
      <c r="EQ334">
        <v>0</v>
      </c>
      <c r="ER334">
        <v>0</v>
      </c>
      <c r="ES334">
        <v>0</v>
      </c>
      <c r="ET334">
        <v>0</v>
      </c>
      <c r="EU334">
        <v>0</v>
      </c>
      <c r="EV334">
        <v>0</v>
      </c>
      <c r="EW334">
        <v>0</v>
      </c>
      <c r="EX334">
        <v>0</v>
      </c>
      <c r="EY334">
        <v>0</v>
      </c>
      <c r="EZ334">
        <v>0</v>
      </c>
      <c r="FA334">
        <v>0</v>
      </c>
      <c r="FB334">
        <v>0</v>
      </c>
      <c r="FC334">
        <v>0</v>
      </c>
      <c r="FD334">
        <v>0</v>
      </c>
      <c r="FE334">
        <v>0</v>
      </c>
      <c r="FF334">
        <v>0</v>
      </c>
      <c r="FG334">
        <v>0</v>
      </c>
      <c r="FH334">
        <v>0</v>
      </c>
      <c r="FI334">
        <v>0</v>
      </c>
      <c r="FJ334">
        <v>0</v>
      </c>
      <c r="FK334">
        <v>0</v>
      </c>
      <c r="FL334">
        <v>0</v>
      </c>
      <c r="FM334">
        <v>0</v>
      </c>
      <c r="FN334">
        <v>0</v>
      </c>
      <c r="FO334">
        <v>0</v>
      </c>
      <c r="FP334">
        <v>0</v>
      </c>
      <c r="FQ334">
        <v>0</v>
      </c>
      <c r="FR334">
        <v>0</v>
      </c>
      <c r="FS334">
        <v>0</v>
      </c>
      <c r="FU334">
        <v>0</v>
      </c>
    </row>
    <row r="335" spans="1:177" x14ac:dyDescent="0.2">
      <c r="A335" t="s">
        <v>194</v>
      </c>
      <c r="B335" t="s">
        <v>212</v>
      </c>
      <c r="C335" t="s">
        <v>1</v>
      </c>
      <c r="D335" t="s">
        <v>259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  <c r="DG335">
        <v>0</v>
      </c>
      <c r="DH335">
        <v>0</v>
      </c>
      <c r="DI335">
        <v>0</v>
      </c>
      <c r="DJ335">
        <v>0</v>
      </c>
      <c r="DK335">
        <v>0</v>
      </c>
      <c r="DL335">
        <v>0</v>
      </c>
      <c r="DM335">
        <v>0</v>
      </c>
      <c r="DN335">
        <v>0</v>
      </c>
      <c r="DO335">
        <v>0</v>
      </c>
      <c r="DP335">
        <v>0</v>
      </c>
      <c r="DQ335">
        <v>0</v>
      </c>
      <c r="DR335">
        <v>0</v>
      </c>
      <c r="DS335">
        <v>0</v>
      </c>
      <c r="DT335">
        <v>0</v>
      </c>
      <c r="DU335">
        <v>0</v>
      </c>
      <c r="DV335">
        <v>0</v>
      </c>
      <c r="DW335">
        <v>0</v>
      </c>
      <c r="DX335">
        <v>0</v>
      </c>
      <c r="DY335">
        <v>0</v>
      </c>
      <c r="DZ335">
        <v>0</v>
      </c>
      <c r="EA335">
        <v>0</v>
      </c>
      <c r="EB335">
        <v>0</v>
      </c>
      <c r="EC335">
        <v>0</v>
      </c>
      <c r="ED335">
        <v>0</v>
      </c>
      <c r="EE335">
        <v>0</v>
      </c>
      <c r="EF335">
        <v>0</v>
      </c>
      <c r="EG335">
        <v>0</v>
      </c>
      <c r="EH335">
        <v>0</v>
      </c>
      <c r="EI335">
        <v>0</v>
      </c>
      <c r="EJ335">
        <v>0</v>
      </c>
      <c r="EK335">
        <v>0</v>
      </c>
      <c r="EL335">
        <v>0</v>
      </c>
      <c r="EM335">
        <v>0</v>
      </c>
      <c r="EN335">
        <v>0</v>
      </c>
      <c r="EO335">
        <v>0</v>
      </c>
      <c r="EP335">
        <v>0</v>
      </c>
      <c r="EQ335">
        <v>0</v>
      </c>
      <c r="ER335">
        <v>0</v>
      </c>
      <c r="ES335">
        <v>0</v>
      </c>
      <c r="ET335">
        <v>0</v>
      </c>
      <c r="EU335">
        <v>0</v>
      </c>
      <c r="EV335">
        <v>0</v>
      </c>
      <c r="EW335">
        <v>0</v>
      </c>
      <c r="EX335">
        <v>0</v>
      </c>
      <c r="EY335">
        <v>0</v>
      </c>
      <c r="EZ335">
        <v>0</v>
      </c>
      <c r="FA335">
        <v>0</v>
      </c>
      <c r="FB335">
        <v>0</v>
      </c>
      <c r="FC335">
        <v>0</v>
      </c>
      <c r="FD335">
        <v>0</v>
      </c>
      <c r="FE335">
        <v>0</v>
      </c>
      <c r="FF335">
        <v>0</v>
      </c>
      <c r="FG335">
        <v>0</v>
      </c>
      <c r="FH335">
        <v>0</v>
      </c>
      <c r="FI335">
        <v>0</v>
      </c>
      <c r="FJ335">
        <v>0</v>
      </c>
      <c r="FK335">
        <v>0</v>
      </c>
      <c r="FL335">
        <v>0</v>
      </c>
      <c r="FM335">
        <v>0</v>
      </c>
      <c r="FN335">
        <v>0</v>
      </c>
      <c r="FO335">
        <v>0</v>
      </c>
      <c r="FP335">
        <v>0</v>
      </c>
      <c r="FQ335">
        <v>0</v>
      </c>
      <c r="FR335">
        <v>0</v>
      </c>
      <c r="FS335">
        <v>0</v>
      </c>
      <c r="FU335">
        <v>0</v>
      </c>
    </row>
    <row r="336" spans="1:177" x14ac:dyDescent="0.2">
      <c r="A336" t="s">
        <v>194</v>
      </c>
      <c r="B336" t="s">
        <v>212</v>
      </c>
      <c r="C336" t="s">
        <v>1</v>
      </c>
      <c r="D336" t="s">
        <v>260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0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  <c r="DB336">
        <v>0</v>
      </c>
      <c r="DC336">
        <v>0</v>
      </c>
      <c r="DD336">
        <v>0</v>
      </c>
      <c r="DE336">
        <v>0</v>
      </c>
      <c r="DF336">
        <v>0</v>
      </c>
      <c r="DG336">
        <v>0</v>
      </c>
      <c r="DH336">
        <v>0</v>
      </c>
      <c r="DI336">
        <v>0</v>
      </c>
      <c r="DJ336">
        <v>0</v>
      </c>
      <c r="DK336">
        <v>0</v>
      </c>
      <c r="DL336">
        <v>0</v>
      </c>
      <c r="DM336">
        <v>0</v>
      </c>
      <c r="DN336">
        <v>0</v>
      </c>
      <c r="DO336">
        <v>0</v>
      </c>
      <c r="DP336">
        <v>0</v>
      </c>
      <c r="DQ336">
        <v>0</v>
      </c>
      <c r="DR336">
        <v>0</v>
      </c>
      <c r="DS336">
        <v>0</v>
      </c>
      <c r="DT336">
        <v>0</v>
      </c>
      <c r="DU336">
        <v>0</v>
      </c>
      <c r="DV336">
        <v>0</v>
      </c>
      <c r="DW336">
        <v>0</v>
      </c>
      <c r="DX336">
        <v>0</v>
      </c>
      <c r="DY336">
        <v>0</v>
      </c>
      <c r="DZ336">
        <v>0</v>
      </c>
      <c r="EA336">
        <v>0</v>
      </c>
      <c r="EB336">
        <v>0</v>
      </c>
      <c r="EC336">
        <v>0</v>
      </c>
      <c r="ED336">
        <v>0</v>
      </c>
      <c r="EE336">
        <v>0</v>
      </c>
      <c r="EF336">
        <v>0</v>
      </c>
      <c r="EG336">
        <v>0</v>
      </c>
      <c r="EH336">
        <v>0</v>
      </c>
      <c r="EI336">
        <v>0</v>
      </c>
      <c r="EJ336">
        <v>0</v>
      </c>
      <c r="EK336">
        <v>0</v>
      </c>
      <c r="EL336">
        <v>0</v>
      </c>
      <c r="EM336">
        <v>0</v>
      </c>
      <c r="EN336">
        <v>0</v>
      </c>
      <c r="EO336">
        <v>0</v>
      </c>
      <c r="EP336">
        <v>0</v>
      </c>
      <c r="EQ336">
        <v>0</v>
      </c>
      <c r="ER336">
        <v>0</v>
      </c>
      <c r="ES336">
        <v>0</v>
      </c>
      <c r="ET336">
        <v>0</v>
      </c>
      <c r="EU336">
        <v>0</v>
      </c>
      <c r="EV336">
        <v>0</v>
      </c>
      <c r="EW336">
        <v>0</v>
      </c>
      <c r="EX336">
        <v>0</v>
      </c>
      <c r="EY336">
        <v>0</v>
      </c>
      <c r="EZ336">
        <v>0</v>
      </c>
      <c r="FA336">
        <v>0</v>
      </c>
      <c r="FB336">
        <v>0</v>
      </c>
      <c r="FC336">
        <v>0</v>
      </c>
      <c r="FD336">
        <v>0</v>
      </c>
      <c r="FE336">
        <v>0</v>
      </c>
      <c r="FF336">
        <v>0</v>
      </c>
      <c r="FG336">
        <v>0</v>
      </c>
      <c r="FH336">
        <v>0</v>
      </c>
      <c r="FI336">
        <v>0</v>
      </c>
      <c r="FJ336">
        <v>0</v>
      </c>
      <c r="FK336">
        <v>0</v>
      </c>
      <c r="FL336">
        <v>0</v>
      </c>
      <c r="FM336">
        <v>0</v>
      </c>
      <c r="FN336">
        <v>0</v>
      </c>
      <c r="FO336">
        <v>0</v>
      </c>
      <c r="FP336">
        <v>0</v>
      </c>
      <c r="FQ336">
        <v>0</v>
      </c>
      <c r="FR336">
        <v>0</v>
      </c>
      <c r="FS336">
        <v>0</v>
      </c>
      <c r="FU336">
        <v>0</v>
      </c>
    </row>
    <row r="337" spans="1:177" x14ac:dyDescent="0.2">
      <c r="A337" t="s">
        <v>194</v>
      </c>
      <c r="B337" t="s">
        <v>212</v>
      </c>
      <c r="C337" t="s">
        <v>1</v>
      </c>
      <c r="D337" t="s">
        <v>2</v>
      </c>
      <c r="E337">
        <v>17.333333333333332</v>
      </c>
      <c r="F337">
        <v>17.333333333333332</v>
      </c>
      <c r="G337">
        <v>1.4391268491744995</v>
      </c>
      <c r="H337">
        <v>1.4396431446075439</v>
      </c>
      <c r="I337">
        <v>1.4199870824813843</v>
      </c>
      <c r="J337">
        <v>1.4376569986343384</v>
      </c>
      <c r="K337">
        <v>1.5085420608520508</v>
      </c>
      <c r="L337">
        <v>1.6367292404174805</v>
      </c>
      <c r="M337">
        <v>1.7264773845672607</v>
      </c>
      <c r="N337">
        <v>1.8401579856872559</v>
      </c>
      <c r="O337">
        <v>2.5187225341796875</v>
      </c>
      <c r="P337">
        <v>2.9287590980529785</v>
      </c>
      <c r="Q337">
        <v>3.1731374263763428</v>
      </c>
      <c r="R337">
        <v>3.3042135238647461</v>
      </c>
      <c r="S337">
        <v>3.5193634033203125</v>
      </c>
      <c r="T337">
        <v>3.5831480026245117</v>
      </c>
      <c r="U337">
        <v>3.6723909378051758</v>
      </c>
      <c r="V337">
        <v>3.6020474433898926</v>
      </c>
      <c r="W337">
        <v>3.5660824775695801</v>
      </c>
      <c r="X337">
        <v>3.4930181503295898</v>
      </c>
      <c r="Y337">
        <v>3.3181192874908447</v>
      </c>
      <c r="Z337">
        <v>3.2177174091339111</v>
      </c>
      <c r="AA337">
        <v>3.1575040817260742</v>
      </c>
      <c r="AB337">
        <v>2.6809027194976807</v>
      </c>
      <c r="AC337">
        <v>2.2448911666870117</v>
      </c>
      <c r="AD337">
        <v>1.5379353761672974</v>
      </c>
      <c r="AE337">
        <v>-0.25300148129463196</v>
      </c>
      <c r="AF337">
        <v>-0.19854792952537537</v>
      </c>
      <c r="AG337">
        <v>-0.17843079566955566</v>
      </c>
      <c r="AH337">
        <v>-0.17882110178470612</v>
      </c>
      <c r="AI337">
        <v>-0.19521982967853546</v>
      </c>
      <c r="AJ337">
        <v>-0.18854883313179016</v>
      </c>
      <c r="AK337">
        <v>-0.2034635990858078</v>
      </c>
      <c r="AL337">
        <v>-0.23988139629364014</v>
      </c>
      <c r="AM337">
        <v>-0.25255393981933594</v>
      </c>
      <c r="AN337">
        <v>-0.2874072790145874</v>
      </c>
      <c r="AO337">
        <v>-0.38197639584541321</v>
      </c>
      <c r="AP337">
        <v>-0.43127807974815369</v>
      </c>
      <c r="AQ337">
        <v>-0.47190150618553162</v>
      </c>
      <c r="AR337">
        <v>-0.48370721936225891</v>
      </c>
      <c r="AS337">
        <v>-0.44777977466583252</v>
      </c>
      <c r="AT337">
        <v>8.0742746591567993E-2</v>
      </c>
      <c r="AU337">
        <v>8.2419328391551971E-2</v>
      </c>
      <c r="AV337">
        <v>8.1979908049106598E-2</v>
      </c>
      <c r="AW337">
        <v>4.2913679033517838E-2</v>
      </c>
      <c r="AX337">
        <v>-0.32614395022392273</v>
      </c>
      <c r="AY337">
        <v>-0.2953515350818634</v>
      </c>
      <c r="AZ337">
        <v>-0.27510198950767517</v>
      </c>
      <c r="BA337">
        <v>-0.25138252973556519</v>
      </c>
      <c r="BB337">
        <v>-0.23393325507640839</v>
      </c>
      <c r="BC337">
        <v>-0.10271889716386795</v>
      </c>
      <c r="BD337">
        <v>-6.4083024859428406E-2</v>
      </c>
      <c r="BE337">
        <v>-4.9151938408613205E-2</v>
      </c>
      <c r="BF337">
        <v>-5.5763743817806244E-2</v>
      </c>
      <c r="BG337">
        <v>-7.318936288356781E-2</v>
      </c>
      <c r="BH337">
        <v>-6.0975708067417145E-2</v>
      </c>
      <c r="BI337">
        <v>-7.1652628481388092E-2</v>
      </c>
      <c r="BJ337">
        <v>-0.10352275520563126</v>
      </c>
      <c r="BK337">
        <v>-0.10540800541639328</v>
      </c>
      <c r="BL337">
        <v>-0.11958378553390503</v>
      </c>
      <c r="BM337">
        <v>-0.2051013708114624</v>
      </c>
      <c r="BN337">
        <v>-0.24704010784626007</v>
      </c>
      <c r="BO337">
        <v>-0.2809106707572937</v>
      </c>
      <c r="BP337">
        <v>-0.29569059610366821</v>
      </c>
      <c r="BQ337">
        <v>-0.26372122764587402</v>
      </c>
      <c r="BR337">
        <v>0.26290923357009888</v>
      </c>
      <c r="BS337">
        <v>0.26006695628166199</v>
      </c>
      <c r="BT337">
        <v>0.25444409251213074</v>
      </c>
      <c r="BU337">
        <v>0.21076956391334534</v>
      </c>
      <c r="BV337">
        <v>-0.15761296451091766</v>
      </c>
      <c r="BW337">
        <v>-0.14189890027046204</v>
      </c>
      <c r="BX337">
        <v>-0.13092917203903198</v>
      </c>
      <c r="BY337">
        <v>-8.4914378821849823E-2</v>
      </c>
      <c r="BZ337">
        <v>-8.3524331450462341E-2</v>
      </c>
      <c r="CA337">
        <v>1.3663576683029532E-3</v>
      </c>
      <c r="CB337">
        <v>2.9046958312392235E-2</v>
      </c>
      <c r="CC337">
        <v>4.038621112704277E-2</v>
      </c>
      <c r="CD337">
        <v>2.9465410858392715E-2</v>
      </c>
      <c r="CE337">
        <v>1.1328564956784248E-2</v>
      </c>
      <c r="CF337">
        <v>2.7381045743823051E-2</v>
      </c>
      <c r="CG337">
        <v>1.9639249891042709E-2</v>
      </c>
      <c r="CH337">
        <v>-9.0811792761087418E-3</v>
      </c>
      <c r="CI337">
        <v>-3.4951837733387947E-3</v>
      </c>
      <c r="CJ337">
        <v>-3.3497558906674385E-3</v>
      </c>
      <c r="CK337">
        <v>-8.2598254084587097E-2</v>
      </c>
      <c r="CL337">
        <v>-0.11943747103214264</v>
      </c>
      <c r="CM337">
        <v>-0.14863099157810211</v>
      </c>
      <c r="CN337">
        <v>-0.16547083854675293</v>
      </c>
      <c r="CO337">
        <v>-0.13624286651611328</v>
      </c>
      <c r="CP337">
        <v>0.38907718658447266</v>
      </c>
      <c r="CQ337">
        <v>0.38310515880584717</v>
      </c>
      <c r="CR337">
        <v>0.37389227747917175</v>
      </c>
      <c r="CS337">
        <v>0.32702603936195374</v>
      </c>
      <c r="CT337">
        <v>-4.0888935327529907E-2</v>
      </c>
      <c r="CU337">
        <v>-3.561805933713913E-2</v>
      </c>
      <c r="CV337">
        <v>-3.1075518578290939E-2</v>
      </c>
      <c r="CW337">
        <v>3.0380953103303909E-2</v>
      </c>
      <c r="CX337">
        <v>2.0648431032896042E-2</v>
      </c>
      <c r="CY337">
        <v>0.10545161366462708</v>
      </c>
      <c r="CZ337">
        <v>0.12217693775892258</v>
      </c>
      <c r="DA337">
        <v>0.12992435693740845</v>
      </c>
      <c r="DB337">
        <v>0.11469456553459167</v>
      </c>
      <c r="DC337">
        <v>9.5846496522426605E-2</v>
      </c>
      <c r="DD337">
        <v>0.11573780328035355</v>
      </c>
      <c r="DE337">
        <v>0.11093112826347351</v>
      </c>
      <c r="DF337">
        <v>8.5360392928123474E-2</v>
      </c>
      <c r="DG337">
        <v>9.8417632281780243E-2</v>
      </c>
      <c r="DH337">
        <v>0.1128842756152153</v>
      </c>
      <c r="DI337">
        <v>3.990485891699791E-2</v>
      </c>
      <c r="DJ337">
        <v>8.1651723012328148E-3</v>
      </c>
      <c r="DK337">
        <v>-1.6351314261555672E-2</v>
      </c>
      <c r="DL337">
        <v>-3.525109589099884E-2</v>
      </c>
      <c r="DM337">
        <v>-8.7644923478364944E-3</v>
      </c>
      <c r="DN337">
        <v>0.51524513959884644</v>
      </c>
      <c r="DO337">
        <v>0.50614339113235474</v>
      </c>
      <c r="DP337">
        <v>0.49334046244621277</v>
      </c>
      <c r="DQ337">
        <v>0.44328251481056213</v>
      </c>
      <c r="DR337">
        <v>7.5835101306438446E-2</v>
      </c>
      <c r="DS337">
        <v>7.066277414560318E-2</v>
      </c>
      <c r="DT337">
        <v>6.8778134882450104E-2</v>
      </c>
      <c r="DU337">
        <v>0.14567628502845764</v>
      </c>
      <c r="DV337">
        <v>0.12482119351625443</v>
      </c>
      <c r="DW337">
        <v>0.25573417544364929</v>
      </c>
      <c r="DX337">
        <v>0.25664183497428894</v>
      </c>
      <c r="DY337">
        <v>0.2592032253742218</v>
      </c>
      <c r="DZ337">
        <v>0.23775193095207214</v>
      </c>
      <c r="EA337">
        <v>0.21787697076797485</v>
      </c>
      <c r="EB337">
        <v>0.24331091344356537</v>
      </c>
      <c r="EC337">
        <v>0.24274209141731262</v>
      </c>
      <c r="ED337">
        <v>0.22171902656555176</v>
      </c>
      <c r="EE337">
        <v>0.2455635666847229</v>
      </c>
      <c r="EF337">
        <v>0.28070774674415588</v>
      </c>
      <c r="EG337">
        <v>0.21677988767623901</v>
      </c>
      <c r="EH337">
        <v>0.19240312278270721</v>
      </c>
      <c r="EI337">
        <v>0.17463953793048859</v>
      </c>
      <c r="EJ337">
        <v>0.15276552736759186</v>
      </c>
      <c r="EK337">
        <v>0.17529404163360596</v>
      </c>
      <c r="EL337">
        <v>0.69741159677505493</v>
      </c>
      <c r="EM337">
        <v>0.68379098176956177</v>
      </c>
      <c r="EN337">
        <v>0.66580462455749512</v>
      </c>
      <c r="EO337">
        <v>0.61113840341567993</v>
      </c>
      <c r="EP337">
        <v>0.24436606466770172</v>
      </c>
      <c r="EQ337">
        <v>0.22411541640758514</v>
      </c>
      <c r="ER337">
        <v>0.2129509449005127</v>
      </c>
      <c r="ES337">
        <v>0.31214442849159241</v>
      </c>
      <c r="ET337">
        <v>0.27523010969161987</v>
      </c>
      <c r="EU337">
        <v>62.363555908203125</v>
      </c>
      <c r="EV337">
        <v>60.442962646484375</v>
      </c>
      <c r="EW337">
        <v>59.378353118896484</v>
      </c>
      <c r="EX337">
        <v>58.159709930419922</v>
      </c>
      <c r="EY337">
        <v>57.214874267578125</v>
      </c>
      <c r="EZ337">
        <v>56.364280700683594</v>
      </c>
      <c r="FA337">
        <v>56.400585174560547</v>
      </c>
      <c r="FB337">
        <v>60.017101287841797</v>
      </c>
      <c r="FC337">
        <v>65.37640380859375</v>
      </c>
      <c r="FD337">
        <v>70.107940673828125</v>
      </c>
      <c r="FE337">
        <v>75.35595703125</v>
      </c>
      <c r="FF337">
        <v>80.713264465332031</v>
      </c>
      <c r="FG337">
        <v>85.117408752441406</v>
      </c>
      <c r="FH337">
        <v>87.556045532226563</v>
      </c>
      <c r="FI337">
        <v>88.336212158203125</v>
      </c>
      <c r="FJ337">
        <v>88.194999694824219</v>
      </c>
      <c r="FK337">
        <v>87.224128723144531</v>
      </c>
      <c r="FL337">
        <v>84.885543823242188</v>
      </c>
      <c r="FM337">
        <v>79.863395690917969</v>
      </c>
      <c r="FN337">
        <v>73.676376342773438</v>
      </c>
      <c r="FO337">
        <v>68.377464294433594</v>
      </c>
      <c r="FP337">
        <v>65.554420471191406</v>
      </c>
      <c r="FQ337">
        <v>63.318641662597656</v>
      </c>
      <c r="FR337">
        <v>61.315956115722656</v>
      </c>
      <c r="FS337">
        <v>17</v>
      </c>
      <c r="FT337">
        <v>0.14773181080818176</v>
      </c>
      <c r="FU337">
        <v>1</v>
      </c>
    </row>
    <row r="338" spans="1:177" x14ac:dyDescent="0.2">
      <c r="A338" t="s">
        <v>195</v>
      </c>
      <c r="B338" t="s">
        <v>212</v>
      </c>
      <c r="C338" t="s">
        <v>1</v>
      </c>
      <c r="D338" t="s">
        <v>246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>
        <v>0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0</v>
      </c>
      <c r="DE338">
        <v>0</v>
      </c>
      <c r="DF338">
        <v>0</v>
      </c>
      <c r="DG338">
        <v>0</v>
      </c>
      <c r="DH338">
        <v>0</v>
      </c>
      <c r="DI338">
        <v>0</v>
      </c>
      <c r="DJ338">
        <v>0</v>
      </c>
      <c r="DK338">
        <v>0</v>
      </c>
      <c r="DL338">
        <v>0</v>
      </c>
      <c r="DM338">
        <v>0</v>
      </c>
      <c r="DN338">
        <v>0</v>
      </c>
      <c r="DO338">
        <v>0</v>
      </c>
      <c r="DP338">
        <v>0</v>
      </c>
      <c r="DQ338">
        <v>0</v>
      </c>
      <c r="DR338">
        <v>0</v>
      </c>
      <c r="DS338">
        <v>0</v>
      </c>
      <c r="DT338">
        <v>0</v>
      </c>
      <c r="DU338">
        <v>0</v>
      </c>
      <c r="DV338">
        <v>0</v>
      </c>
      <c r="DW338">
        <v>0</v>
      </c>
      <c r="DX338">
        <v>0</v>
      </c>
      <c r="DY338">
        <v>0</v>
      </c>
      <c r="DZ338">
        <v>0</v>
      </c>
      <c r="EA338">
        <v>0</v>
      </c>
      <c r="EB338">
        <v>0</v>
      </c>
      <c r="EC338">
        <v>0</v>
      </c>
      <c r="ED338">
        <v>0</v>
      </c>
      <c r="EE338">
        <v>0</v>
      </c>
      <c r="EF338">
        <v>0</v>
      </c>
      <c r="EG338">
        <v>0</v>
      </c>
      <c r="EH338">
        <v>0</v>
      </c>
      <c r="EI338">
        <v>0</v>
      </c>
      <c r="EJ338">
        <v>0</v>
      </c>
      <c r="EK338">
        <v>0</v>
      </c>
      <c r="EL338">
        <v>0</v>
      </c>
      <c r="EM338">
        <v>0</v>
      </c>
      <c r="EN338">
        <v>0</v>
      </c>
      <c r="EO338">
        <v>0</v>
      </c>
      <c r="EP338">
        <v>0</v>
      </c>
      <c r="EQ338">
        <v>0</v>
      </c>
      <c r="ER338">
        <v>0</v>
      </c>
      <c r="ES338">
        <v>0</v>
      </c>
      <c r="ET338">
        <v>0</v>
      </c>
      <c r="EU338">
        <v>0</v>
      </c>
      <c r="EV338">
        <v>0</v>
      </c>
      <c r="EW338">
        <v>0</v>
      </c>
      <c r="EX338">
        <v>0</v>
      </c>
      <c r="EY338">
        <v>0</v>
      </c>
      <c r="EZ338">
        <v>0</v>
      </c>
      <c r="FA338">
        <v>0</v>
      </c>
      <c r="FB338">
        <v>0</v>
      </c>
      <c r="FC338">
        <v>0</v>
      </c>
      <c r="FD338">
        <v>0</v>
      </c>
      <c r="FE338">
        <v>0</v>
      </c>
      <c r="FF338">
        <v>0</v>
      </c>
      <c r="FG338">
        <v>0</v>
      </c>
      <c r="FH338">
        <v>0</v>
      </c>
      <c r="FI338">
        <v>0</v>
      </c>
      <c r="FJ338">
        <v>0</v>
      </c>
      <c r="FK338">
        <v>0</v>
      </c>
      <c r="FL338">
        <v>0</v>
      </c>
      <c r="FM338">
        <v>0</v>
      </c>
      <c r="FN338">
        <v>0</v>
      </c>
      <c r="FO338">
        <v>0</v>
      </c>
      <c r="FP338">
        <v>0</v>
      </c>
      <c r="FQ338">
        <v>0</v>
      </c>
      <c r="FR338">
        <v>0</v>
      </c>
      <c r="FS338">
        <v>7</v>
      </c>
      <c r="FT338">
        <v>0.19168370962142944</v>
      </c>
      <c r="FU338">
        <v>0</v>
      </c>
    </row>
    <row r="339" spans="1:177" x14ac:dyDescent="0.2">
      <c r="A339" t="s">
        <v>195</v>
      </c>
      <c r="B339" t="s">
        <v>212</v>
      </c>
      <c r="C339" t="s">
        <v>1</v>
      </c>
      <c r="D339" t="s">
        <v>247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0</v>
      </c>
      <c r="BY339">
        <v>0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0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0</v>
      </c>
      <c r="DE339">
        <v>0</v>
      </c>
      <c r="DF339">
        <v>0</v>
      </c>
      <c r="DG339">
        <v>0</v>
      </c>
      <c r="DH339">
        <v>0</v>
      </c>
      <c r="DI339">
        <v>0</v>
      </c>
      <c r="DJ339">
        <v>0</v>
      </c>
      <c r="DK339">
        <v>0</v>
      </c>
      <c r="DL339">
        <v>0</v>
      </c>
      <c r="DM339">
        <v>0</v>
      </c>
      <c r="DN339">
        <v>0</v>
      </c>
      <c r="DO339">
        <v>0</v>
      </c>
      <c r="DP339">
        <v>0</v>
      </c>
      <c r="DQ339">
        <v>0</v>
      </c>
      <c r="DR339">
        <v>0</v>
      </c>
      <c r="DS339">
        <v>0</v>
      </c>
      <c r="DT339">
        <v>0</v>
      </c>
      <c r="DU339">
        <v>0</v>
      </c>
      <c r="DV339">
        <v>0</v>
      </c>
      <c r="DW339">
        <v>0</v>
      </c>
      <c r="DX339">
        <v>0</v>
      </c>
      <c r="DY339">
        <v>0</v>
      </c>
      <c r="DZ339">
        <v>0</v>
      </c>
      <c r="EA339">
        <v>0</v>
      </c>
      <c r="EB339">
        <v>0</v>
      </c>
      <c r="EC339">
        <v>0</v>
      </c>
      <c r="ED339">
        <v>0</v>
      </c>
      <c r="EE339">
        <v>0</v>
      </c>
      <c r="EF339">
        <v>0</v>
      </c>
      <c r="EG339">
        <v>0</v>
      </c>
      <c r="EH339">
        <v>0</v>
      </c>
      <c r="EI339">
        <v>0</v>
      </c>
      <c r="EJ339">
        <v>0</v>
      </c>
      <c r="EK339">
        <v>0</v>
      </c>
      <c r="EL339">
        <v>0</v>
      </c>
      <c r="EM339">
        <v>0</v>
      </c>
      <c r="EN339">
        <v>0</v>
      </c>
      <c r="EO339">
        <v>0</v>
      </c>
      <c r="EP339">
        <v>0</v>
      </c>
      <c r="EQ339">
        <v>0</v>
      </c>
      <c r="ER339">
        <v>0</v>
      </c>
      <c r="ES339">
        <v>0</v>
      </c>
      <c r="ET339">
        <v>0</v>
      </c>
      <c r="EU339">
        <v>0</v>
      </c>
      <c r="EV339">
        <v>0</v>
      </c>
      <c r="EW339">
        <v>0</v>
      </c>
      <c r="EX339">
        <v>0</v>
      </c>
      <c r="EY339">
        <v>0</v>
      </c>
      <c r="EZ339">
        <v>0</v>
      </c>
      <c r="FA339">
        <v>0</v>
      </c>
      <c r="FB339">
        <v>0</v>
      </c>
      <c r="FC339">
        <v>0</v>
      </c>
      <c r="FD339">
        <v>0</v>
      </c>
      <c r="FE339">
        <v>0</v>
      </c>
      <c r="FF339">
        <v>0</v>
      </c>
      <c r="FG339">
        <v>0</v>
      </c>
      <c r="FH339">
        <v>0</v>
      </c>
      <c r="FI339">
        <v>0</v>
      </c>
      <c r="FJ339">
        <v>0</v>
      </c>
      <c r="FK339">
        <v>0</v>
      </c>
      <c r="FL339">
        <v>0</v>
      </c>
      <c r="FM339">
        <v>0</v>
      </c>
      <c r="FN339">
        <v>0</v>
      </c>
      <c r="FO339">
        <v>0</v>
      </c>
      <c r="FP339">
        <v>0</v>
      </c>
      <c r="FQ339">
        <v>0</v>
      </c>
      <c r="FR339">
        <v>0</v>
      </c>
      <c r="FS339">
        <v>110</v>
      </c>
      <c r="FT339">
        <v>0.20608997344970703</v>
      </c>
      <c r="FU339">
        <v>0</v>
      </c>
    </row>
    <row r="340" spans="1:177" x14ac:dyDescent="0.2">
      <c r="A340" t="s">
        <v>195</v>
      </c>
      <c r="B340" t="s">
        <v>212</v>
      </c>
      <c r="C340" t="s">
        <v>1</v>
      </c>
      <c r="D340" t="s">
        <v>248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0</v>
      </c>
      <c r="BW340">
        <v>0</v>
      </c>
      <c r="BX340">
        <v>0</v>
      </c>
      <c r="BY340">
        <v>0</v>
      </c>
      <c r="BZ340">
        <v>0</v>
      </c>
      <c r="CA340">
        <v>0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0</v>
      </c>
      <c r="CN340">
        <v>0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0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0</v>
      </c>
      <c r="DE340">
        <v>0</v>
      </c>
      <c r="DF340">
        <v>0</v>
      </c>
      <c r="DG340">
        <v>0</v>
      </c>
      <c r="DH340">
        <v>0</v>
      </c>
      <c r="DI340">
        <v>0</v>
      </c>
      <c r="DJ340">
        <v>0</v>
      </c>
      <c r="DK340">
        <v>0</v>
      </c>
      <c r="DL340">
        <v>0</v>
      </c>
      <c r="DM340">
        <v>0</v>
      </c>
      <c r="DN340">
        <v>0</v>
      </c>
      <c r="DO340">
        <v>0</v>
      </c>
      <c r="DP340">
        <v>0</v>
      </c>
      <c r="DQ340">
        <v>0</v>
      </c>
      <c r="DR340">
        <v>0</v>
      </c>
      <c r="DS340">
        <v>0</v>
      </c>
      <c r="DT340">
        <v>0</v>
      </c>
      <c r="DU340">
        <v>0</v>
      </c>
      <c r="DV340">
        <v>0</v>
      </c>
      <c r="DW340">
        <v>0</v>
      </c>
      <c r="DX340">
        <v>0</v>
      </c>
      <c r="DY340">
        <v>0</v>
      </c>
      <c r="DZ340">
        <v>0</v>
      </c>
      <c r="EA340">
        <v>0</v>
      </c>
      <c r="EB340">
        <v>0</v>
      </c>
      <c r="EC340">
        <v>0</v>
      </c>
      <c r="ED340">
        <v>0</v>
      </c>
      <c r="EE340">
        <v>0</v>
      </c>
      <c r="EF340">
        <v>0</v>
      </c>
      <c r="EG340">
        <v>0</v>
      </c>
      <c r="EH340">
        <v>0</v>
      </c>
      <c r="EI340">
        <v>0</v>
      </c>
      <c r="EJ340">
        <v>0</v>
      </c>
      <c r="EK340">
        <v>0</v>
      </c>
      <c r="EL340">
        <v>0</v>
      </c>
      <c r="EM340">
        <v>0</v>
      </c>
      <c r="EN340">
        <v>0</v>
      </c>
      <c r="EO340">
        <v>0</v>
      </c>
      <c r="EP340">
        <v>0</v>
      </c>
      <c r="EQ340">
        <v>0</v>
      </c>
      <c r="ER340">
        <v>0</v>
      </c>
      <c r="ES340">
        <v>0</v>
      </c>
      <c r="ET340">
        <v>0</v>
      </c>
      <c r="EU340">
        <v>0</v>
      </c>
      <c r="EV340">
        <v>0</v>
      </c>
      <c r="EW340">
        <v>0</v>
      </c>
      <c r="EX340">
        <v>0</v>
      </c>
      <c r="EY340">
        <v>0</v>
      </c>
      <c r="EZ340">
        <v>0</v>
      </c>
      <c r="FA340">
        <v>0</v>
      </c>
      <c r="FB340">
        <v>0</v>
      </c>
      <c r="FC340">
        <v>0</v>
      </c>
      <c r="FD340">
        <v>0</v>
      </c>
      <c r="FE340">
        <v>0</v>
      </c>
      <c r="FF340">
        <v>0</v>
      </c>
      <c r="FG340">
        <v>0</v>
      </c>
      <c r="FH340">
        <v>0</v>
      </c>
      <c r="FI340">
        <v>0</v>
      </c>
      <c r="FJ340">
        <v>0</v>
      </c>
      <c r="FK340">
        <v>0</v>
      </c>
      <c r="FL340">
        <v>0</v>
      </c>
      <c r="FM340">
        <v>0</v>
      </c>
      <c r="FN340">
        <v>0</v>
      </c>
      <c r="FO340">
        <v>0</v>
      </c>
      <c r="FP340">
        <v>0</v>
      </c>
      <c r="FQ340">
        <v>0</v>
      </c>
      <c r="FR340">
        <v>0</v>
      </c>
      <c r="FS340">
        <v>114</v>
      </c>
      <c r="FT340">
        <v>0.22810749709606171</v>
      </c>
      <c r="FU340">
        <v>0</v>
      </c>
    </row>
    <row r="341" spans="1:177" x14ac:dyDescent="0.2">
      <c r="A341" t="s">
        <v>195</v>
      </c>
      <c r="B341" t="s">
        <v>212</v>
      </c>
      <c r="C341" t="s">
        <v>1</v>
      </c>
      <c r="D341" t="s">
        <v>249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0</v>
      </c>
      <c r="BY341">
        <v>0</v>
      </c>
      <c r="BZ341">
        <v>0</v>
      </c>
      <c r="CA341">
        <v>0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  <c r="DJ341">
        <v>0</v>
      </c>
      <c r="DK341">
        <v>0</v>
      </c>
      <c r="DL341">
        <v>0</v>
      </c>
      <c r="DM341">
        <v>0</v>
      </c>
      <c r="DN341">
        <v>0</v>
      </c>
      <c r="DO341">
        <v>0</v>
      </c>
      <c r="DP341">
        <v>0</v>
      </c>
      <c r="DQ341">
        <v>0</v>
      </c>
      <c r="DR341">
        <v>0</v>
      </c>
      <c r="DS341">
        <v>0</v>
      </c>
      <c r="DT341">
        <v>0</v>
      </c>
      <c r="DU341">
        <v>0</v>
      </c>
      <c r="DV341">
        <v>0</v>
      </c>
      <c r="DW341">
        <v>0</v>
      </c>
      <c r="DX341">
        <v>0</v>
      </c>
      <c r="DY341">
        <v>0</v>
      </c>
      <c r="DZ341">
        <v>0</v>
      </c>
      <c r="EA341">
        <v>0</v>
      </c>
      <c r="EB341">
        <v>0</v>
      </c>
      <c r="EC341">
        <v>0</v>
      </c>
      <c r="ED341">
        <v>0</v>
      </c>
      <c r="EE341">
        <v>0</v>
      </c>
      <c r="EF341">
        <v>0</v>
      </c>
      <c r="EG341">
        <v>0</v>
      </c>
      <c r="EH341">
        <v>0</v>
      </c>
      <c r="EI341">
        <v>0</v>
      </c>
      <c r="EJ341">
        <v>0</v>
      </c>
      <c r="EK341">
        <v>0</v>
      </c>
      <c r="EL341">
        <v>0</v>
      </c>
      <c r="EM341">
        <v>0</v>
      </c>
      <c r="EN341">
        <v>0</v>
      </c>
      <c r="EO341">
        <v>0</v>
      </c>
      <c r="EP341">
        <v>0</v>
      </c>
      <c r="EQ341">
        <v>0</v>
      </c>
      <c r="ER341">
        <v>0</v>
      </c>
      <c r="ES341">
        <v>0</v>
      </c>
      <c r="ET341">
        <v>0</v>
      </c>
      <c r="EU341">
        <v>0</v>
      </c>
      <c r="EV341">
        <v>0</v>
      </c>
      <c r="EW341">
        <v>0</v>
      </c>
      <c r="EX341">
        <v>0</v>
      </c>
      <c r="EY341">
        <v>0</v>
      </c>
      <c r="EZ341">
        <v>0</v>
      </c>
      <c r="FA341">
        <v>0</v>
      </c>
      <c r="FB341">
        <v>0</v>
      </c>
      <c r="FC341">
        <v>0</v>
      </c>
      <c r="FD341">
        <v>0</v>
      </c>
      <c r="FE341">
        <v>0</v>
      </c>
      <c r="FF341">
        <v>0</v>
      </c>
      <c r="FG341">
        <v>0</v>
      </c>
      <c r="FH341">
        <v>0</v>
      </c>
      <c r="FI341">
        <v>0</v>
      </c>
      <c r="FJ341">
        <v>0</v>
      </c>
      <c r="FK341">
        <v>0</v>
      </c>
      <c r="FL341">
        <v>0</v>
      </c>
      <c r="FM341">
        <v>0</v>
      </c>
      <c r="FN341">
        <v>0</v>
      </c>
      <c r="FO341">
        <v>0</v>
      </c>
      <c r="FP341">
        <v>0</v>
      </c>
      <c r="FQ341">
        <v>0</v>
      </c>
      <c r="FR341">
        <v>0</v>
      </c>
      <c r="FS341">
        <v>114</v>
      </c>
      <c r="FT341">
        <v>0.21679948270320892</v>
      </c>
      <c r="FU341">
        <v>0</v>
      </c>
    </row>
    <row r="342" spans="1:177" x14ac:dyDescent="0.2">
      <c r="A342" t="s">
        <v>195</v>
      </c>
      <c r="B342" t="s">
        <v>212</v>
      </c>
      <c r="C342" t="s">
        <v>1</v>
      </c>
      <c r="D342" t="s">
        <v>250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0</v>
      </c>
      <c r="BY342">
        <v>0</v>
      </c>
      <c r="BZ342">
        <v>0</v>
      </c>
      <c r="CA342">
        <v>0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0</v>
      </c>
      <c r="DE342">
        <v>0</v>
      </c>
      <c r="DF342">
        <v>0</v>
      </c>
      <c r="DG342">
        <v>0</v>
      </c>
      <c r="DH342">
        <v>0</v>
      </c>
      <c r="DI342">
        <v>0</v>
      </c>
      <c r="DJ342">
        <v>0</v>
      </c>
      <c r="DK342">
        <v>0</v>
      </c>
      <c r="DL342">
        <v>0</v>
      </c>
      <c r="DM342">
        <v>0</v>
      </c>
      <c r="DN342">
        <v>0</v>
      </c>
      <c r="DO342">
        <v>0</v>
      </c>
      <c r="DP342">
        <v>0</v>
      </c>
      <c r="DQ342">
        <v>0</v>
      </c>
      <c r="DR342">
        <v>0</v>
      </c>
      <c r="DS342">
        <v>0</v>
      </c>
      <c r="DT342">
        <v>0</v>
      </c>
      <c r="DU342">
        <v>0</v>
      </c>
      <c r="DV342">
        <v>0</v>
      </c>
      <c r="DW342">
        <v>0</v>
      </c>
      <c r="DX342">
        <v>0</v>
      </c>
      <c r="DY342">
        <v>0</v>
      </c>
      <c r="DZ342">
        <v>0</v>
      </c>
      <c r="EA342">
        <v>0</v>
      </c>
      <c r="EB342">
        <v>0</v>
      </c>
      <c r="EC342">
        <v>0</v>
      </c>
      <c r="ED342">
        <v>0</v>
      </c>
      <c r="EE342">
        <v>0</v>
      </c>
      <c r="EF342">
        <v>0</v>
      </c>
      <c r="EG342">
        <v>0</v>
      </c>
      <c r="EH342">
        <v>0</v>
      </c>
      <c r="EI342">
        <v>0</v>
      </c>
      <c r="EJ342">
        <v>0</v>
      </c>
      <c r="EK342">
        <v>0</v>
      </c>
      <c r="EL342">
        <v>0</v>
      </c>
      <c r="EM342">
        <v>0</v>
      </c>
      <c r="EN342">
        <v>0</v>
      </c>
      <c r="EO342">
        <v>0</v>
      </c>
      <c r="EP342">
        <v>0</v>
      </c>
      <c r="EQ342">
        <v>0</v>
      </c>
      <c r="ER342">
        <v>0</v>
      </c>
      <c r="ES342">
        <v>0</v>
      </c>
      <c r="ET342">
        <v>0</v>
      </c>
      <c r="EU342">
        <v>0</v>
      </c>
      <c r="EV342">
        <v>0</v>
      </c>
      <c r="EW342">
        <v>0</v>
      </c>
      <c r="EX342">
        <v>0</v>
      </c>
      <c r="EY342">
        <v>0</v>
      </c>
      <c r="EZ342">
        <v>0</v>
      </c>
      <c r="FA342">
        <v>0</v>
      </c>
      <c r="FB342">
        <v>0</v>
      </c>
      <c r="FC342">
        <v>0</v>
      </c>
      <c r="FD342">
        <v>0</v>
      </c>
      <c r="FE342">
        <v>0</v>
      </c>
      <c r="FF342">
        <v>0</v>
      </c>
      <c r="FG342">
        <v>0</v>
      </c>
      <c r="FH342">
        <v>0</v>
      </c>
      <c r="FI342">
        <v>0</v>
      </c>
      <c r="FJ342">
        <v>0</v>
      </c>
      <c r="FK342">
        <v>0</v>
      </c>
      <c r="FL342">
        <v>0</v>
      </c>
      <c r="FM342">
        <v>0</v>
      </c>
      <c r="FN342">
        <v>0</v>
      </c>
      <c r="FO342">
        <v>0</v>
      </c>
      <c r="FP342">
        <v>0</v>
      </c>
      <c r="FQ342">
        <v>0</v>
      </c>
      <c r="FR342">
        <v>0</v>
      </c>
      <c r="FS342">
        <v>45</v>
      </c>
      <c r="FT342">
        <v>0.51065468788146973</v>
      </c>
      <c r="FU342">
        <v>0</v>
      </c>
    </row>
    <row r="343" spans="1:177" x14ac:dyDescent="0.2">
      <c r="A343" t="s">
        <v>195</v>
      </c>
      <c r="B343" t="s">
        <v>212</v>
      </c>
      <c r="C343" t="s">
        <v>1</v>
      </c>
      <c r="D343" t="s">
        <v>251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0</v>
      </c>
      <c r="BY343">
        <v>0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  <c r="DG343">
        <v>0</v>
      </c>
      <c r="DH343">
        <v>0</v>
      </c>
      <c r="DI343">
        <v>0</v>
      </c>
      <c r="DJ343">
        <v>0</v>
      </c>
      <c r="DK343">
        <v>0</v>
      </c>
      <c r="DL343">
        <v>0</v>
      </c>
      <c r="DM343">
        <v>0</v>
      </c>
      <c r="DN343">
        <v>0</v>
      </c>
      <c r="DO343">
        <v>0</v>
      </c>
      <c r="DP343">
        <v>0</v>
      </c>
      <c r="DQ343">
        <v>0</v>
      </c>
      <c r="DR343">
        <v>0</v>
      </c>
      <c r="DS343">
        <v>0</v>
      </c>
      <c r="DT343">
        <v>0</v>
      </c>
      <c r="DU343">
        <v>0</v>
      </c>
      <c r="DV343">
        <v>0</v>
      </c>
      <c r="DW343">
        <v>0</v>
      </c>
      <c r="DX343">
        <v>0</v>
      </c>
      <c r="DY343">
        <v>0</v>
      </c>
      <c r="DZ343">
        <v>0</v>
      </c>
      <c r="EA343">
        <v>0</v>
      </c>
      <c r="EB343">
        <v>0</v>
      </c>
      <c r="EC343">
        <v>0</v>
      </c>
      <c r="ED343">
        <v>0</v>
      </c>
      <c r="EE343">
        <v>0</v>
      </c>
      <c r="EF343">
        <v>0</v>
      </c>
      <c r="EG343">
        <v>0</v>
      </c>
      <c r="EH343">
        <v>0</v>
      </c>
      <c r="EI343">
        <v>0</v>
      </c>
      <c r="EJ343">
        <v>0</v>
      </c>
      <c r="EK343">
        <v>0</v>
      </c>
      <c r="EL343">
        <v>0</v>
      </c>
      <c r="EM343">
        <v>0</v>
      </c>
      <c r="EN343">
        <v>0</v>
      </c>
      <c r="EO343">
        <v>0</v>
      </c>
      <c r="EP343">
        <v>0</v>
      </c>
      <c r="EQ343">
        <v>0</v>
      </c>
      <c r="ER343">
        <v>0</v>
      </c>
      <c r="ES343">
        <v>0</v>
      </c>
      <c r="ET343">
        <v>0</v>
      </c>
      <c r="EU343">
        <v>0</v>
      </c>
      <c r="EV343">
        <v>0</v>
      </c>
      <c r="EW343">
        <v>0</v>
      </c>
      <c r="EX343">
        <v>0</v>
      </c>
      <c r="EY343">
        <v>0</v>
      </c>
      <c r="EZ343">
        <v>0</v>
      </c>
      <c r="FA343">
        <v>0</v>
      </c>
      <c r="FB343">
        <v>0</v>
      </c>
      <c r="FC343">
        <v>0</v>
      </c>
      <c r="FD343">
        <v>0</v>
      </c>
      <c r="FE343">
        <v>0</v>
      </c>
      <c r="FF343">
        <v>0</v>
      </c>
      <c r="FG343">
        <v>0</v>
      </c>
      <c r="FH343">
        <v>0</v>
      </c>
      <c r="FI343">
        <v>0</v>
      </c>
      <c r="FJ343">
        <v>0</v>
      </c>
      <c r="FK343">
        <v>0</v>
      </c>
      <c r="FL343">
        <v>0</v>
      </c>
      <c r="FM343">
        <v>0</v>
      </c>
      <c r="FN343">
        <v>0</v>
      </c>
      <c r="FO343">
        <v>0</v>
      </c>
      <c r="FP343">
        <v>0</v>
      </c>
      <c r="FQ343">
        <v>0</v>
      </c>
      <c r="FR343">
        <v>0</v>
      </c>
      <c r="FS343">
        <v>37</v>
      </c>
      <c r="FT343">
        <v>0.39312407374382019</v>
      </c>
      <c r="FU343">
        <v>0</v>
      </c>
    </row>
    <row r="344" spans="1:177" x14ac:dyDescent="0.2">
      <c r="A344" t="s">
        <v>195</v>
      </c>
      <c r="B344" t="s">
        <v>212</v>
      </c>
      <c r="C344" t="s">
        <v>1</v>
      </c>
      <c r="D344" t="s">
        <v>252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>
        <v>0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  <c r="DJ344">
        <v>0</v>
      </c>
      <c r="DK344">
        <v>0</v>
      </c>
      <c r="DL344">
        <v>0</v>
      </c>
      <c r="DM344">
        <v>0</v>
      </c>
      <c r="DN344">
        <v>0</v>
      </c>
      <c r="DO344">
        <v>0</v>
      </c>
      <c r="DP344">
        <v>0</v>
      </c>
      <c r="DQ344">
        <v>0</v>
      </c>
      <c r="DR344">
        <v>0</v>
      </c>
      <c r="DS344">
        <v>0</v>
      </c>
      <c r="DT344">
        <v>0</v>
      </c>
      <c r="DU344">
        <v>0</v>
      </c>
      <c r="DV344">
        <v>0</v>
      </c>
      <c r="DW344">
        <v>0</v>
      </c>
      <c r="DX344">
        <v>0</v>
      </c>
      <c r="DY344">
        <v>0</v>
      </c>
      <c r="DZ344">
        <v>0</v>
      </c>
      <c r="EA344">
        <v>0</v>
      </c>
      <c r="EB344">
        <v>0</v>
      </c>
      <c r="EC344">
        <v>0</v>
      </c>
      <c r="ED344">
        <v>0</v>
      </c>
      <c r="EE344">
        <v>0</v>
      </c>
      <c r="EF344">
        <v>0</v>
      </c>
      <c r="EG344">
        <v>0</v>
      </c>
      <c r="EH344">
        <v>0</v>
      </c>
      <c r="EI344">
        <v>0</v>
      </c>
      <c r="EJ344">
        <v>0</v>
      </c>
      <c r="EK344">
        <v>0</v>
      </c>
      <c r="EL344">
        <v>0</v>
      </c>
      <c r="EM344">
        <v>0</v>
      </c>
      <c r="EN344">
        <v>0</v>
      </c>
      <c r="EO344">
        <v>0</v>
      </c>
      <c r="EP344">
        <v>0</v>
      </c>
      <c r="EQ344">
        <v>0</v>
      </c>
      <c r="ER344">
        <v>0</v>
      </c>
      <c r="ES344">
        <v>0</v>
      </c>
      <c r="ET344">
        <v>0</v>
      </c>
      <c r="EU344">
        <v>0</v>
      </c>
      <c r="EV344">
        <v>0</v>
      </c>
      <c r="EW344">
        <v>0</v>
      </c>
      <c r="EX344">
        <v>0</v>
      </c>
      <c r="EY344">
        <v>0</v>
      </c>
      <c r="EZ344">
        <v>0</v>
      </c>
      <c r="FA344">
        <v>0</v>
      </c>
      <c r="FB344">
        <v>0</v>
      </c>
      <c r="FC344">
        <v>0</v>
      </c>
      <c r="FD344">
        <v>0</v>
      </c>
      <c r="FE344">
        <v>0</v>
      </c>
      <c r="FF344">
        <v>0</v>
      </c>
      <c r="FG344">
        <v>0</v>
      </c>
      <c r="FH344">
        <v>0</v>
      </c>
      <c r="FI344">
        <v>0</v>
      </c>
      <c r="FJ344">
        <v>0</v>
      </c>
      <c r="FK344">
        <v>0</v>
      </c>
      <c r="FL344">
        <v>0</v>
      </c>
      <c r="FM344">
        <v>0</v>
      </c>
      <c r="FN344">
        <v>0</v>
      </c>
      <c r="FO344">
        <v>0</v>
      </c>
      <c r="FP344">
        <v>0</v>
      </c>
      <c r="FQ344">
        <v>0</v>
      </c>
      <c r="FR344">
        <v>0</v>
      </c>
      <c r="FS344">
        <v>38</v>
      </c>
      <c r="FT344">
        <v>0.51175326108932495</v>
      </c>
      <c r="FU344">
        <v>0</v>
      </c>
    </row>
    <row r="345" spans="1:177" x14ac:dyDescent="0.2">
      <c r="A345" t="s">
        <v>195</v>
      </c>
      <c r="B345" t="s">
        <v>212</v>
      </c>
      <c r="C345" t="s">
        <v>1</v>
      </c>
      <c r="D345" t="s">
        <v>253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0</v>
      </c>
      <c r="BY345">
        <v>0</v>
      </c>
      <c r="BZ345">
        <v>0</v>
      </c>
      <c r="CA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  <c r="DG345">
        <v>0</v>
      </c>
      <c r="DH345">
        <v>0</v>
      </c>
      <c r="DI345">
        <v>0</v>
      </c>
      <c r="DJ345">
        <v>0</v>
      </c>
      <c r="DK345">
        <v>0</v>
      </c>
      <c r="DL345">
        <v>0</v>
      </c>
      <c r="DM345">
        <v>0</v>
      </c>
      <c r="DN345">
        <v>0</v>
      </c>
      <c r="DO345">
        <v>0</v>
      </c>
      <c r="DP345">
        <v>0</v>
      </c>
      <c r="DQ345">
        <v>0</v>
      </c>
      <c r="DR345">
        <v>0</v>
      </c>
      <c r="DS345">
        <v>0</v>
      </c>
      <c r="DT345">
        <v>0</v>
      </c>
      <c r="DU345">
        <v>0</v>
      </c>
      <c r="DV345">
        <v>0</v>
      </c>
      <c r="DW345">
        <v>0</v>
      </c>
      <c r="DX345">
        <v>0</v>
      </c>
      <c r="DY345">
        <v>0</v>
      </c>
      <c r="DZ345">
        <v>0</v>
      </c>
      <c r="EA345">
        <v>0</v>
      </c>
      <c r="EB345">
        <v>0</v>
      </c>
      <c r="EC345">
        <v>0</v>
      </c>
      <c r="ED345">
        <v>0</v>
      </c>
      <c r="EE345">
        <v>0</v>
      </c>
      <c r="EF345">
        <v>0</v>
      </c>
      <c r="EG345">
        <v>0</v>
      </c>
      <c r="EH345">
        <v>0</v>
      </c>
      <c r="EI345">
        <v>0</v>
      </c>
      <c r="EJ345">
        <v>0</v>
      </c>
      <c r="EK345">
        <v>0</v>
      </c>
      <c r="EL345">
        <v>0</v>
      </c>
      <c r="EM345">
        <v>0</v>
      </c>
      <c r="EN345">
        <v>0</v>
      </c>
      <c r="EO345">
        <v>0</v>
      </c>
      <c r="EP345">
        <v>0</v>
      </c>
      <c r="EQ345">
        <v>0</v>
      </c>
      <c r="ER345">
        <v>0</v>
      </c>
      <c r="ES345">
        <v>0</v>
      </c>
      <c r="ET345">
        <v>0</v>
      </c>
      <c r="EU345">
        <v>0</v>
      </c>
      <c r="EV345">
        <v>0</v>
      </c>
      <c r="EW345">
        <v>0</v>
      </c>
      <c r="EX345">
        <v>0</v>
      </c>
      <c r="EY345">
        <v>0</v>
      </c>
      <c r="EZ345">
        <v>0</v>
      </c>
      <c r="FA345">
        <v>0</v>
      </c>
      <c r="FB345">
        <v>0</v>
      </c>
      <c r="FC345">
        <v>0</v>
      </c>
      <c r="FD345">
        <v>0</v>
      </c>
      <c r="FE345">
        <v>0</v>
      </c>
      <c r="FF345">
        <v>0</v>
      </c>
      <c r="FG345">
        <v>0</v>
      </c>
      <c r="FH345">
        <v>0</v>
      </c>
      <c r="FI345">
        <v>0</v>
      </c>
      <c r="FJ345">
        <v>0</v>
      </c>
      <c r="FK345">
        <v>0</v>
      </c>
      <c r="FL345">
        <v>0</v>
      </c>
      <c r="FM345">
        <v>0</v>
      </c>
      <c r="FN345">
        <v>0</v>
      </c>
      <c r="FO345">
        <v>0</v>
      </c>
      <c r="FP345">
        <v>0</v>
      </c>
      <c r="FQ345">
        <v>0</v>
      </c>
      <c r="FR345">
        <v>0</v>
      </c>
      <c r="FS345">
        <v>126</v>
      </c>
      <c r="FT345">
        <v>0.23599754273891449</v>
      </c>
      <c r="FU345">
        <v>0</v>
      </c>
    </row>
    <row r="346" spans="1:177" x14ac:dyDescent="0.2">
      <c r="A346" t="s">
        <v>195</v>
      </c>
      <c r="B346" t="s">
        <v>212</v>
      </c>
      <c r="C346" t="s">
        <v>1</v>
      </c>
      <c r="D346" t="s">
        <v>254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0</v>
      </c>
      <c r="BY346">
        <v>0</v>
      </c>
      <c r="BZ346">
        <v>0</v>
      </c>
      <c r="CA346">
        <v>0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0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0</v>
      </c>
      <c r="DA346">
        <v>0</v>
      </c>
      <c r="DB346">
        <v>0</v>
      </c>
      <c r="DC346">
        <v>0</v>
      </c>
      <c r="DD346">
        <v>0</v>
      </c>
      <c r="DE346">
        <v>0</v>
      </c>
      <c r="DF346">
        <v>0</v>
      </c>
      <c r="DG346">
        <v>0</v>
      </c>
      <c r="DH346">
        <v>0</v>
      </c>
      <c r="DI346">
        <v>0</v>
      </c>
      <c r="DJ346">
        <v>0</v>
      </c>
      <c r="DK346">
        <v>0</v>
      </c>
      <c r="DL346">
        <v>0</v>
      </c>
      <c r="DM346">
        <v>0</v>
      </c>
      <c r="DN346">
        <v>0</v>
      </c>
      <c r="DO346">
        <v>0</v>
      </c>
      <c r="DP346">
        <v>0</v>
      </c>
      <c r="DQ346">
        <v>0</v>
      </c>
      <c r="DR346">
        <v>0</v>
      </c>
      <c r="DS346">
        <v>0</v>
      </c>
      <c r="DT346">
        <v>0</v>
      </c>
      <c r="DU346">
        <v>0</v>
      </c>
      <c r="DV346">
        <v>0</v>
      </c>
      <c r="DW346">
        <v>0</v>
      </c>
      <c r="DX346">
        <v>0</v>
      </c>
      <c r="DY346">
        <v>0</v>
      </c>
      <c r="DZ346">
        <v>0</v>
      </c>
      <c r="EA346">
        <v>0</v>
      </c>
      <c r="EB346">
        <v>0</v>
      </c>
      <c r="EC346">
        <v>0</v>
      </c>
      <c r="ED346">
        <v>0</v>
      </c>
      <c r="EE346">
        <v>0</v>
      </c>
      <c r="EF346">
        <v>0</v>
      </c>
      <c r="EG346">
        <v>0</v>
      </c>
      <c r="EH346">
        <v>0</v>
      </c>
      <c r="EI346">
        <v>0</v>
      </c>
      <c r="EJ346">
        <v>0</v>
      </c>
      <c r="EK346">
        <v>0</v>
      </c>
      <c r="EL346">
        <v>0</v>
      </c>
      <c r="EM346">
        <v>0</v>
      </c>
      <c r="EN346">
        <v>0</v>
      </c>
      <c r="EO346">
        <v>0</v>
      </c>
      <c r="EP346">
        <v>0</v>
      </c>
      <c r="EQ346">
        <v>0</v>
      </c>
      <c r="ER346">
        <v>0</v>
      </c>
      <c r="ES346">
        <v>0</v>
      </c>
      <c r="ET346">
        <v>0</v>
      </c>
      <c r="EU346">
        <v>0</v>
      </c>
      <c r="EV346">
        <v>0</v>
      </c>
      <c r="EW346">
        <v>0</v>
      </c>
      <c r="EX346">
        <v>0</v>
      </c>
      <c r="EY346">
        <v>0</v>
      </c>
      <c r="EZ346">
        <v>0</v>
      </c>
      <c r="FA346">
        <v>0</v>
      </c>
      <c r="FB346">
        <v>0</v>
      </c>
      <c r="FC346">
        <v>0</v>
      </c>
      <c r="FD346">
        <v>0</v>
      </c>
      <c r="FE346">
        <v>0</v>
      </c>
      <c r="FF346">
        <v>0</v>
      </c>
      <c r="FG346">
        <v>0</v>
      </c>
      <c r="FH346">
        <v>0</v>
      </c>
      <c r="FI346">
        <v>0</v>
      </c>
      <c r="FJ346">
        <v>0</v>
      </c>
      <c r="FK346">
        <v>0</v>
      </c>
      <c r="FL346">
        <v>0</v>
      </c>
      <c r="FM346">
        <v>0</v>
      </c>
      <c r="FN346">
        <v>0</v>
      </c>
      <c r="FO346">
        <v>0</v>
      </c>
      <c r="FP346">
        <v>0</v>
      </c>
      <c r="FQ346">
        <v>0</v>
      </c>
      <c r="FR346">
        <v>0</v>
      </c>
      <c r="FS346">
        <v>126</v>
      </c>
      <c r="FT346">
        <v>0.23946486413478851</v>
      </c>
      <c r="FU346">
        <v>0</v>
      </c>
    </row>
    <row r="347" spans="1:177" x14ac:dyDescent="0.2">
      <c r="A347" t="s">
        <v>195</v>
      </c>
      <c r="B347" t="s">
        <v>212</v>
      </c>
      <c r="C347" t="s">
        <v>1</v>
      </c>
      <c r="D347" t="s">
        <v>255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  <c r="DG347">
        <v>0</v>
      </c>
      <c r="DH347">
        <v>0</v>
      </c>
      <c r="DI347">
        <v>0</v>
      </c>
      <c r="DJ347">
        <v>0</v>
      </c>
      <c r="DK347">
        <v>0</v>
      </c>
      <c r="DL347">
        <v>0</v>
      </c>
      <c r="DM347">
        <v>0</v>
      </c>
      <c r="DN347">
        <v>0</v>
      </c>
      <c r="DO347">
        <v>0</v>
      </c>
      <c r="DP347">
        <v>0</v>
      </c>
      <c r="DQ347">
        <v>0</v>
      </c>
      <c r="DR347">
        <v>0</v>
      </c>
      <c r="DS347">
        <v>0</v>
      </c>
      <c r="DT347">
        <v>0</v>
      </c>
      <c r="DU347">
        <v>0</v>
      </c>
      <c r="DV347">
        <v>0</v>
      </c>
      <c r="DW347">
        <v>0</v>
      </c>
      <c r="DX347">
        <v>0</v>
      </c>
      <c r="DY347">
        <v>0</v>
      </c>
      <c r="DZ347">
        <v>0</v>
      </c>
      <c r="EA347">
        <v>0</v>
      </c>
      <c r="EB347">
        <v>0</v>
      </c>
      <c r="EC347">
        <v>0</v>
      </c>
      <c r="ED347">
        <v>0</v>
      </c>
      <c r="EE347">
        <v>0</v>
      </c>
      <c r="EF347">
        <v>0</v>
      </c>
      <c r="EG347">
        <v>0</v>
      </c>
      <c r="EH347">
        <v>0</v>
      </c>
      <c r="EI347">
        <v>0</v>
      </c>
      <c r="EJ347">
        <v>0</v>
      </c>
      <c r="EK347">
        <v>0</v>
      </c>
      <c r="EL347">
        <v>0</v>
      </c>
      <c r="EM347">
        <v>0</v>
      </c>
      <c r="EN347">
        <v>0</v>
      </c>
      <c r="EO347">
        <v>0</v>
      </c>
      <c r="EP347">
        <v>0</v>
      </c>
      <c r="EQ347">
        <v>0</v>
      </c>
      <c r="ER347">
        <v>0</v>
      </c>
      <c r="ES347">
        <v>0</v>
      </c>
      <c r="ET347">
        <v>0</v>
      </c>
      <c r="EU347">
        <v>0</v>
      </c>
      <c r="EV347">
        <v>0</v>
      </c>
      <c r="EW347">
        <v>0</v>
      </c>
      <c r="EX347">
        <v>0</v>
      </c>
      <c r="EY347">
        <v>0</v>
      </c>
      <c r="EZ347">
        <v>0</v>
      </c>
      <c r="FA347">
        <v>0</v>
      </c>
      <c r="FB347">
        <v>0</v>
      </c>
      <c r="FC347">
        <v>0</v>
      </c>
      <c r="FD347">
        <v>0</v>
      </c>
      <c r="FE347">
        <v>0</v>
      </c>
      <c r="FF347">
        <v>0</v>
      </c>
      <c r="FG347">
        <v>0</v>
      </c>
      <c r="FH347">
        <v>0</v>
      </c>
      <c r="FI347">
        <v>0</v>
      </c>
      <c r="FJ347">
        <v>0</v>
      </c>
      <c r="FK347">
        <v>0</v>
      </c>
      <c r="FL347">
        <v>0</v>
      </c>
      <c r="FM347">
        <v>0</v>
      </c>
      <c r="FN347">
        <v>0</v>
      </c>
      <c r="FO347">
        <v>0</v>
      </c>
      <c r="FP347">
        <v>0</v>
      </c>
      <c r="FQ347">
        <v>0</v>
      </c>
      <c r="FR347">
        <v>0</v>
      </c>
      <c r="FS347">
        <v>108</v>
      </c>
      <c r="FT347">
        <v>0.222645103931427</v>
      </c>
      <c r="FU347">
        <v>0</v>
      </c>
    </row>
    <row r="348" spans="1:177" x14ac:dyDescent="0.2">
      <c r="A348" t="s">
        <v>195</v>
      </c>
      <c r="B348" t="s">
        <v>212</v>
      </c>
      <c r="C348" t="s">
        <v>1</v>
      </c>
      <c r="D348" t="s">
        <v>256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  <c r="DG348">
        <v>0</v>
      </c>
      <c r="DH348">
        <v>0</v>
      </c>
      <c r="DI348">
        <v>0</v>
      </c>
      <c r="DJ348">
        <v>0</v>
      </c>
      <c r="DK348">
        <v>0</v>
      </c>
      <c r="DL348">
        <v>0</v>
      </c>
      <c r="DM348">
        <v>0</v>
      </c>
      <c r="DN348">
        <v>0</v>
      </c>
      <c r="DO348">
        <v>0</v>
      </c>
      <c r="DP348">
        <v>0</v>
      </c>
      <c r="DQ348">
        <v>0</v>
      </c>
      <c r="DR348">
        <v>0</v>
      </c>
      <c r="DS348">
        <v>0</v>
      </c>
      <c r="DT348">
        <v>0</v>
      </c>
      <c r="DU348">
        <v>0</v>
      </c>
      <c r="DV348">
        <v>0</v>
      </c>
      <c r="DW348">
        <v>0</v>
      </c>
      <c r="DX348">
        <v>0</v>
      </c>
      <c r="DY348">
        <v>0</v>
      </c>
      <c r="DZ348">
        <v>0</v>
      </c>
      <c r="EA348">
        <v>0</v>
      </c>
      <c r="EB348">
        <v>0</v>
      </c>
      <c r="EC348">
        <v>0</v>
      </c>
      <c r="ED348">
        <v>0</v>
      </c>
      <c r="EE348">
        <v>0</v>
      </c>
      <c r="EF348">
        <v>0</v>
      </c>
      <c r="EG348">
        <v>0</v>
      </c>
      <c r="EH348">
        <v>0</v>
      </c>
      <c r="EI348">
        <v>0</v>
      </c>
      <c r="EJ348">
        <v>0</v>
      </c>
      <c r="EK348">
        <v>0</v>
      </c>
      <c r="EL348">
        <v>0</v>
      </c>
      <c r="EM348">
        <v>0</v>
      </c>
      <c r="EN348">
        <v>0</v>
      </c>
      <c r="EO348">
        <v>0</v>
      </c>
      <c r="EP348">
        <v>0</v>
      </c>
      <c r="EQ348">
        <v>0</v>
      </c>
      <c r="ER348">
        <v>0</v>
      </c>
      <c r="ES348">
        <v>0</v>
      </c>
      <c r="ET348">
        <v>0</v>
      </c>
      <c r="EU348">
        <v>0</v>
      </c>
      <c r="EV348">
        <v>0</v>
      </c>
      <c r="EW348">
        <v>0</v>
      </c>
      <c r="EX348">
        <v>0</v>
      </c>
      <c r="EY348">
        <v>0</v>
      </c>
      <c r="EZ348">
        <v>0</v>
      </c>
      <c r="FA348">
        <v>0</v>
      </c>
      <c r="FB348">
        <v>0</v>
      </c>
      <c r="FC348">
        <v>0</v>
      </c>
      <c r="FD348">
        <v>0</v>
      </c>
      <c r="FE348">
        <v>0</v>
      </c>
      <c r="FF348">
        <v>0</v>
      </c>
      <c r="FG348">
        <v>0</v>
      </c>
      <c r="FH348">
        <v>0</v>
      </c>
      <c r="FI348">
        <v>0</v>
      </c>
      <c r="FJ348">
        <v>0</v>
      </c>
      <c r="FK348">
        <v>0</v>
      </c>
      <c r="FL348">
        <v>0</v>
      </c>
      <c r="FM348">
        <v>0</v>
      </c>
      <c r="FN348">
        <v>0</v>
      </c>
      <c r="FO348">
        <v>0</v>
      </c>
      <c r="FP348">
        <v>0</v>
      </c>
      <c r="FQ348">
        <v>0</v>
      </c>
      <c r="FR348">
        <v>0</v>
      </c>
      <c r="FS348">
        <v>37</v>
      </c>
      <c r="FT348">
        <v>0.51629084348678589</v>
      </c>
      <c r="FU348">
        <v>0</v>
      </c>
    </row>
    <row r="349" spans="1:177" x14ac:dyDescent="0.2">
      <c r="A349" t="s">
        <v>195</v>
      </c>
      <c r="B349" t="s">
        <v>212</v>
      </c>
      <c r="C349" t="s">
        <v>1</v>
      </c>
      <c r="D349" t="s">
        <v>257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  <c r="DG349">
        <v>0</v>
      </c>
      <c r="DH349">
        <v>0</v>
      </c>
      <c r="DI349">
        <v>0</v>
      </c>
      <c r="DJ349">
        <v>0</v>
      </c>
      <c r="DK349">
        <v>0</v>
      </c>
      <c r="DL349">
        <v>0</v>
      </c>
      <c r="DM349">
        <v>0</v>
      </c>
      <c r="DN349">
        <v>0</v>
      </c>
      <c r="DO349">
        <v>0</v>
      </c>
      <c r="DP349">
        <v>0</v>
      </c>
      <c r="DQ349">
        <v>0</v>
      </c>
      <c r="DR349">
        <v>0</v>
      </c>
      <c r="DS349">
        <v>0</v>
      </c>
      <c r="DT349">
        <v>0</v>
      </c>
      <c r="DU349">
        <v>0</v>
      </c>
      <c r="DV349">
        <v>0</v>
      </c>
      <c r="DW349">
        <v>0</v>
      </c>
      <c r="DX349">
        <v>0</v>
      </c>
      <c r="DY349">
        <v>0</v>
      </c>
      <c r="DZ349">
        <v>0</v>
      </c>
      <c r="EA349">
        <v>0</v>
      </c>
      <c r="EB349">
        <v>0</v>
      </c>
      <c r="EC349">
        <v>0</v>
      </c>
      <c r="ED349">
        <v>0</v>
      </c>
      <c r="EE349">
        <v>0</v>
      </c>
      <c r="EF349">
        <v>0</v>
      </c>
      <c r="EG349">
        <v>0</v>
      </c>
      <c r="EH349">
        <v>0</v>
      </c>
      <c r="EI349">
        <v>0</v>
      </c>
      <c r="EJ349">
        <v>0</v>
      </c>
      <c r="EK349">
        <v>0</v>
      </c>
      <c r="EL349">
        <v>0</v>
      </c>
      <c r="EM349">
        <v>0</v>
      </c>
      <c r="EN349">
        <v>0</v>
      </c>
      <c r="EO349">
        <v>0</v>
      </c>
      <c r="EP349">
        <v>0</v>
      </c>
      <c r="EQ349">
        <v>0</v>
      </c>
      <c r="ER349">
        <v>0</v>
      </c>
      <c r="ES349">
        <v>0</v>
      </c>
      <c r="ET349">
        <v>0</v>
      </c>
      <c r="EU349">
        <v>0</v>
      </c>
      <c r="EV349">
        <v>0</v>
      </c>
      <c r="EW349">
        <v>0</v>
      </c>
      <c r="EX349">
        <v>0</v>
      </c>
      <c r="EY349">
        <v>0</v>
      </c>
      <c r="EZ349">
        <v>0</v>
      </c>
      <c r="FA349">
        <v>0</v>
      </c>
      <c r="FB349">
        <v>0</v>
      </c>
      <c r="FC349">
        <v>0</v>
      </c>
      <c r="FD349">
        <v>0</v>
      </c>
      <c r="FE349">
        <v>0</v>
      </c>
      <c r="FF349">
        <v>0</v>
      </c>
      <c r="FG349">
        <v>0</v>
      </c>
      <c r="FH349">
        <v>0</v>
      </c>
      <c r="FI349">
        <v>0</v>
      </c>
      <c r="FJ349">
        <v>0</v>
      </c>
      <c r="FK349">
        <v>0</v>
      </c>
      <c r="FL349">
        <v>0</v>
      </c>
      <c r="FM349">
        <v>0</v>
      </c>
      <c r="FN349">
        <v>0</v>
      </c>
      <c r="FO349">
        <v>0</v>
      </c>
      <c r="FP349">
        <v>0</v>
      </c>
      <c r="FQ349">
        <v>0</v>
      </c>
      <c r="FR349">
        <v>0</v>
      </c>
      <c r="FS349">
        <v>121</v>
      </c>
      <c r="FT349">
        <v>0.21185687184333801</v>
      </c>
      <c r="FU349">
        <v>0</v>
      </c>
    </row>
    <row r="350" spans="1:177" x14ac:dyDescent="0.2">
      <c r="A350" t="s">
        <v>195</v>
      </c>
      <c r="B350" t="s">
        <v>212</v>
      </c>
      <c r="C350" t="s">
        <v>1</v>
      </c>
      <c r="D350" t="s">
        <v>258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0</v>
      </c>
      <c r="BY350">
        <v>0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  <c r="DG350">
        <v>0</v>
      </c>
      <c r="DH350">
        <v>0</v>
      </c>
      <c r="DI350">
        <v>0</v>
      </c>
      <c r="DJ350">
        <v>0</v>
      </c>
      <c r="DK350">
        <v>0</v>
      </c>
      <c r="DL350">
        <v>0</v>
      </c>
      <c r="DM350">
        <v>0</v>
      </c>
      <c r="DN350">
        <v>0</v>
      </c>
      <c r="DO350">
        <v>0</v>
      </c>
      <c r="DP350">
        <v>0</v>
      </c>
      <c r="DQ350">
        <v>0</v>
      </c>
      <c r="DR350">
        <v>0</v>
      </c>
      <c r="DS350">
        <v>0</v>
      </c>
      <c r="DT350">
        <v>0</v>
      </c>
      <c r="DU350">
        <v>0</v>
      </c>
      <c r="DV350">
        <v>0</v>
      </c>
      <c r="DW350">
        <v>0</v>
      </c>
      <c r="DX350">
        <v>0</v>
      </c>
      <c r="DY350">
        <v>0</v>
      </c>
      <c r="DZ350">
        <v>0</v>
      </c>
      <c r="EA350">
        <v>0</v>
      </c>
      <c r="EB350">
        <v>0</v>
      </c>
      <c r="EC350">
        <v>0</v>
      </c>
      <c r="ED350">
        <v>0</v>
      </c>
      <c r="EE350">
        <v>0</v>
      </c>
      <c r="EF350">
        <v>0</v>
      </c>
      <c r="EG350">
        <v>0</v>
      </c>
      <c r="EH350">
        <v>0</v>
      </c>
      <c r="EI350">
        <v>0</v>
      </c>
      <c r="EJ350">
        <v>0</v>
      </c>
      <c r="EK350">
        <v>0</v>
      </c>
      <c r="EL350">
        <v>0</v>
      </c>
      <c r="EM350">
        <v>0</v>
      </c>
      <c r="EN350">
        <v>0</v>
      </c>
      <c r="EO350">
        <v>0</v>
      </c>
      <c r="EP350">
        <v>0</v>
      </c>
      <c r="EQ350">
        <v>0</v>
      </c>
      <c r="ER350">
        <v>0</v>
      </c>
      <c r="ES350">
        <v>0</v>
      </c>
      <c r="ET350">
        <v>0</v>
      </c>
      <c r="EU350">
        <v>0</v>
      </c>
      <c r="EV350">
        <v>0</v>
      </c>
      <c r="EW350">
        <v>0</v>
      </c>
      <c r="EX350">
        <v>0</v>
      </c>
      <c r="EY350">
        <v>0</v>
      </c>
      <c r="EZ350">
        <v>0</v>
      </c>
      <c r="FA350">
        <v>0</v>
      </c>
      <c r="FB350">
        <v>0</v>
      </c>
      <c r="FC350">
        <v>0</v>
      </c>
      <c r="FD350">
        <v>0</v>
      </c>
      <c r="FE350">
        <v>0</v>
      </c>
      <c r="FF350">
        <v>0</v>
      </c>
      <c r="FG350">
        <v>0</v>
      </c>
      <c r="FH350">
        <v>0</v>
      </c>
      <c r="FI350">
        <v>0</v>
      </c>
      <c r="FJ350">
        <v>0</v>
      </c>
      <c r="FK350">
        <v>0</v>
      </c>
      <c r="FL350">
        <v>0</v>
      </c>
      <c r="FM350">
        <v>0</v>
      </c>
      <c r="FN350">
        <v>0</v>
      </c>
      <c r="FO350">
        <v>0</v>
      </c>
      <c r="FP350">
        <v>0</v>
      </c>
      <c r="FQ350">
        <v>0</v>
      </c>
      <c r="FR350">
        <v>0</v>
      </c>
      <c r="FS350">
        <v>8</v>
      </c>
      <c r="FT350">
        <v>0.20474991202354431</v>
      </c>
      <c r="FU350">
        <v>0</v>
      </c>
    </row>
    <row r="351" spans="1:177" x14ac:dyDescent="0.2">
      <c r="A351" t="s">
        <v>195</v>
      </c>
      <c r="B351" t="s">
        <v>212</v>
      </c>
      <c r="C351" t="s">
        <v>1</v>
      </c>
      <c r="D351" t="s">
        <v>259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0</v>
      </c>
      <c r="BQ351">
        <v>0</v>
      </c>
      <c r="BR351">
        <v>0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0</v>
      </c>
      <c r="BY351">
        <v>0</v>
      </c>
      <c r="BZ351">
        <v>0</v>
      </c>
      <c r="CA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0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  <c r="DG351">
        <v>0</v>
      </c>
      <c r="DH351">
        <v>0</v>
      </c>
      <c r="DI351">
        <v>0</v>
      </c>
      <c r="DJ351">
        <v>0</v>
      </c>
      <c r="DK351">
        <v>0</v>
      </c>
      <c r="DL351">
        <v>0</v>
      </c>
      <c r="DM351">
        <v>0</v>
      </c>
      <c r="DN351">
        <v>0</v>
      </c>
      <c r="DO351">
        <v>0</v>
      </c>
      <c r="DP351">
        <v>0</v>
      </c>
      <c r="DQ351">
        <v>0</v>
      </c>
      <c r="DR351">
        <v>0</v>
      </c>
      <c r="DS351">
        <v>0</v>
      </c>
      <c r="DT351">
        <v>0</v>
      </c>
      <c r="DU351">
        <v>0</v>
      </c>
      <c r="DV351">
        <v>0</v>
      </c>
      <c r="DW351">
        <v>0</v>
      </c>
      <c r="DX351">
        <v>0</v>
      </c>
      <c r="DY351">
        <v>0</v>
      </c>
      <c r="DZ351">
        <v>0</v>
      </c>
      <c r="EA351">
        <v>0</v>
      </c>
      <c r="EB351">
        <v>0</v>
      </c>
      <c r="EC351">
        <v>0</v>
      </c>
      <c r="ED351">
        <v>0</v>
      </c>
      <c r="EE351">
        <v>0</v>
      </c>
      <c r="EF351">
        <v>0</v>
      </c>
      <c r="EG351">
        <v>0</v>
      </c>
      <c r="EH351">
        <v>0</v>
      </c>
      <c r="EI351">
        <v>0</v>
      </c>
      <c r="EJ351">
        <v>0</v>
      </c>
      <c r="EK351">
        <v>0</v>
      </c>
      <c r="EL351">
        <v>0</v>
      </c>
      <c r="EM351">
        <v>0</v>
      </c>
      <c r="EN351">
        <v>0</v>
      </c>
      <c r="EO351">
        <v>0</v>
      </c>
      <c r="EP351">
        <v>0</v>
      </c>
      <c r="EQ351">
        <v>0</v>
      </c>
      <c r="ER351">
        <v>0</v>
      </c>
      <c r="ES351">
        <v>0</v>
      </c>
      <c r="ET351">
        <v>0</v>
      </c>
      <c r="EU351">
        <v>0</v>
      </c>
      <c r="EV351">
        <v>0</v>
      </c>
      <c r="EW351">
        <v>0</v>
      </c>
      <c r="EX351">
        <v>0</v>
      </c>
      <c r="EY351">
        <v>0</v>
      </c>
      <c r="EZ351">
        <v>0</v>
      </c>
      <c r="FA351">
        <v>0</v>
      </c>
      <c r="FB351">
        <v>0</v>
      </c>
      <c r="FC351">
        <v>0</v>
      </c>
      <c r="FD351">
        <v>0</v>
      </c>
      <c r="FE351">
        <v>0</v>
      </c>
      <c r="FF351">
        <v>0</v>
      </c>
      <c r="FG351">
        <v>0</v>
      </c>
      <c r="FH351">
        <v>0</v>
      </c>
      <c r="FI351">
        <v>0</v>
      </c>
      <c r="FJ351">
        <v>0</v>
      </c>
      <c r="FK351">
        <v>0</v>
      </c>
      <c r="FL351">
        <v>0</v>
      </c>
      <c r="FM351">
        <v>0</v>
      </c>
      <c r="FN351">
        <v>0</v>
      </c>
      <c r="FO351">
        <v>0</v>
      </c>
      <c r="FP351">
        <v>0</v>
      </c>
      <c r="FQ351">
        <v>0</v>
      </c>
      <c r="FR351">
        <v>0</v>
      </c>
      <c r="FS351">
        <v>8</v>
      </c>
      <c r="FT351">
        <v>0.1891898512840271</v>
      </c>
      <c r="FU351">
        <v>0</v>
      </c>
    </row>
    <row r="352" spans="1:177" x14ac:dyDescent="0.2">
      <c r="A352" t="s">
        <v>195</v>
      </c>
      <c r="B352" t="s">
        <v>212</v>
      </c>
      <c r="C352" t="s">
        <v>1</v>
      </c>
      <c r="D352" t="s">
        <v>260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0</v>
      </c>
      <c r="BY352">
        <v>0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0</v>
      </c>
      <c r="DB352">
        <v>0</v>
      </c>
      <c r="DC352">
        <v>0</v>
      </c>
      <c r="DD352">
        <v>0</v>
      </c>
      <c r="DE352">
        <v>0</v>
      </c>
      <c r="DF352">
        <v>0</v>
      </c>
      <c r="DG352">
        <v>0</v>
      </c>
      <c r="DH352">
        <v>0</v>
      </c>
      <c r="DI352">
        <v>0</v>
      </c>
      <c r="DJ352">
        <v>0</v>
      </c>
      <c r="DK352">
        <v>0</v>
      </c>
      <c r="DL352">
        <v>0</v>
      </c>
      <c r="DM352">
        <v>0</v>
      </c>
      <c r="DN352">
        <v>0</v>
      </c>
      <c r="DO352">
        <v>0</v>
      </c>
      <c r="DP352">
        <v>0</v>
      </c>
      <c r="DQ352">
        <v>0</v>
      </c>
      <c r="DR352">
        <v>0</v>
      </c>
      <c r="DS352">
        <v>0</v>
      </c>
      <c r="DT352">
        <v>0</v>
      </c>
      <c r="DU352">
        <v>0</v>
      </c>
      <c r="DV352">
        <v>0</v>
      </c>
      <c r="DW352">
        <v>0</v>
      </c>
      <c r="DX352">
        <v>0</v>
      </c>
      <c r="DY352">
        <v>0</v>
      </c>
      <c r="DZ352">
        <v>0</v>
      </c>
      <c r="EA352">
        <v>0</v>
      </c>
      <c r="EB352">
        <v>0</v>
      </c>
      <c r="EC352">
        <v>0</v>
      </c>
      <c r="ED352">
        <v>0</v>
      </c>
      <c r="EE352">
        <v>0</v>
      </c>
      <c r="EF352">
        <v>0</v>
      </c>
      <c r="EG352">
        <v>0</v>
      </c>
      <c r="EH352">
        <v>0</v>
      </c>
      <c r="EI352">
        <v>0</v>
      </c>
      <c r="EJ352">
        <v>0</v>
      </c>
      <c r="EK352">
        <v>0</v>
      </c>
      <c r="EL352">
        <v>0</v>
      </c>
      <c r="EM352">
        <v>0</v>
      </c>
      <c r="EN352">
        <v>0</v>
      </c>
      <c r="EO352">
        <v>0</v>
      </c>
      <c r="EP352">
        <v>0</v>
      </c>
      <c r="EQ352">
        <v>0</v>
      </c>
      <c r="ER352">
        <v>0</v>
      </c>
      <c r="ES352">
        <v>0</v>
      </c>
      <c r="ET352">
        <v>0</v>
      </c>
      <c r="EU352">
        <v>0</v>
      </c>
      <c r="EV352">
        <v>0</v>
      </c>
      <c r="EW352">
        <v>0</v>
      </c>
      <c r="EX352">
        <v>0</v>
      </c>
      <c r="EY352">
        <v>0</v>
      </c>
      <c r="EZ352">
        <v>0</v>
      </c>
      <c r="FA352">
        <v>0</v>
      </c>
      <c r="FB352">
        <v>0</v>
      </c>
      <c r="FC352">
        <v>0</v>
      </c>
      <c r="FD352">
        <v>0</v>
      </c>
      <c r="FE352">
        <v>0</v>
      </c>
      <c r="FF352">
        <v>0</v>
      </c>
      <c r="FG352">
        <v>0</v>
      </c>
      <c r="FH352">
        <v>0</v>
      </c>
      <c r="FI352">
        <v>0</v>
      </c>
      <c r="FJ352">
        <v>0</v>
      </c>
      <c r="FK352">
        <v>0</v>
      </c>
      <c r="FL352">
        <v>0</v>
      </c>
      <c r="FM352">
        <v>0</v>
      </c>
      <c r="FN352">
        <v>0</v>
      </c>
      <c r="FO352">
        <v>0</v>
      </c>
      <c r="FP352">
        <v>0</v>
      </c>
      <c r="FQ352">
        <v>0</v>
      </c>
      <c r="FR352">
        <v>0</v>
      </c>
      <c r="FS352">
        <v>71</v>
      </c>
      <c r="FT352">
        <v>0.27379736304283142</v>
      </c>
      <c r="FU352">
        <v>0</v>
      </c>
    </row>
    <row r="353" spans="1:177" x14ac:dyDescent="0.2">
      <c r="A353" t="s">
        <v>195</v>
      </c>
      <c r="B353" t="s">
        <v>212</v>
      </c>
      <c r="C353" t="s">
        <v>1</v>
      </c>
      <c r="D353" t="s">
        <v>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0</v>
      </c>
      <c r="BY353">
        <v>0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  <c r="DG353">
        <v>0</v>
      </c>
      <c r="DH353">
        <v>0</v>
      </c>
      <c r="DI353">
        <v>0</v>
      </c>
      <c r="DJ353">
        <v>0</v>
      </c>
      <c r="DK353">
        <v>0</v>
      </c>
      <c r="DL353">
        <v>0</v>
      </c>
      <c r="DM353">
        <v>0</v>
      </c>
      <c r="DN353">
        <v>0</v>
      </c>
      <c r="DO353">
        <v>0</v>
      </c>
      <c r="DP353">
        <v>0</v>
      </c>
      <c r="DQ353">
        <v>0</v>
      </c>
      <c r="DR353">
        <v>0</v>
      </c>
      <c r="DS353">
        <v>0</v>
      </c>
      <c r="DT353">
        <v>0</v>
      </c>
      <c r="DU353">
        <v>0</v>
      </c>
      <c r="DV353">
        <v>0</v>
      </c>
      <c r="DW353">
        <v>0</v>
      </c>
      <c r="DX353">
        <v>0</v>
      </c>
      <c r="DY353">
        <v>0</v>
      </c>
      <c r="DZ353">
        <v>0</v>
      </c>
      <c r="EA353">
        <v>0</v>
      </c>
      <c r="EB353">
        <v>0</v>
      </c>
      <c r="EC353">
        <v>0</v>
      </c>
      <c r="ED353">
        <v>0</v>
      </c>
      <c r="EE353">
        <v>0</v>
      </c>
      <c r="EF353">
        <v>0</v>
      </c>
      <c r="EG353">
        <v>0</v>
      </c>
      <c r="EH353">
        <v>0</v>
      </c>
      <c r="EI353">
        <v>0</v>
      </c>
      <c r="EJ353">
        <v>0</v>
      </c>
      <c r="EK353">
        <v>0</v>
      </c>
      <c r="EL353">
        <v>0</v>
      </c>
      <c r="EM353">
        <v>0</v>
      </c>
      <c r="EN353">
        <v>0</v>
      </c>
      <c r="EO353">
        <v>0</v>
      </c>
      <c r="EP353">
        <v>0</v>
      </c>
      <c r="EQ353">
        <v>0</v>
      </c>
      <c r="ER353">
        <v>0</v>
      </c>
      <c r="ES353">
        <v>0</v>
      </c>
      <c r="ET353">
        <v>0</v>
      </c>
      <c r="EU353">
        <v>0</v>
      </c>
      <c r="EV353">
        <v>0</v>
      </c>
      <c r="EW353">
        <v>0</v>
      </c>
      <c r="EX353">
        <v>0</v>
      </c>
      <c r="EY353">
        <v>0</v>
      </c>
      <c r="EZ353">
        <v>0</v>
      </c>
      <c r="FA353">
        <v>0</v>
      </c>
      <c r="FB353">
        <v>0</v>
      </c>
      <c r="FC353">
        <v>0</v>
      </c>
      <c r="FD353">
        <v>0</v>
      </c>
      <c r="FE353">
        <v>0</v>
      </c>
      <c r="FF353">
        <v>0</v>
      </c>
      <c r="FG353">
        <v>0</v>
      </c>
      <c r="FH353">
        <v>0</v>
      </c>
      <c r="FI353">
        <v>0</v>
      </c>
      <c r="FJ353">
        <v>0</v>
      </c>
      <c r="FK353">
        <v>0</v>
      </c>
      <c r="FL353">
        <v>0</v>
      </c>
      <c r="FM353">
        <v>0</v>
      </c>
      <c r="FN353">
        <v>0</v>
      </c>
      <c r="FO353">
        <v>0</v>
      </c>
      <c r="FP353">
        <v>0</v>
      </c>
      <c r="FQ353">
        <v>0</v>
      </c>
      <c r="FR353">
        <v>0</v>
      </c>
      <c r="FS353">
        <v>119</v>
      </c>
      <c r="FT353">
        <v>0.21798145771026611</v>
      </c>
      <c r="FU353">
        <v>0</v>
      </c>
    </row>
    <row r="354" spans="1:177" x14ac:dyDescent="0.2">
      <c r="A354" t="s">
        <v>196</v>
      </c>
      <c r="B354" t="s">
        <v>212</v>
      </c>
      <c r="C354" t="s">
        <v>1</v>
      </c>
      <c r="D354" t="s">
        <v>246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0</v>
      </c>
      <c r="BX354">
        <v>0</v>
      </c>
      <c r="BY354">
        <v>0</v>
      </c>
      <c r="BZ354">
        <v>0</v>
      </c>
      <c r="CA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0</v>
      </c>
      <c r="CZ354">
        <v>0</v>
      </c>
      <c r="DA354">
        <v>0</v>
      </c>
      <c r="DB354">
        <v>0</v>
      </c>
      <c r="DC354">
        <v>0</v>
      </c>
      <c r="DD354">
        <v>0</v>
      </c>
      <c r="DE354">
        <v>0</v>
      </c>
      <c r="DF354">
        <v>0</v>
      </c>
      <c r="DG354">
        <v>0</v>
      </c>
      <c r="DH354">
        <v>0</v>
      </c>
      <c r="DI354">
        <v>0</v>
      </c>
      <c r="DJ354">
        <v>0</v>
      </c>
      <c r="DK354">
        <v>0</v>
      </c>
      <c r="DL354">
        <v>0</v>
      </c>
      <c r="DM354">
        <v>0</v>
      </c>
      <c r="DN354">
        <v>0</v>
      </c>
      <c r="DO354">
        <v>0</v>
      </c>
      <c r="DP354">
        <v>0</v>
      </c>
      <c r="DQ354">
        <v>0</v>
      </c>
      <c r="DR354">
        <v>0</v>
      </c>
      <c r="DS354">
        <v>0</v>
      </c>
      <c r="DT354">
        <v>0</v>
      </c>
      <c r="DU354">
        <v>0</v>
      </c>
      <c r="DV354">
        <v>0</v>
      </c>
      <c r="DW354">
        <v>0</v>
      </c>
      <c r="DX354">
        <v>0</v>
      </c>
      <c r="DY354">
        <v>0</v>
      </c>
      <c r="DZ354">
        <v>0</v>
      </c>
      <c r="EA354">
        <v>0</v>
      </c>
      <c r="EB354">
        <v>0</v>
      </c>
      <c r="EC354">
        <v>0</v>
      </c>
      <c r="ED354">
        <v>0</v>
      </c>
      <c r="EE354">
        <v>0</v>
      </c>
      <c r="EF354">
        <v>0</v>
      </c>
      <c r="EG354">
        <v>0</v>
      </c>
      <c r="EH354">
        <v>0</v>
      </c>
      <c r="EI354">
        <v>0</v>
      </c>
      <c r="EJ354">
        <v>0</v>
      </c>
      <c r="EK354">
        <v>0</v>
      </c>
      <c r="EL354">
        <v>0</v>
      </c>
      <c r="EM354">
        <v>0</v>
      </c>
      <c r="EN354">
        <v>0</v>
      </c>
      <c r="EO354">
        <v>0</v>
      </c>
      <c r="EP354">
        <v>0</v>
      </c>
      <c r="EQ354">
        <v>0</v>
      </c>
      <c r="ER354">
        <v>0</v>
      </c>
      <c r="ES354">
        <v>0</v>
      </c>
      <c r="ET354">
        <v>0</v>
      </c>
      <c r="EU354">
        <v>0</v>
      </c>
      <c r="EV354">
        <v>0</v>
      </c>
      <c r="EW354">
        <v>0</v>
      </c>
      <c r="EX354">
        <v>0</v>
      </c>
      <c r="EY354">
        <v>0</v>
      </c>
      <c r="EZ354">
        <v>0</v>
      </c>
      <c r="FA354">
        <v>0</v>
      </c>
      <c r="FB354">
        <v>0</v>
      </c>
      <c r="FC354">
        <v>0</v>
      </c>
      <c r="FD354">
        <v>0</v>
      </c>
      <c r="FE354">
        <v>0</v>
      </c>
      <c r="FF354">
        <v>0</v>
      </c>
      <c r="FG354">
        <v>0</v>
      </c>
      <c r="FH354">
        <v>0</v>
      </c>
      <c r="FI354">
        <v>0</v>
      </c>
      <c r="FJ354">
        <v>0</v>
      </c>
      <c r="FK354">
        <v>0</v>
      </c>
      <c r="FL354">
        <v>0</v>
      </c>
      <c r="FM354">
        <v>0</v>
      </c>
      <c r="FN354">
        <v>0</v>
      </c>
      <c r="FO354">
        <v>0</v>
      </c>
      <c r="FP354">
        <v>0</v>
      </c>
      <c r="FQ354">
        <v>0</v>
      </c>
      <c r="FR354">
        <v>0</v>
      </c>
      <c r="FS354">
        <v>0</v>
      </c>
      <c r="FU354">
        <v>0</v>
      </c>
    </row>
    <row r="355" spans="1:177" x14ac:dyDescent="0.2">
      <c r="A355" t="s">
        <v>196</v>
      </c>
      <c r="B355" t="s">
        <v>212</v>
      </c>
      <c r="C355" t="s">
        <v>1</v>
      </c>
      <c r="D355" t="s">
        <v>247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0</v>
      </c>
      <c r="BY355">
        <v>0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  <c r="DG355">
        <v>0</v>
      </c>
      <c r="DH355">
        <v>0</v>
      </c>
      <c r="DI355">
        <v>0</v>
      </c>
      <c r="DJ355">
        <v>0</v>
      </c>
      <c r="DK355">
        <v>0</v>
      </c>
      <c r="DL355">
        <v>0</v>
      </c>
      <c r="DM355">
        <v>0</v>
      </c>
      <c r="DN355">
        <v>0</v>
      </c>
      <c r="DO355">
        <v>0</v>
      </c>
      <c r="DP355">
        <v>0</v>
      </c>
      <c r="DQ355">
        <v>0</v>
      </c>
      <c r="DR355">
        <v>0</v>
      </c>
      <c r="DS355">
        <v>0</v>
      </c>
      <c r="DT355">
        <v>0</v>
      </c>
      <c r="DU355">
        <v>0</v>
      </c>
      <c r="DV355">
        <v>0</v>
      </c>
      <c r="DW355">
        <v>0</v>
      </c>
      <c r="DX355">
        <v>0</v>
      </c>
      <c r="DY355">
        <v>0</v>
      </c>
      <c r="DZ355">
        <v>0</v>
      </c>
      <c r="EA355">
        <v>0</v>
      </c>
      <c r="EB355">
        <v>0</v>
      </c>
      <c r="EC355">
        <v>0</v>
      </c>
      <c r="ED355">
        <v>0</v>
      </c>
      <c r="EE355">
        <v>0</v>
      </c>
      <c r="EF355">
        <v>0</v>
      </c>
      <c r="EG355">
        <v>0</v>
      </c>
      <c r="EH355">
        <v>0</v>
      </c>
      <c r="EI355">
        <v>0</v>
      </c>
      <c r="EJ355">
        <v>0</v>
      </c>
      <c r="EK355">
        <v>0</v>
      </c>
      <c r="EL355">
        <v>0</v>
      </c>
      <c r="EM355">
        <v>0</v>
      </c>
      <c r="EN355">
        <v>0</v>
      </c>
      <c r="EO355">
        <v>0</v>
      </c>
      <c r="EP355">
        <v>0</v>
      </c>
      <c r="EQ355">
        <v>0</v>
      </c>
      <c r="ER355">
        <v>0</v>
      </c>
      <c r="ES355">
        <v>0</v>
      </c>
      <c r="ET355">
        <v>0</v>
      </c>
      <c r="EU355">
        <v>0</v>
      </c>
      <c r="EV355">
        <v>0</v>
      </c>
      <c r="EW355">
        <v>0</v>
      </c>
      <c r="EX355">
        <v>0</v>
      </c>
      <c r="EY355">
        <v>0</v>
      </c>
      <c r="EZ355">
        <v>0</v>
      </c>
      <c r="FA355">
        <v>0</v>
      </c>
      <c r="FB355">
        <v>0</v>
      </c>
      <c r="FC355">
        <v>0</v>
      </c>
      <c r="FD355">
        <v>0</v>
      </c>
      <c r="FE355">
        <v>0</v>
      </c>
      <c r="FF355">
        <v>0</v>
      </c>
      <c r="FG355">
        <v>0</v>
      </c>
      <c r="FH355">
        <v>0</v>
      </c>
      <c r="FI355">
        <v>0</v>
      </c>
      <c r="FJ355">
        <v>0</v>
      </c>
      <c r="FK355">
        <v>0</v>
      </c>
      <c r="FL355">
        <v>0</v>
      </c>
      <c r="FM355">
        <v>0</v>
      </c>
      <c r="FN355">
        <v>0</v>
      </c>
      <c r="FO355">
        <v>0</v>
      </c>
      <c r="FP355">
        <v>0</v>
      </c>
      <c r="FQ355">
        <v>0</v>
      </c>
      <c r="FR355">
        <v>0</v>
      </c>
      <c r="FS355">
        <v>12</v>
      </c>
      <c r="FT355">
        <v>0.20595246553421021</v>
      </c>
      <c r="FU355">
        <v>0</v>
      </c>
    </row>
    <row r="356" spans="1:177" x14ac:dyDescent="0.2">
      <c r="A356" t="s">
        <v>196</v>
      </c>
      <c r="B356" t="s">
        <v>212</v>
      </c>
      <c r="C356" t="s">
        <v>1</v>
      </c>
      <c r="D356" t="s">
        <v>248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0</v>
      </c>
      <c r="BY356">
        <v>0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0</v>
      </c>
      <c r="DB356">
        <v>0</v>
      </c>
      <c r="DC356">
        <v>0</v>
      </c>
      <c r="DD356">
        <v>0</v>
      </c>
      <c r="DE356">
        <v>0</v>
      </c>
      <c r="DF356">
        <v>0</v>
      </c>
      <c r="DG356">
        <v>0</v>
      </c>
      <c r="DH356">
        <v>0</v>
      </c>
      <c r="DI356">
        <v>0</v>
      </c>
      <c r="DJ356">
        <v>0</v>
      </c>
      <c r="DK356">
        <v>0</v>
      </c>
      <c r="DL356">
        <v>0</v>
      </c>
      <c r="DM356">
        <v>0</v>
      </c>
      <c r="DN356">
        <v>0</v>
      </c>
      <c r="DO356">
        <v>0</v>
      </c>
      <c r="DP356">
        <v>0</v>
      </c>
      <c r="DQ356">
        <v>0</v>
      </c>
      <c r="DR356">
        <v>0</v>
      </c>
      <c r="DS356">
        <v>0</v>
      </c>
      <c r="DT356">
        <v>0</v>
      </c>
      <c r="DU356">
        <v>0</v>
      </c>
      <c r="DV356">
        <v>0</v>
      </c>
      <c r="DW356">
        <v>0</v>
      </c>
      <c r="DX356">
        <v>0</v>
      </c>
      <c r="DY356">
        <v>0</v>
      </c>
      <c r="DZ356">
        <v>0</v>
      </c>
      <c r="EA356">
        <v>0</v>
      </c>
      <c r="EB356">
        <v>0</v>
      </c>
      <c r="EC356">
        <v>0</v>
      </c>
      <c r="ED356">
        <v>0</v>
      </c>
      <c r="EE356">
        <v>0</v>
      </c>
      <c r="EF356">
        <v>0</v>
      </c>
      <c r="EG356">
        <v>0</v>
      </c>
      <c r="EH356">
        <v>0</v>
      </c>
      <c r="EI356">
        <v>0</v>
      </c>
      <c r="EJ356">
        <v>0</v>
      </c>
      <c r="EK356">
        <v>0</v>
      </c>
      <c r="EL356">
        <v>0</v>
      </c>
      <c r="EM356">
        <v>0</v>
      </c>
      <c r="EN356">
        <v>0</v>
      </c>
      <c r="EO356">
        <v>0</v>
      </c>
      <c r="EP356">
        <v>0</v>
      </c>
      <c r="EQ356">
        <v>0</v>
      </c>
      <c r="ER356">
        <v>0</v>
      </c>
      <c r="ES356">
        <v>0</v>
      </c>
      <c r="ET356">
        <v>0</v>
      </c>
      <c r="EU356">
        <v>0</v>
      </c>
      <c r="EV356">
        <v>0</v>
      </c>
      <c r="EW356">
        <v>0</v>
      </c>
      <c r="EX356">
        <v>0</v>
      </c>
      <c r="EY356">
        <v>0</v>
      </c>
      <c r="EZ356">
        <v>0</v>
      </c>
      <c r="FA356">
        <v>0</v>
      </c>
      <c r="FB356">
        <v>0</v>
      </c>
      <c r="FC356">
        <v>0</v>
      </c>
      <c r="FD356">
        <v>0</v>
      </c>
      <c r="FE356">
        <v>0</v>
      </c>
      <c r="FF356">
        <v>0</v>
      </c>
      <c r="FG356">
        <v>0</v>
      </c>
      <c r="FH356">
        <v>0</v>
      </c>
      <c r="FI356">
        <v>0</v>
      </c>
      <c r="FJ356">
        <v>0</v>
      </c>
      <c r="FK356">
        <v>0</v>
      </c>
      <c r="FL356">
        <v>0</v>
      </c>
      <c r="FM356">
        <v>0</v>
      </c>
      <c r="FN356">
        <v>0</v>
      </c>
      <c r="FO356">
        <v>0</v>
      </c>
      <c r="FP356">
        <v>0</v>
      </c>
      <c r="FQ356">
        <v>0</v>
      </c>
      <c r="FR356">
        <v>0</v>
      </c>
      <c r="FS356">
        <v>13</v>
      </c>
      <c r="FT356">
        <v>0.20271791517734528</v>
      </c>
      <c r="FU356">
        <v>0</v>
      </c>
    </row>
    <row r="357" spans="1:177" x14ac:dyDescent="0.2">
      <c r="A357" t="s">
        <v>196</v>
      </c>
      <c r="B357" t="s">
        <v>212</v>
      </c>
      <c r="C357" t="s">
        <v>1</v>
      </c>
      <c r="D357" t="s">
        <v>249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0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  <c r="DG357">
        <v>0</v>
      </c>
      <c r="DH357">
        <v>0</v>
      </c>
      <c r="DI357">
        <v>0</v>
      </c>
      <c r="DJ357">
        <v>0</v>
      </c>
      <c r="DK357">
        <v>0</v>
      </c>
      <c r="DL357">
        <v>0</v>
      </c>
      <c r="DM357">
        <v>0</v>
      </c>
      <c r="DN357">
        <v>0</v>
      </c>
      <c r="DO357">
        <v>0</v>
      </c>
      <c r="DP357">
        <v>0</v>
      </c>
      <c r="DQ357">
        <v>0</v>
      </c>
      <c r="DR357">
        <v>0</v>
      </c>
      <c r="DS357">
        <v>0</v>
      </c>
      <c r="DT357">
        <v>0</v>
      </c>
      <c r="DU357">
        <v>0</v>
      </c>
      <c r="DV357">
        <v>0</v>
      </c>
      <c r="DW357">
        <v>0</v>
      </c>
      <c r="DX357">
        <v>0</v>
      </c>
      <c r="DY357">
        <v>0</v>
      </c>
      <c r="DZ357">
        <v>0</v>
      </c>
      <c r="EA357">
        <v>0</v>
      </c>
      <c r="EB357">
        <v>0</v>
      </c>
      <c r="EC357">
        <v>0</v>
      </c>
      <c r="ED357">
        <v>0</v>
      </c>
      <c r="EE357">
        <v>0</v>
      </c>
      <c r="EF357">
        <v>0</v>
      </c>
      <c r="EG357">
        <v>0</v>
      </c>
      <c r="EH357">
        <v>0</v>
      </c>
      <c r="EI357">
        <v>0</v>
      </c>
      <c r="EJ357">
        <v>0</v>
      </c>
      <c r="EK357">
        <v>0</v>
      </c>
      <c r="EL357">
        <v>0</v>
      </c>
      <c r="EM357">
        <v>0</v>
      </c>
      <c r="EN357">
        <v>0</v>
      </c>
      <c r="EO357">
        <v>0</v>
      </c>
      <c r="EP357">
        <v>0</v>
      </c>
      <c r="EQ357">
        <v>0</v>
      </c>
      <c r="ER357">
        <v>0</v>
      </c>
      <c r="ES357">
        <v>0</v>
      </c>
      <c r="ET357">
        <v>0</v>
      </c>
      <c r="EU357">
        <v>0</v>
      </c>
      <c r="EV357">
        <v>0</v>
      </c>
      <c r="EW357">
        <v>0</v>
      </c>
      <c r="EX357">
        <v>0</v>
      </c>
      <c r="EY357">
        <v>0</v>
      </c>
      <c r="EZ357">
        <v>0</v>
      </c>
      <c r="FA357">
        <v>0</v>
      </c>
      <c r="FB357">
        <v>0</v>
      </c>
      <c r="FC357">
        <v>0</v>
      </c>
      <c r="FD357">
        <v>0</v>
      </c>
      <c r="FE357">
        <v>0</v>
      </c>
      <c r="FF357">
        <v>0</v>
      </c>
      <c r="FG357">
        <v>0</v>
      </c>
      <c r="FH357">
        <v>0</v>
      </c>
      <c r="FI357">
        <v>0</v>
      </c>
      <c r="FJ357">
        <v>0</v>
      </c>
      <c r="FK357">
        <v>0</v>
      </c>
      <c r="FL357">
        <v>0</v>
      </c>
      <c r="FM357">
        <v>0</v>
      </c>
      <c r="FN357">
        <v>0</v>
      </c>
      <c r="FO357">
        <v>0</v>
      </c>
      <c r="FP357">
        <v>0</v>
      </c>
      <c r="FQ357">
        <v>0</v>
      </c>
      <c r="FR357">
        <v>0</v>
      </c>
      <c r="FS357">
        <v>12</v>
      </c>
      <c r="FT357">
        <v>0.20253831148147583</v>
      </c>
      <c r="FU357">
        <v>0</v>
      </c>
    </row>
    <row r="358" spans="1:177" x14ac:dyDescent="0.2">
      <c r="A358" t="s">
        <v>196</v>
      </c>
      <c r="B358" t="s">
        <v>212</v>
      </c>
      <c r="C358" t="s">
        <v>1</v>
      </c>
      <c r="D358" t="s">
        <v>250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0</v>
      </c>
      <c r="BY358">
        <v>0</v>
      </c>
      <c r="BZ358">
        <v>0</v>
      </c>
      <c r="CA358">
        <v>0</v>
      </c>
      <c r="CB358">
        <v>0</v>
      </c>
      <c r="CC358">
        <v>0</v>
      </c>
      <c r="CD358">
        <v>0</v>
      </c>
      <c r="CE358">
        <v>0</v>
      </c>
      <c r="CF358">
        <v>0</v>
      </c>
      <c r="CG358">
        <v>0</v>
      </c>
      <c r="CH358">
        <v>0</v>
      </c>
      <c r="CI358">
        <v>0</v>
      </c>
      <c r="CJ358">
        <v>0</v>
      </c>
      <c r="CK358">
        <v>0</v>
      </c>
      <c r="CL358">
        <v>0</v>
      </c>
      <c r="CM358">
        <v>0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0</v>
      </c>
      <c r="CZ358">
        <v>0</v>
      </c>
      <c r="DA358">
        <v>0</v>
      </c>
      <c r="DB358">
        <v>0</v>
      </c>
      <c r="DC358">
        <v>0</v>
      </c>
      <c r="DD358">
        <v>0</v>
      </c>
      <c r="DE358">
        <v>0</v>
      </c>
      <c r="DF358">
        <v>0</v>
      </c>
      <c r="DG358">
        <v>0</v>
      </c>
      <c r="DH358">
        <v>0</v>
      </c>
      <c r="DI358">
        <v>0</v>
      </c>
      <c r="DJ358">
        <v>0</v>
      </c>
      <c r="DK358">
        <v>0</v>
      </c>
      <c r="DL358">
        <v>0</v>
      </c>
      <c r="DM358">
        <v>0</v>
      </c>
      <c r="DN358">
        <v>0</v>
      </c>
      <c r="DO358">
        <v>0</v>
      </c>
      <c r="DP358">
        <v>0</v>
      </c>
      <c r="DQ358">
        <v>0</v>
      </c>
      <c r="DR358">
        <v>0</v>
      </c>
      <c r="DS358">
        <v>0</v>
      </c>
      <c r="DT358">
        <v>0</v>
      </c>
      <c r="DU358">
        <v>0</v>
      </c>
      <c r="DV358">
        <v>0</v>
      </c>
      <c r="DW358">
        <v>0</v>
      </c>
      <c r="DX358">
        <v>0</v>
      </c>
      <c r="DY358">
        <v>0</v>
      </c>
      <c r="DZ358">
        <v>0</v>
      </c>
      <c r="EA358">
        <v>0</v>
      </c>
      <c r="EB358">
        <v>0</v>
      </c>
      <c r="EC358">
        <v>0</v>
      </c>
      <c r="ED358">
        <v>0</v>
      </c>
      <c r="EE358">
        <v>0</v>
      </c>
      <c r="EF358">
        <v>0</v>
      </c>
      <c r="EG358">
        <v>0</v>
      </c>
      <c r="EH358">
        <v>0</v>
      </c>
      <c r="EI358">
        <v>0</v>
      </c>
      <c r="EJ358">
        <v>0</v>
      </c>
      <c r="EK358">
        <v>0</v>
      </c>
      <c r="EL358">
        <v>0</v>
      </c>
      <c r="EM358">
        <v>0</v>
      </c>
      <c r="EN358">
        <v>0</v>
      </c>
      <c r="EO358">
        <v>0</v>
      </c>
      <c r="EP358">
        <v>0</v>
      </c>
      <c r="EQ358">
        <v>0</v>
      </c>
      <c r="ER358">
        <v>0</v>
      </c>
      <c r="ES358">
        <v>0</v>
      </c>
      <c r="ET358">
        <v>0</v>
      </c>
      <c r="EU358">
        <v>0</v>
      </c>
      <c r="EV358">
        <v>0</v>
      </c>
      <c r="EW358">
        <v>0</v>
      </c>
      <c r="EX358">
        <v>0</v>
      </c>
      <c r="EY358">
        <v>0</v>
      </c>
      <c r="EZ358">
        <v>0</v>
      </c>
      <c r="FA358">
        <v>0</v>
      </c>
      <c r="FB358">
        <v>0</v>
      </c>
      <c r="FC358">
        <v>0</v>
      </c>
      <c r="FD358">
        <v>0</v>
      </c>
      <c r="FE358">
        <v>0</v>
      </c>
      <c r="FF358">
        <v>0</v>
      </c>
      <c r="FG358">
        <v>0</v>
      </c>
      <c r="FH358">
        <v>0</v>
      </c>
      <c r="FI358">
        <v>0</v>
      </c>
      <c r="FJ358">
        <v>0</v>
      </c>
      <c r="FK358">
        <v>0</v>
      </c>
      <c r="FL358">
        <v>0</v>
      </c>
      <c r="FM358">
        <v>0</v>
      </c>
      <c r="FN358">
        <v>0</v>
      </c>
      <c r="FO358">
        <v>0</v>
      </c>
      <c r="FP358">
        <v>0</v>
      </c>
      <c r="FQ358">
        <v>0</v>
      </c>
      <c r="FR358">
        <v>0</v>
      </c>
      <c r="FS358">
        <v>0</v>
      </c>
      <c r="FU358">
        <v>0</v>
      </c>
    </row>
    <row r="359" spans="1:177" x14ac:dyDescent="0.2">
      <c r="A359" t="s">
        <v>196</v>
      </c>
      <c r="B359" t="s">
        <v>212</v>
      </c>
      <c r="C359" t="s">
        <v>1</v>
      </c>
      <c r="D359" t="s">
        <v>251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0</v>
      </c>
      <c r="BY359">
        <v>0</v>
      </c>
      <c r="BZ359">
        <v>0</v>
      </c>
      <c r="CA359">
        <v>0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0</v>
      </c>
      <c r="CI359">
        <v>0</v>
      </c>
      <c r="CJ359">
        <v>0</v>
      </c>
      <c r="CK359">
        <v>0</v>
      </c>
      <c r="CL359">
        <v>0</v>
      </c>
      <c r="CM359">
        <v>0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  <c r="DG359">
        <v>0</v>
      </c>
      <c r="DH359">
        <v>0</v>
      </c>
      <c r="DI359">
        <v>0</v>
      </c>
      <c r="DJ359">
        <v>0</v>
      </c>
      <c r="DK359">
        <v>0</v>
      </c>
      <c r="DL359">
        <v>0</v>
      </c>
      <c r="DM359">
        <v>0</v>
      </c>
      <c r="DN359">
        <v>0</v>
      </c>
      <c r="DO359">
        <v>0</v>
      </c>
      <c r="DP359">
        <v>0</v>
      </c>
      <c r="DQ359">
        <v>0</v>
      </c>
      <c r="DR359">
        <v>0</v>
      </c>
      <c r="DS359">
        <v>0</v>
      </c>
      <c r="DT359">
        <v>0</v>
      </c>
      <c r="DU359">
        <v>0</v>
      </c>
      <c r="DV359">
        <v>0</v>
      </c>
      <c r="DW359">
        <v>0</v>
      </c>
      <c r="DX359">
        <v>0</v>
      </c>
      <c r="DY359">
        <v>0</v>
      </c>
      <c r="DZ359">
        <v>0</v>
      </c>
      <c r="EA359">
        <v>0</v>
      </c>
      <c r="EB359">
        <v>0</v>
      </c>
      <c r="EC359">
        <v>0</v>
      </c>
      <c r="ED359">
        <v>0</v>
      </c>
      <c r="EE359">
        <v>0</v>
      </c>
      <c r="EF359">
        <v>0</v>
      </c>
      <c r="EG359">
        <v>0</v>
      </c>
      <c r="EH359">
        <v>0</v>
      </c>
      <c r="EI359">
        <v>0</v>
      </c>
      <c r="EJ359">
        <v>0</v>
      </c>
      <c r="EK359">
        <v>0</v>
      </c>
      <c r="EL359">
        <v>0</v>
      </c>
      <c r="EM359">
        <v>0</v>
      </c>
      <c r="EN359">
        <v>0</v>
      </c>
      <c r="EO359">
        <v>0</v>
      </c>
      <c r="EP359">
        <v>0</v>
      </c>
      <c r="EQ359">
        <v>0</v>
      </c>
      <c r="ER359">
        <v>0</v>
      </c>
      <c r="ES359">
        <v>0</v>
      </c>
      <c r="ET359">
        <v>0</v>
      </c>
      <c r="EU359">
        <v>0</v>
      </c>
      <c r="EV359">
        <v>0</v>
      </c>
      <c r="EW359">
        <v>0</v>
      </c>
      <c r="EX359">
        <v>0</v>
      </c>
      <c r="EY359">
        <v>0</v>
      </c>
      <c r="EZ359">
        <v>0</v>
      </c>
      <c r="FA359">
        <v>0</v>
      </c>
      <c r="FB359">
        <v>0</v>
      </c>
      <c r="FC359">
        <v>0</v>
      </c>
      <c r="FD359">
        <v>0</v>
      </c>
      <c r="FE359">
        <v>0</v>
      </c>
      <c r="FF359">
        <v>0</v>
      </c>
      <c r="FG359">
        <v>0</v>
      </c>
      <c r="FH359">
        <v>0</v>
      </c>
      <c r="FI359">
        <v>0</v>
      </c>
      <c r="FJ359">
        <v>0</v>
      </c>
      <c r="FK359">
        <v>0</v>
      </c>
      <c r="FL359">
        <v>0</v>
      </c>
      <c r="FM359">
        <v>0</v>
      </c>
      <c r="FN359">
        <v>0</v>
      </c>
      <c r="FO359">
        <v>0</v>
      </c>
      <c r="FP359">
        <v>0</v>
      </c>
      <c r="FQ359">
        <v>0</v>
      </c>
      <c r="FR359">
        <v>0</v>
      </c>
      <c r="FS359">
        <v>12</v>
      </c>
      <c r="FT359">
        <v>0.212049201130867</v>
      </c>
      <c r="FU359">
        <v>0</v>
      </c>
    </row>
    <row r="360" spans="1:177" x14ac:dyDescent="0.2">
      <c r="A360" t="s">
        <v>196</v>
      </c>
      <c r="B360" t="s">
        <v>212</v>
      </c>
      <c r="C360" t="s">
        <v>1</v>
      </c>
      <c r="D360" t="s">
        <v>252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0</v>
      </c>
      <c r="CA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  <c r="DG360">
        <v>0</v>
      </c>
      <c r="DH360">
        <v>0</v>
      </c>
      <c r="DI360">
        <v>0</v>
      </c>
      <c r="DJ360">
        <v>0</v>
      </c>
      <c r="DK360">
        <v>0</v>
      </c>
      <c r="DL360">
        <v>0</v>
      </c>
      <c r="DM360">
        <v>0</v>
      </c>
      <c r="DN360">
        <v>0</v>
      </c>
      <c r="DO360">
        <v>0</v>
      </c>
      <c r="DP360">
        <v>0</v>
      </c>
      <c r="DQ360">
        <v>0</v>
      </c>
      <c r="DR360">
        <v>0</v>
      </c>
      <c r="DS360">
        <v>0</v>
      </c>
      <c r="DT360">
        <v>0</v>
      </c>
      <c r="DU360">
        <v>0</v>
      </c>
      <c r="DV360">
        <v>0</v>
      </c>
      <c r="DW360">
        <v>0</v>
      </c>
      <c r="DX360">
        <v>0</v>
      </c>
      <c r="DY360">
        <v>0</v>
      </c>
      <c r="DZ360">
        <v>0</v>
      </c>
      <c r="EA360">
        <v>0</v>
      </c>
      <c r="EB360">
        <v>0</v>
      </c>
      <c r="EC360">
        <v>0</v>
      </c>
      <c r="ED360">
        <v>0</v>
      </c>
      <c r="EE360">
        <v>0</v>
      </c>
      <c r="EF360">
        <v>0</v>
      </c>
      <c r="EG360">
        <v>0</v>
      </c>
      <c r="EH360">
        <v>0</v>
      </c>
      <c r="EI360">
        <v>0</v>
      </c>
      <c r="EJ360">
        <v>0</v>
      </c>
      <c r="EK360">
        <v>0</v>
      </c>
      <c r="EL360">
        <v>0</v>
      </c>
      <c r="EM360">
        <v>0</v>
      </c>
      <c r="EN360">
        <v>0</v>
      </c>
      <c r="EO360">
        <v>0</v>
      </c>
      <c r="EP360">
        <v>0</v>
      </c>
      <c r="EQ360">
        <v>0</v>
      </c>
      <c r="ER360">
        <v>0</v>
      </c>
      <c r="ES360">
        <v>0</v>
      </c>
      <c r="ET360">
        <v>0</v>
      </c>
      <c r="EU360">
        <v>0</v>
      </c>
      <c r="EV360">
        <v>0</v>
      </c>
      <c r="EW360">
        <v>0</v>
      </c>
      <c r="EX360">
        <v>0</v>
      </c>
      <c r="EY360">
        <v>0</v>
      </c>
      <c r="EZ360">
        <v>0</v>
      </c>
      <c r="FA360">
        <v>0</v>
      </c>
      <c r="FB360">
        <v>0</v>
      </c>
      <c r="FC360">
        <v>0</v>
      </c>
      <c r="FD360">
        <v>0</v>
      </c>
      <c r="FE360">
        <v>0</v>
      </c>
      <c r="FF360">
        <v>0</v>
      </c>
      <c r="FG360">
        <v>0</v>
      </c>
      <c r="FH360">
        <v>0</v>
      </c>
      <c r="FI360">
        <v>0</v>
      </c>
      <c r="FJ360">
        <v>0</v>
      </c>
      <c r="FK360">
        <v>0</v>
      </c>
      <c r="FL360">
        <v>0</v>
      </c>
      <c r="FM360">
        <v>0</v>
      </c>
      <c r="FN360">
        <v>0</v>
      </c>
      <c r="FO360">
        <v>0</v>
      </c>
      <c r="FP360">
        <v>0</v>
      </c>
      <c r="FQ360">
        <v>0</v>
      </c>
      <c r="FR360">
        <v>0</v>
      </c>
      <c r="FS360">
        <v>0</v>
      </c>
      <c r="FU360">
        <v>0</v>
      </c>
    </row>
    <row r="361" spans="1:177" x14ac:dyDescent="0.2">
      <c r="A361" t="s">
        <v>196</v>
      </c>
      <c r="B361" t="s">
        <v>212</v>
      </c>
      <c r="C361" t="s">
        <v>1</v>
      </c>
      <c r="D361" t="s">
        <v>253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0</v>
      </c>
      <c r="CZ361">
        <v>0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  <c r="DG361">
        <v>0</v>
      </c>
      <c r="DH361">
        <v>0</v>
      </c>
      <c r="DI361">
        <v>0</v>
      </c>
      <c r="DJ361">
        <v>0</v>
      </c>
      <c r="DK361">
        <v>0</v>
      </c>
      <c r="DL361">
        <v>0</v>
      </c>
      <c r="DM361">
        <v>0</v>
      </c>
      <c r="DN361">
        <v>0</v>
      </c>
      <c r="DO361">
        <v>0</v>
      </c>
      <c r="DP361">
        <v>0</v>
      </c>
      <c r="DQ361">
        <v>0</v>
      </c>
      <c r="DR361">
        <v>0</v>
      </c>
      <c r="DS361">
        <v>0</v>
      </c>
      <c r="DT361">
        <v>0</v>
      </c>
      <c r="DU361">
        <v>0</v>
      </c>
      <c r="DV361">
        <v>0</v>
      </c>
      <c r="DW361">
        <v>0</v>
      </c>
      <c r="DX361">
        <v>0</v>
      </c>
      <c r="DY361">
        <v>0</v>
      </c>
      <c r="DZ361">
        <v>0</v>
      </c>
      <c r="EA361">
        <v>0</v>
      </c>
      <c r="EB361">
        <v>0</v>
      </c>
      <c r="EC361">
        <v>0</v>
      </c>
      <c r="ED361">
        <v>0</v>
      </c>
      <c r="EE361">
        <v>0</v>
      </c>
      <c r="EF361">
        <v>0</v>
      </c>
      <c r="EG361">
        <v>0</v>
      </c>
      <c r="EH361">
        <v>0</v>
      </c>
      <c r="EI361">
        <v>0</v>
      </c>
      <c r="EJ361">
        <v>0</v>
      </c>
      <c r="EK361">
        <v>0</v>
      </c>
      <c r="EL361">
        <v>0</v>
      </c>
      <c r="EM361">
        <v>0</v>
      </c>
      <c r="EN361">
        <v>0</v>
      </c>
      <c r="EO361">
        <v>0</v>
      </c>
      <c r="EP361">
        <v>0</v>
      </c>
      <c r="EQ361">
        <v>0</v>
      </c>
      <c r="ER361">
        <v>0</v>
      </c>
      <c r="ES361">
        <v>0</v>
      </c>
      <c r="ET361">
        <v>0</v>
      </c>
      <c r="EU361">
        <v>0</v>
      </c>
      <c r="EV361">
        <v>0</v>
      </c>
      <c r="EW361">
        <v>0</v>
      </c>
      <c r="EX361">
        <v>0</v>
      </c>
      <c r="EY361">
        <v>0</v>
      </c>
      <c r="EZ361">
        <v>0</v>
      </c>
      <c r="FA361">
        <v>0</v>
      </c>
      <c r="FB361">
        <v>0</v>
      </c>
      <c r="FC361">
        <v>0</v>
      </c>
      <c r="FD361">
        <v>0</v>
      </c>
      <c r="FE361">
        <v>0</v>
      </c>
      <c r="FF361">
        <v>0</v>
      </c>
      <c r="FG361">
        <v>0</v>
      </c>
      <c r="FH361">
        <v>0</v>
      </c>
      <c r="FI361">
        <v>0</v>
      </c>
      <c r="FJ361">
        <v>0</v>
      </c>
      <c r="FK361">
        <v>0</v>
      </c>
      <c r="FL361">
        <v>0</v>
      </c>
      <c r="FM361">
        <v>0</v>
      </c>
      <c r="FN361">
        <v>0</v>
      </c>
      <c r="FO361">
        <v>0</v>
      </c>
      <c r="FP361">
        <v>0</v>
      </c>
      <c r="FQ361">
        <v>0</v>
      </c>
      <c r="FR361">
        <v>0</v>
      </c>
      <c r="FS361">
        <v>12</v>
      </c>
      <c r="FT361">
        <v>0.19837398827075958</v>
      </c>
      <c r="FU361">
        <v>0</v>
      </c>
    </row>
    <row r="362" spans="1:177" x14ac:dyDescent="0.2">
      <c r="A362" t="s">
        <v>196</v>
      </c>
      <c r="B362" t="s">
        <v>212</v>
      </c>
      <c r="C362" t="s">
        <v>1</v>
      </c>
      <c r="D362" t="s">
        <v>254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0</v>
      </c>
      <c r="DA362">
        <v>0</v>
      </c>
      <c r="DB362">
        <v>0</v>
      </c>
      <c r="DC362">
        <v>0</v>
      </c>
      <c r="DD362">
        <v>0</v>
      </c>
      <c r="DE362">
        <v>0</v>
      </c>
      <c r="DF362">
        <v>0</v>
      </c>
      <c r="DG362">
        <v>0</v>
      </c>
      <c r="DH362">
        <v>0</v>
      </c>
      <c r="DI362">
        <v>0</v>
      </c>
      <c r="DJ362">
        <v>0</v>
      </c>
      <c r="DK362">
        <v>0</v>
      </c>
      <c r="DL362">
        <v>0</v>
      </c>
      <c r="DM362">
        <v>0</v>
      </c>
      <c r="DN362">
        <v>0</v>
      </c>
      <c r="DO362">
        <v>0</v>
      </c>
      <c r="DP362">
        <v>0</v>
      </c>
      <c r="DQ362">
        <v>0</v>
      </c>
      <c r="DR362">
        <v>0</v>
      </c>
      <c r="DS362">
        <v>0</v>
      </c>
      <c r="DT362">
        <v>0</v>
      </c>
      <c r="DU362">
        <v>0</v>
      </c>
      <c r="DV362">
        <v>0</v>
      </c>
      <c r="DW362">
        <v>0</v>
      </c>
      <c r="DX362">
        <v>0</v>
      </c>
      <c r="DY362">
        <v>0</v>
      </c>
      <c r="DZ362">
        <v>0</v>
      </c>
      <c r="EA362">
        <v>0</v>
      </c>
      <c r="EB362">
        <v>0</v>
      </c>
      <c r="EC362">
        <v>0</v>
      </c>
      <c r="ED362">
        <v>0</v>
      </c>
      <c r="EE362">
        <v>0</v>
      </c>
      <c r="EF362">
        <v>0</v>
      </c>
      <c r="EG362">
        <v>0</v>
      </c>
      <c r="EH362">
        <v>0</v>
      </c>
      <c r="EI362">
        <v>0</v>
      </c>
      <c r="EJ362">
        <v>0</v>
      </c>
      <c r="EK362">
        <v>0</v>
      </c>
      <c r="EL362">
        <v>0</v>
      </c>
      <c r="EM362">
        <v>0</v>
      </c>
      <c r="EN362">
        <v>0</v>
      </c>
      <c r="EO362">
        <v>0</v>
      </c>
      <c r="EP362">
        <v>0</v>
      </c>
      <c r="EQ362">
        <v>0</v>
      </c>
      <c r="ER362">
        <v>0</v>
      </c>
      <c r="ES362">
        <v>0</v>
      </c>
      <c r="ET362">
        <v>0</v>
      </c>
      <c r="EU362">
        <v>0</v>
      </c>
      <c r="EV362">
        <v>0</v>
      </c>
      <c r="EW362">
        <v>0</v>
      </c>
      <c r="EX362">
        <v>0</v>
      </c>
      <c r="EY362">
        <v>0</v>
      </c>
      <c r="EZ362">
        <v>0</v>
      </c>
      <c r="FA362">
        <v>0</v>
      </c>
      <c r="FB362">
        <v>0</v>
      </c>
      <c r="FC362">
        <v>0</v>
      </c>
      <c r="FD362">
        <v>0</v>
      </c>
      <c r="FE362">
        <v>0</v>
      </c>
      <c r="FF362">
        <v>0</v>
      </c>
      <c r="FG362">
        <v>0</v>
      </c>
      <c r="FH362">
        <v>0</v>
      </c>
      <c r="FI362">
        <v>0</v>
      </c>
      <c r="FJ362">
        <v>0</v>
      </c>
      <c r="FK362">
        <v>0</v>
      </c>
      <c r="FL362">
        <v>0</v>
      </c>
      <c r="FM362">
        <v>0</v>
      </c>
      <c r="FN362">
        <v>0</v>
      </c>
      <c r="FO362">
        <v>0</v>
      </c>
      <c r="FP362">
        <v>0</v>
      </c>
      <c r="FQ362">
        <v>0</v>
      </c>
      <c r="FR362">
        <v>0</v>
      </c>
      <c r="FS362">
        <v>12</v>
      </c>
      <c r="FT362">
        <v>0.19675230979919434</v>
      </c>
      <c r="FU362">
        <v>0</v>
      </c>
    </row>
    <row r="363" spans="1:177" x14ac:dyDescent="0.2">
      <c r="A363" t="s">
        <v>196</v>
      </c>
      <c r="B363" t="s">
        <v>212</v>
      </c>
      <c r="C363" t="s">
        <v>1</v>
      </c>
      <c r="D363" t="s">
        <v>255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0</v>
      </c>
      <c r="BS363">
        <v>0</v>
      </c>
      <c r="BT363">
        <v>0</v>
      </c>
      <c r="BU363">
        <v>0</v>
      </c>
      <c r="BV363">
        <v>0</v>
      </c>
      <c r="BW363">
        <v>0</v>
      </c>
      <c r="BX363">
        <v>0</v>
      </c>
      <c r="BY363">
        <v>0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  <c r="DG363">
        <v>0</v>
      </c>
      <c r="DH363">
        <v>0</v>
      </c>
      <c r="DI363">
        <v>0</v>
      </c>
      <c r="DJ363">
        <v>0</v>
      </c>
      <c r="DK363">
        <v>0</v>
      </c>
      <c r="DL363">
        <v>0</v>
      </c>
      <c r="DM363">
        <v>0</v>
      </c>
      <c r="DN363">
        <v>0</v>
      </c>
      <c r="DO363">
        <v>0</v>
      </c>
      <c r="DP363">
        <v>0</v>
      </c>
      <c r="DQ363">
        <v>0</v>
      </c>
      <c r="DR363">
        <v>0</v>
      </c>
      <c r="DS363">
        <v>0</v>
      </c>
      <c r="DT363">
        <v>0</v>
      </c>
      <c r="DU363">
        <v>0</v>
      </c>
      <c r="DV363">
        <v>0</v>
      </c>
      <c r="DW363">
        <v>0</v>
      </c>
      <c r="DX363">
        <v>0</v>
      </c>
      <c r="DY363">
        <v>0</v>
      </c>
      <c r="DZ363">
        <v>0</v>
      </c>
      <c r="EA363">
        <v>0</v>
      </c>
      <c r="EB363">
        <v>0</v>
      </c>
      <c r="EC363">
        <v>0</v>
      </c>
      <c r="ED363">
        <v>0</v>
      </c>
      <c r="EE363">
        <v>0</v>
      </c>
      <c r="EF363">
        <v>0</v>
      </c>
      <c r="EG363">
        <v>0</v>
      </c>
      <c r="EH363">
        <v>0</v>
      </c>
      <c r="EI363">
        <v>0</v>
      </c>
      <c r="EJ363">
        <v>0</v>
      </c>
      <c r="EK363">
        <v>0</v>
      </c>
      <c r="EL363">
        <v>0</v>
      </c>
      <c r="EM363">
        <v>0</v>
      </c>
      <c r="EN363">
        <v>0</v>
      </c>
      <c r="EO363">
        <v>0</v>
      </c>
      <c r="EP363">
        <v>0</v>
      </c>
      <c r="EQ363">
        <v>0</v>
      </c>
      <c r="ER363">
        <v>0</v>
      </c>
      <c r="ES363">
        <v>0</v>
      </c>
      <c r="ET363">
        <v>0</v>
      </c>
      <c r="EU363">
        <v>0</v>
      </c>
      <c r="EV363">
        <v>0</v>
      </c>
      <c r="EW363">
        <v>0</v>
      </c>
      <c r="EX363">
        <v>0</v>
      </c>
      <c r="EY363">
        <v>0</v>
      </c>
      <c r="EZ363">
        <v>0</v>
      </c>
      <c r="FA363">
        <v>0</v>
      </c>
      <c r="FB363">
        <v>0</v>
      </c>
      <c r="FC363">
        <v>0</v>
      </c>
      <c r="FD363">
        <v>0</v>
      </c>
      <c r="FE363">
        <v>0</v>
      </c>
      <c r="FF363">
        <v>0</v>
      </c>
      <c r="FG363">
        <v>0</v>
      </c>
      <c r="FH363">
        <v>0</v>
      </c>
      <c r="FI363">
        <v>0</v>
      </c>
      <c r="FJ363">
        <v>0</v>
      </c>
      <c r="FK363">
        <v>0</v>
      </c>
      <c r="FL363">
        <v>0</v>
      </c>
      <c r="FM363">
        <v>0</v>
      </c>
      <c r="FN363">
        <v>0</v>
      </c>
      <c r="FO363">
        <v>0</v>
      </c>
      <c r="FP363">
        <v>0</v>
      </c>
      <c r="FQ363">
        <v>0</v>
      </c>
      <c r="FR363">
        <v>0</v>
      </c>
      <c r="FS363">
        <v>12</v>
      </c>
      <c r="FT363">
        <v>0.19573004543781281</v>
      </c>
      <c r="FU363">
        <v>0</v>
      </c>
    </row>
    <row r="364" spans="1:177" x14ac:dyDescent="0.2">
      <c r="A364" t="s">
        <v>196</v>
      </c>
      <c r="B364" t="s">
        <v>212</v>
      </c>
      <c r="C364" t="s">
        <v>1</v>
      </c>
      <c r="D364" t="s">
        <v>256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0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0</v>
      </c>
      <c r="CU364">
        <v>0</v>
      </c>
      <c r="CV364">
        <v>0</v>
      </c>
      <c r="CW364">
        <v>0</v>
      </c>
      <c r="CX364">
        <v>0</v>
      </c>
      <c r="CY364">
        <v>0</v>
      </c>
      <c r="CZ364">
        <v>0</v>
      </c>
      <c r="DA364">
        <v>0</v>
      </c>
      <c r="DB364">
        <v>0</v>
      </c>
      <c r="DC364">
        <v>0</v>
      </c>
      <c r="DD364">
        <v>0</v>
      </c>
      <c r="DE364">
        <v>0</v>
      </c>
      <c r="DF364">
        <v>0</v>
      </c>
      <c r="DG364">
        <v>0</v>
      </c>
      <c r="DH364">
        <v>0</v>
      </c>
      <c r="DI364">
        <v>0</v>
      </c>
      <c r="DJ364">
        <v>0</v>
      </c>
      <c r="DK364">
        <v>0</v>
      </c>
      <c r="DL364">
        <v>0</v>
      </c>
      <c r="DM364">
        <v>0</v>
      </c>
      <c r="DN364">
        <v>0</v>
      </c>
      <c r="DO364">
        <v>0</v>
      </c>
      <c r="DP364">
        <v>0</v>
      </c>
      <c r="DQ364">
        <v>0</v>
      </c>
      <c r="DR364">
        <v>0</v>
      </c>
      <c r="DS364">
        <v>0</v>
      </c>
      <c r="DT364">
        <v>0</v>
      </c>
      <c r="DU364">
        <v>0</v>
      </c>
      <c r="DV364">
        <v>0</v>
      </c>
      <c r="DW364">
        <v>0</v>
      </c>
      <c r="DX364">
        <v>0</v>
      </c>
      <c r="DY364">
        <v>0</v>
      </c>
      <c r="DZ364">
        <v>0</v>
      </c>
      <c r="EA364">
        <v>0</v>
      </c>
      <c r="EB364">
        <v>0</v>
      </c>
      <c r="EC364">
        <v>0</v>
      </c>
      <c r="ED364">
        <v>0</v>
      </c>
      <c r="EE364">
        <v>0</v>
      </c>
      <c r="EF364">
        <v>0</v>
      </c>
      <c r="EG364">
        <v>0</v>
      </c>
      <c r="EH364">
        <v>0</v>
      </c>
      <c r="EI364">
        <v>0</v>
      </c>
      <c r="EJ364">
        <v>0</v>
      </c>
      <c r="EK364">
        <v>0</v>
      </c>
      <c r="EL364">
        <v>0</v>
      </c>
      <c r="EM364">
        <v>0</v>
      </c>
      <c r="EN364">
        <v>0</v>
      </c>
      <c r="EO364">
        <v>0</v>
      </c>
      <c r="EP364">
        <v>0</v>
      </c>
      <c r="EQ364">
        <v>0</v>
      </c>
      <c r="ER364">
        <v>0</v>
      </c>
      <c r="ES364">
        <v>0</v>
      </c>
      <c r="ET364">
        <v>0</v>
      </c>
      <c r="EU364">
        <v>0</v>
      </c>
      <c r="EV364">
        <v>0</v>
      </c>
      <c r="EW364">
        <v>0</v>
      </c>
      <c r="EX364">
        <v>0</v>
      </c>
      <c r="EY364">
        <v>0</v>
      </c>
      <c r="EZ364">
        <v>0</v>
      </c>
      <c r="FA364">
        <v>0</v>
      </c>
      <c r="FB364">
        <v>0</v>
      </c>
      <c r="FC364">
        <v>0</v>
      </c>
      <c r="FD364">
        <v>0</v>
      </c>
      <c r="FE364">
        <v>0</v>
      </c>
      <c r="FF364">
        <v>0</v>
      </c>
      <c r="FG364">
        <v>0</v>
      </c>
      <c r="FH364">
        <v>0</v>
      </c>
      <c r="FI364">
        <v>0</v>
      </c>
      <c r="FJ364">
        <v>0</v>
      </c>
      <c r="FK364">
        <v>0</v>
      </c>
      <c r="FL364">
        <v>0</v>
      </c>
      <c r="FM364">
        <v>0</v>
      </c>
      <c r="FN364">
        <v>0</v>
      </c>
      <c r="FO364">
        <v>0</v>
      </c>
      <c r="FP364">
        <v>0</v>
      </c>
      <c r="FQ364">
        <v>0</v>
      </c>
      <c r="FR364">
        <v>0</v>
      </c>
      <c r="FS364">
        <v>0</v>
      </c>
      <c r="FU364">
        <v>0</v>
      </c>
    </row>
    <row r="365" spans="1:177" x14ac:dyDescent="0.2">
      <c r="A365" t="s">
        <v>196</v>
      </c>
      <c r="B365" t="s">
        <v>212</v>
      </c>
      <c r="C365" t="s">
        <v>1</v>
      </c>
      <c r="D365" t="s">
        <v>257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0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0</v>
      </c>
      <c r="BY365">
        <v>0</v>
      </c>
      <c r="BZ365">
        <v>0</v>
      </c>
      <c r="CA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0</v>
      </c>
      <c r="CU365">
        <v>0</v>
      </c>
      <c r="CV365">
        <v>0</v>
      </c>
      <c r="CW365">
        <v>0</v>
      </c>
      <c r="CX365">
        <v>0</v>
      </c>
      <c r="CY365">
        <v>0</v>
      </c>
      <c r="CZ365">
        <v>0</v>
      </c>
      <c r="DA365">
        <v>0</v>
      </c>
      <c r="DB365">
        <v>0</v>
      </c>
      <c r="DC365">
        <v>0</v>
      </c>
      <c r="DD365">
        <v>0</v>
      </c>
      <c r="DE365">
        <v>0</v>
      </c>
      <c r="DF365">
        <v>0</v>
      </c>
      <c r="DG365">
        <v>0</v>
      </c>
      <c r="DH365">
        <v>0</v>
      </c>
      <c r="DI365">
        <v>0</v>
      </c>
      <c r="DJ365">
        <v>0</v>
      </c>
      <c r="DK365">
        <v>0</v>
      </c>
      <c r="DL365">
        <v>0</v>
      </c>
      <c r="DM365">
        <v>0</v>
      </c>
      <c r="DN365">
        <v>0</v>
      </c>
      <c r="DO365">
        <v>0</v>
      </c>
      <c r="DP365">
        <v>0</v>
      </c>
      <c r="DQ365">
        <v>0</v>
      </c>
      <c r="DR365">
        <v>0</v>
      </c>
      <c r="DS365">
        <v>0</v>
      </c>
      <c r="DT365">
        <v>0</v>
      </c>
      <c r="DU365">
        <v>0</v>
      </c>
      <c r="DV365">
        <v>0</v>
      </c>
      <c r="DW365">
        <v>0</v>
      </c>
      <c r="DX365">
        <v>0</v>
      </c>
      <c r="DY365">
        <v>0</v>
      </c>
      <c r="DZ365">
        <v>0</v>
      </c>
      <c r="EA365">
        <v>0</v>
      </c>
      <c r="EB365">
        <v>0</v>
      </c>
      <c r="EC365">
        <v>0</v>
      </c>
      <c r="ED365">
        <v>0</v>
      </c>
      <c r="EE365">
        <v>0</v>
      </c>
      <c r="EF365">
        <v>0</v>
      </c>
      <c r="EG365">
        <v>0</v>
      </c>
      <c r="EH365">
        <v>0</v>
      </c>
      <c r="EI365">
        <v>0</v>
      </c>
      <c r="EJ365">
        <v>0</v>
      </c>
      <c r="EK365">
        <v>0</v>
      </c>
      <c r="EL365">
        <v>0</v>
      </c>
      <c r="EM365">
        <v>0</v>
      </c>
      <c r="EN365">
        <v>0</v>
      </c>
      <c r="EO365">
        <v>0</v>
      </c>
      <c r="EP365">
        <v>0</v>
      </c>
      <c r="EQ365">
        <v>0</v>
      </c>
      <c r="ER365">
        <v>0</v>
      </c>
      <c r="ES365">
        <v>0</v>
      </c>
      <c r="ET365">
        <v>0</v>
      </c>
      <c r="EU365">
        <v>0</v>
      </c>
      <c r="EV365">
        <v>0</v>
      </c>
      <c r="EW365">
        <v>0</v>
      </c>
      <c r="EX365">
        <v>0</v>
      </c>
      <c r="EY365">
        <v>0</v>
      </c>
      <c r="EZ365">
        <v>0</v>
      </c>
      <c r="FA365">
        <v>0</v>
      </c>
      <c r="FB365">
        <v>0</v>
      </c>
      <c r="FC365">
        <v>0</v>
      </c>
      <c r="FD365">
        <v>0</v>
      </c>
      <c r="FE365">
        <v>0</v>
      </c>
      <c r="FF365">
        <v>0</v>
      </c>
      <c r="FG365">
        <v>0</v>
      </c>
      <c r="FH365">
        <v>0</v>
      </c>
      <c r="FI365">
        <v>0</v>
      </c>
      <c r="FJ365">
        <v>0</v>
      </c>
      <c r="FK365">
        <v>0</v>
      </c>
      <c r="FL365">
        <v>0</v>
      </c>
      <c r="FM365">
        <v>0</v>
      </c>
      <c r="FN365">
        <v>0</v>
      </c>
      <c r="FO365">
        <v>0</v>
      </c>
      <c r="FP365">
        <v>0</v>
      </c>
      <c r="FQ365">
        <v>0</v>
      </c>
      <c r="FR365">
        <v>0</v>
      </c>
      <c r="FS365">
        <v>12</v>
      </c>
      <c r="FT365">
        <v>0.20732054114341736</v>
      </c>
      <c r="FU365">
        <v>0</v>
      </c>
    </row>
    <row r="366" spans="1:177" x14ac:dyDescent="0.2">
      <c r="A366" t="s">
        <v>196</v>
      </c>
      <c r="B366" t="s">
        <v>212</v>
      </c>
      <c r="C366" t="s">
        <v>1</v>
      </c>
      <c r="D366" t="s">
        <v>258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0</v>
      </c>
      <c r="BY366">
        <v>0</v>
      </c>
      <c r="BZ366">
        <v>0</v>
      </c>
      <c r="CA366">
        <v>0</v>
      </c>
      <c r="CB366">
        <v>0</v>
      </c>
      <c r="CC366">
        <v>0</v>
      </c>
      <c r="CD366">
        <v>0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0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  <c r="DG366">
        <v>0</v>
      </c>
      <c r="DH366">
        <v>0</v>
      </c>
      <c r="DI366">
        <v>0</v>
      </c>
      <c r="DJ366">
        <v>0</v>
      </c>
      <c r="DK366">
        <v>0</v>
      </c>
      <c r="DL366">
        <v>0</v>
      </c>
      <c r="DM366">
        <v>0</v>
      </c>
      <c r="DN366">
        <v>0</v>
      </c>
      <c r="DO366">
        <v>0</v>
      </c>
      <c r="DP366">
        <v>0</v>
      </c>
      <c r="DQ366">
        <v>0</v>
      </c>
      <c r="DR366">
        <v>0</v>
      </c>
      <c r="DS366">
        <v>0</v>
      </c>
      <c r="DT366">
        <v>0</v>
      </c>
      <c r="DU366">
        <v>0</v>
      </c>
      <c r="DV366">
        <v>0</v>
      </c>
      <c r="DW366">
        <v>0</v>
      </c>
      <c r="DX366">
        <v>0</v>
      </c>
      <c r="DY366">
        <v>0</v>
      </c>
      <c r="DZ366">
        <v>0</v>
      </c>
      <c r="EA366">
        <v>0</v>
      </c>
      <c r="EB366">
        <v>0</v>
      </c>
      <c r="EC366">
        <v>0</v>
      </c>
      <c r="ED366">
        <v>0</v>
      </c>
      <c r="EE366">
        <v>0</v>
      </c>
      <c r="EF366">
        <v>0</v>
      </c>
      <c r="EG366">
        <v>0</v>
      </c>
      <c r="EH366">
        <v>0</v>
      </c>
      <c r="EI366">
        <v>0</v>
      </c>
      <c r="EJ366">
        <v>0</v>
      </c>
      <c r="EK366">
        <v>0</v>
      </c>
      <c r="EL366">
        <v>0</v>
      </c>
      <c r="EM366">
        <v>0</v>
      </c>
      <c r="EN366">
        <v>0</v>
      </c>
      <c r="EO366">
        <v>0</v>
      </c>
      <c r="EP366">
        <v>0</v>
      </c>
      <c r="EQ366">
        <v>0</v>
      </c>
      <c r="ER366">
        <v>0</v>
      </c>
      <c r="ES366">
        <v>0</v>
      </c>
      <c r="ET366">
        <v>0</v>
      </c>
      <c r="EU366">
        <v>0</v>
      </c>
      <c r="EV366">
        <v>0</v>
      </c>
      <c r="EW366">
        <v>0</v>
      </c>
      <c r="EX366">
        <v>0</v>
      </c>
      <c r="EY366">
        <v>0</v>
      </c>
      <c r="EZ366">
        <v>0</v>
      </c>
      <c r="FA366">
        <v>0</v>
      </c>
      <c r="FB366">
        <v>0</v>
      </c>
      <c r="FC366">
        <v>0</v>
      </c>
      <c r="FD366">
        <v>0</v>
      </c>
      <c r="FE366">
        <v>0</v>
      </c>
      <c r="FF366">
        <v>0</v>
      </c>
      <c r="FG366">
        <v>0</v>
      </c>
      <c r="FH366">
        <v>0</v>
      </c>
      <c r="FI366">
        <v>0</v>
      </c>
      <c r="FJ366">
        <v>0</v>
      </c>
      <c r="FK366">
        <v>0</v>
      </c>
      <c r="FL366">
        <v>0</v>
      </c>
      <c r="FM366">
        <v>0</v>
      </c>
      <c r="FN366">
        <v>0</v>
      </c>
      <c r="FO366">
        <v>0</v>
      </c>
      <c r="FP366">
        <v>0</v>
      </c>
      <c r="FQ366">
        <v>0</v>
      </c>
      <c r="FR366">
        <v>0</v>
      </c>
      <c r="FS366">
        <v>0</v>
      </c>
      <c r="FU366">
        <v>0</v>
      </c>
    </row>
    <row r="367" spans="1:177" x14ac:dyDescent="0.2">
      <c r="A367" t="s">
        <v>196</v>
      </c>
      <c r="B367" t="s">
        <v>212</v>
      </c>
      <c r="C367" t="s">
        <v>1</v>
      </c>
      <c r="D367" t="s">
        <v>259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0</v>
      </c>
      <c r="BY367">
        <v>0</v>
      </c>
      <c r="BZ367">
        <v>0</v>
      </c>
      <c r="CA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0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0</v>
      </c>
      <c r="CV367">
        <v>0</v>
      </c>
      <c r="CW367">
        <v>0</v>
      </c>
      <c r="CX367">
        <v>0</v>
      </c>
      <c r="CY367">
        <v>0</v>
      </c>
      <c r="CZ367">
        <v>0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  <c r="DG367">
        <v>0</v>
      </c>
      <c r="DH367">
        <v>0</v>
      </c>
      <c r="DI367">
        <v>0</v>
      </c>
      <c r="DJ367">
        <v>0</v>
      </c>
      <c r="DK367">
        <v>0</v>
      </c>
      <c r="DL367">
        <v>0</v>
      </c>
      <c r="DM367">
        <v>0</v>
      </c>
      <c r="DN367">
        <v>0</v>
      </c>
      <c r="DO367">
        <v>0</v>
      </c>
      <c r="DP367">
        <v>0</v>
      </c>
      <c r="DQ367">
        <v>0</v>
      </c>
      <c r="DR367">
        <v>0</v>
      </c>
      <c r="DS367">
        <v>0</v>
      </c>
      <c r="DT367">
        <v>0</v>
      </c>
      <c r="DU367">
        <v>0</v>
      </c>
      <c r="DV367">
        <v>0</v>
      </c>
      <c r="DW367">
        <v>0</v>
      </c>
      <c r="DX367">
        <v>0</v>
      </c>
      <c r="DY367">
        <v>0</v>
      </c>
      <c r="DZ367">
        <v>0</v>
      </c>
      <c r="EA367">
        <v>0</v>
      </c>
      <c r="EB367">
        <v>0</v>
      </c>
      <c r="EC367">
        <v>0</v>
      </c>
      <c r="ED367">
        <v>0</v>
      </c>
      <c r="EE367">
        <v>0</v>
      </c>
      <c r="EF367">
        <v>0</v>
      </c>
      <c r="EG367">
        <v>0</v>
      </c>
      <c r="EH367">
        <v>0</v>
      </c>
      <c r="EI367">
        <v>0</v>
      </c>
      <c r="EJ367">
        <v>0</v>
      </c>
      <c r="EK367">
        <v>0</v>
      </c>
      <c r="EL367">
        <v>0</v>
      </c>
      <c r="EM367">
        <v>0</v>
      </c>
      <c r="EN367">
        <v>0</v>
      </c>
      <c r="EO367">
        <v>0</v>
      </c>
      <c r="EP367">
        <v>0</v>
      </c>
      <c r="EQ367">
        <v>0</v>
      </c>
      <c r="ER367">
        <v>0</v>
      </c>
      <c r="ES367">
        <v>0</v>
      </c>
      <c r="ET367">
        <v>0</v>
      </c>
      <c r="EU367">
        <v>0</v>
      </c>
      <c r="EV367">
        <v>0</v>
      </c>
      <c r="EW367">
        <v>0</v>
      </c>
      <c r="EX367">
        <v>0</v>
      </c>
      <c r="EY367">
        <v>0</v>
      </c>
      <c r="EZ367">
        <v>0</v>
      </c>
      <c r="FA367">
        <v>0</v>
      </c>
      <c r="FB367">
        <v>0</v>
      </c>
      <c r="FC367">
        <v>0</v>
      </c>
      <c r="FD367">
        <v>0</v>
      </c>
      <c r="FE367">
        <v>0</v>
      </c>
      <c r="FF367">
        <v>0</v>
      </c>
      <c r="FG367">
        <v>0</v>
      </c>
      <c r="FH367">
        <v>0</v>
      </c>
      <c r="FI367">
        <v>0</v>
      </c>
      <c r="FJ367">
        <v>0</v>
      </c>
      <c r="FK367">
        <v>0</v>
      </c>
      <c r="FL367">
        <v>0</v>
      </c>
      <c r="FM367">
        <v>0</v>
      </c>
      <c r="FN367">
        <v>0</v>
      </c>
      <c r="FO367">
        <v>0</v>
      </c>
      <c r="FP367">
        <v>0</v>
      </c>
      <c r="FQ367">
        <v>0</v>
      </c>
      <c r="FR367">
        <v>0</v>
      </c>
      <c r="FS367">
        <v>0</v>
      </c>
      <c r="FU367">
        <v>0</v>
      </c>
    </row>
    <row r="368" spans="1:177" x14ac:dyDescent="0.2">
      <c r="A368" t="s">
        <v>196</v>
      </c>
      <c r="B368" t="s">
        <v>212</v>
      </c>
      <c r="C368" t="s">
        <v>1</v>
      </c>
      <c r="D368" t="s">
        <v>260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0</v>
      </c>
      <c r="BY368">
        <v>0</v>
      </c>
      <c r="BZ368">
        <v>0</v>
      </c>
      <c r="CA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0</v>
      </c>
      <c r="DB368">
        <v>0</v>
      </c>
      <c r="DC368">
        <v>0</v>
      </c>
      <c r="DD368">
        <v>0</v>
      </c>
      <c r="DE368">
        <v>0</v>
      </c>
      <c r="DF368">
        <v>0</v>
      </c>
      <c r="DG368">
        <v>0</v>
      </c>
      <c r="DH368">
        <v>0</v>
      </c>
      <c r="DI368">
        <v>0</v>
      </c>
      <c r="DJ368">
        <v>0</v>
      </c>
      <c r="DK368">
        <v>0</v>
      </c>
      <c r="DL368">
        <v>0</v>
      </c>
      <c r="DM368">
        <v>0</v>
      </c>
      <c r="DN368">
        <v>0</v>
      </c>
      <c r="DO368">
        <v>0</v>
      </c>
      <c r="DP368">
        <v>0</v>
      </c>
      <c r="DQ368">
        <v>0</v>
      </c>
      <c r="DR368">
        <v>0</v>
      </c>
      <c r="DS368">
        <v>0</v>
      </c>
      <c r="DT368">
        <v>0</v>
      </c>
      <c r="DU368">
        <v>0</v>
      </c>
      <c r="DV368">
        <v>0</v>
      </c>
      <c r="DW368">
        <v>0</v>
      </c>
      <c r="DX368">
        <v>0</v>
      </c>
      <c r="DY368">
        <v>0</v>
      </c>
      <c r="DZ368">
        <v>0</v>
      </c>
      <c r="EA368">
        <v>0</v>
      </c>
      <c r="EB368">
        <v>0</v>
      </c>
      <c r="EC368">
        <v>0</v>
      </c>
      <c r="ED368">
        <v>0</v>
      </c>
      <c r="EE368">
        <v>0</v>
      </c>
      <c r="EF368">
        <v>0</v>
      </c>
      <c r="EG368">
        <v>0</v>
      </c>
      <c r="EH368">
        <v>0</v>
      </c>
      <c r="EI368">
        <v>0</v>
      </c>
      <c r="EJ368">
        <v>0</v>
      </c>
      <c r="EK368">
        <v>0</v>
      </c>
      <c r="EL368">
        <v>0</v>
      </c>
      <c r="EM368">
        <v>0</v>
      </c>
      <c r="EN368">
        <v>0</v>
      </c>
      <c r="EO368">
        <v>0</v>
      </c>
      <c r="EP368">
        <v>0</v>
      </c>
      <c r="EQ368">
        <v>0</v>
      </c>
      <c r="ER368">
        <v>0</v>
      </c>
      <c r="ES368">
        <v>0</v>
      </c>
      <c r="ET368">
        <v>0</v>
      </c>
      <c r="EU368">
        <v>0</v>
      </c>
      <c r="EV368">
        <v>0</v>
      </c>
      <c r="EW368">
        <v>0</v>
      </c>
      <c r="EX368">
        <v>0</v>
      </c>
      <c r="EY368">
        <v>0</v>
      </c>
      <c r="EZ368">
        <v>0</v>
      </c>
      <c r="FA368">
        <v>0</v>
      </c>
      <c r="FB368">
        <v>0</v>
      </c>
      <c r="FC368">
        <v>0</v>
      </c>
      <c r="FD368">
        <v>0</v>
      </c>
      <c r="FE368">
        <v>0</v>
      </c>
      <c r="FF368">
        <v>0</v>
      </c>
      <c r="FG368">
        <v>0</v>
      </c>
      <c r="FH368">
        <v>0</v>
      </c>
      <c r="FI368">
        <v>0</v>
      </c>
      <c r="FJ368">
        <v>0</v>
      </c>
      <c r="FK368">
        <v>0</v>
      </c>
      <c r="FL368">
        <v>0</v>
      </c>
      <c r="FM368">
        <v>0</v>
      </c>
      <c r="FN368">
        <v>0</v>
      </c>
      <c r="FO368">
        <v>0</v>
      </c>
      <c r="FP368">
        <v>0</v>
      </c>
      <c r="FQ368">
        <v>0</v>
      </c>
      <c r="FR368">
        <v>0</v>
      </c>
      <c r="FS368">
        <v>0</v>
      </c>
      <c r="FU368">
        <v>0</v>
      </c>
    </row>
    <row r="369" spans="1:177" x14ac:dyDescent="0.2">
      <c r="A369" t="s">
        <v>196</v>
      </c>
      <c r="B369" t="s">
        <v>212</v>
      </c>
      <c r="C369" t="s">
        <v>1</v>
      </c>
      <c r="D369" t="s">
        <v>2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0</v>
      </c>
      <c r="BX369">
        <v>0</v>
      </c>
      <c r="BY369">
        <v>0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  <c r="DG369">
        <v>0</v>
      </c>
      <c r="DH369">
        <v>0</v>
      </c>
      <c r="DI369">
        <v>0</v>
      </c>
      <c r="DJ369">
        <v>0</v>
      </c>
      <c r="DK369">
        <v>0</v>
      </c>
      <c r="DL369">
        <v>0</v>
      </c>
      <c r="DM369">
        <v>0</v>
      </c>
      <c r="DN369">
        <v>0</v>
      </c>
      <c r="DO369">
        <v>0</v>
      </c>
      <c r="DP369">
        <v>0</v>
      </c>
      <c r="DQ369">
        <v>0</v>
      </c>
      <c r="DR369">
        <v>0</v>
      </c>
      <c r="DS369">
        <v>0</v>
      </c>
      <c r="DT369">
        <v>0</v>
      </c>
      <c r="DU369">
        <v>0</v>
      </c>
      <c r="DV369">
        <v>0</v>
      </c>
      <c r="DW369">
        <v>0</v>
      </c>
      <c r="DX369">
        <v>0</v>
      </c>
      <c r="DY369">
        <v>0</v>
      </c>
      <c r="DZ369">
        <v>0</v>
      </c>
      <c r="EA369">
        <v>0</v>
      </c>
      <c r="EB369">
        <v>0</v>
      </c>
      <c r="EC369">
        <v>0</v>
      </c>
      <c r="ED369">
        <v>0</v>
      </c>
      <c r="EE369">
        <v>0</v>
      </c>
      <c r="EF369">
        <v>0</v>
      </c>
      <c r="EG369">
        <v>0</v>
      </c>
      <c r="EH369">
        <v>0</v>
      </c>
      <c r="EI369">
        <v>0</v>
      </c>
      <c r="EJ369">
        <v>0</v>
      </c>
      <c r="EK369">
        <v>0</v>
      </c>
      <c r="EL369">
        <v>0</v>
      </c>
      <c r="EM369">
        <v>0</v>
      </c>
      <c r="EN369">
        <v>0</v>
      </c>
      <c r="EO369">
        <v>0</v>
      </c>
      <c r="EP369">
        <v>0</v>
      </c>
      <c r="EQ369">
        <v>0</v>
      </c>
      <c r="ER369">
        <v>0</v>
      </c>
      <c r="ES369">
        <v>0</v>
      </c>
      <c r="ET369">
        <v>0</v>
      </c>
      <c r="EU369">
        <v>0</v>
      </c>
      <c r="EV369">
        <v>0</v>
      </c>
      <c r="EW369">
        <v>0</v>
      </c>
      <c r="EX369">
        <v>0</v>
      </c>
      <c r="EY369">
        <v>0</v>
      </c>
      <c r="EZ369">
        <v>0</v>
      </c>
      <c r="FA369">
        <v>0</v>
      </c>
      <c r="FB369">
        <v>0</v>
      </c>
      <c r="FC369">
        <v>0</v>
      </c>
      <c r="FD369">
        <v>0</v>
      </c>
      <c r="FE369">
        <v>0</v>
      </c>
      <c r="FF369">
        <v>0</v>
      </c>
      <c r="FG369">
        <v>0</v>
      </c>
      <c r="FH369">
        <v>0</v>
      </c>
      <c r="FI369">
        <v>0</v>
      </c>
      <c r="FJ369">
        <v>0</v>
      </c>
      <c r="FK369">
        <v>0</v>
      </c>
      <c r="FL369">
        <v>0</v>
      </c>
      <c r="FM369">
        <v>0</v>
      </c>
      <c r="FN369">
        <v>0</v>
      </c>
      <c r="FO369">
        <v>0</v>
      </c>
      <c r="FP369">
        <v>0</v>
      </c>
      <c r="FQ369">
        <v>0</v>
      </c>
      <c r="FR369">
        <v>0</v>
      </c>
      <c r="FS369">
        <v>12</v>
      </c>
      <c r="FT369">
        <v>0.20388233661651611</v>
      </c>
      <c r="FU369">
        <v>0</v>
      </c>
    </row>
    <row r="370" spans="1:177" x14ac:dyDescent="0.2">
      <c r="A370" t="s">
        <v>197</v>
      </c>
      <c r="B370" t="s">
        <v>212</v>
      </c>
      <c r="C370" t="s">
        <v>1</v>
      </c>
      <c r="D370" t="s">
        <v>246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0</v>
      </c>
      <c r="BY370">
        <v>0</v>
      </c>
      <c r="BZ370">
        <v>0</v>
      </c>
      <c r="CA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  <c r="DG370">
        <v>0</v>
      </c>
      <c r="DH370">
        <v>0</v>
      </c>
      <c r="DI370">
        <v>0</v>
      </c>
      <c r="DJ370">
        <v>0</v>
      </c>
      <c r="DK370">
        <v>0</v>
      </c>
      <c r="DL370">
        <v>0</v>
      </c>
      <c r="DM370">
        <v>0</v>
      </c>
      <c r="DN370">
        <v>0</v>
      </c>
      <c r="DO370">
        <v>0</v>
      </c>
      <c r="DP370">
        <v>0</v>
      </c>
      <c r="DQ370">
        <v>0</v>
      </c>
      <c r="DR370">
        <v>0</v>
      </c>
      <c r="DS370">
        <v>0</v>
      </c>
      <c r="DT370">
        <v>0</v>
      </c>
      <c r="DU370">
        <v>0</v>
      </c>
      <c r="DV370">
        <v>0</v>
      </c>
      <c r="DW370">
        <v>0</v>
      </c>
      <c r="DX370">
        <v>0</v>
      </c>
      <c r="DY370">
        <v>0</v>
      </c>
      <c r="DZ370">
        <v>0</v>
      </c>
      <c r="EA370">
        <v>0</v>
      </c>
      <c r="EB370">
        <v>0</v>
      </c>
      <c r="EC370">
        <v>0</v>
      </c>
      <c r="ED370">
        <v>0</v>
      </c>
      <c r="EE370">
        <v>0</v>
      </c>
      <c r="EF370">
        <v>0</v>
      </c>
      <c r="EG370">
        <v>0</v>
      </c>
      <c r="EH370">
        <v>0</v>
      </c>
      <c r="EI370">
        <v>0</v>
      </c>
      <c r="EJ370">
        <v>0</v>
      </c>
      <c r="EK370">
        <v>0</v>
      </c>
      <c r="EL370">
        <v>0</v>
      </c>
      <c r="EM370">
        <v>0</v>
      </c>
      <c r="EN370">
        <v>0</v>
      </c>
      <c r="EO370">
        <v>0</v>
      </c>
      <c r="EP370">
        <v>0</v>
      </c>
      <c r="EQ370">
        <v>0</v>
      </c>
      <c r="ER370">
        <v>0</v>
      </c>
      <c r="ES370">
        <v>0</v>
      </c>
      <c r="ET370">
        <v>0</v>
      </c>
      <c r="EU370">
        <v>0</v>
      </c>
      <c r="EV370">
        <v>0</v>
      </c>
      <c r="EW370">
        <v>0</v>
      </c>
      <c r="EX370">
        <v>0</v>
      </c>
      <c r="EY370">
        <v>0</v>
      </c>
      <c r="EZ370">
        <v>0</v>
      </c>
      <c r="FA370">
        <v>0</v>
      </c>
      <c r="FB370">
        <v>0</v>
      </c>
      <c r="FC370">
        <v>0</v>
      </c>
      <c r="FD370">
        <v>0</v>
      </c>
      <c r="FE370">
        <v>0</v>
      </c>
      <c r="FF370">
        <v>0</v>
      </c>
      <c r="FG370">
        <v>0</v>
      </c>
      <c r="FH370">
        <v>0</v>
      </c>
      <c r="FI370">
        <v>0</v>
      </c>
      <c r="FJ370">
        <v>0</v>
      </c>
      <c r="FK370">
        <v>0</v>
      </c>
      <c r="FL370">
        <v>0</v>
      </c>
      <c r="FM370">
        <v>0</v>
      </c>
      <c r="FN370">
        <v>0</v>
      </c>
      <c r="FO370">
        <v>0</v>
      </c>
      <c r="FP370">
        <v>0</v>
      </c>
      <c r="FQ370">
        <v>0</v>
      </c>
      <c r="FR370">
        <v>0</v>
      </c>
      <c r="FS370">
        <v>0</v>
      </c>
      <c r="FU370">
        <v>0</v>
      </c>
    </row>
    <row r="371" spans="1:177" x14ac:dyDescent="0.2">
      <c r="A371" t="s">
        <v>197</v>
      </c>
      <c r="B371" t="s">
        <v>212</v>
      </c>
      <c r="C371" t="s">
        <v>1</v>
      </c>
      <c r="D371" t="s">
        <v>247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0</v>
      </c>
      <c r="BY371">
        <v>0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  <c r="DG371">
        <v>0</v>
      </c>
      <c r="DH371">
        <v>0</v>
      </c>
      <c r="DI371">
        <v>0</v>
      </c>
      <c r="DJ371">
        <v>0</v>
      </c>
      <c r="DK371">
        <v>0</v>
      </c>
      <c r="DL371">
        <v>0</v>
      </c>
      <c r="DM371">
        <v>0</v>
      </c>
      <c r="DN371">
        <v>0</v>
      </c>
      <c r="DO371">
        <v>0</v>
      </c>
      <c r="DP371">
        <v>0</v>
      </c>
      <c r="DQ371">
        <v>0</v>
      </c>
      <c r="DR371">
        <v>0</v>
      </c>
      <c r="DS371">
        <v>0</v>
      </c>
      <c r="DT371">
        <v>0</v>
      </c>
      <c r="DU371">
        <v>0</v>
      </c>
      <c r="DV371">
        <v>0</v>
      </c>
      <c r="DW371">
        <v>0</v>
      </c>
      <c r="DX371">
        <v>0</v>
      </c>
      <c r="DY371">
        <v>0</v>
      </c>
      <c r="DZ371">
        <v>0</v>
      </c>
      <c r="EA371">
        <v>0</v>
      </c>
      <c r="EB371">
        <v>0</v>
      </c>
      <c r="EC371">
        <v>0</v>
      </c>
      <c r="ED371">
        <v>0</v>
      </c>
      <c r="EE371">
        <v>0</v>
      </c>
      <c r="EF371">
        <v>0</v>
      </c>
      <c r="EG371">
        <v>0</v>
      </c>
      <c r="EH371">
        <v>0</v>
      </c>
      <c r="EI371">
        <v>0</v>
      </c>
      <c r="EJ371">
        <v>0</v>
      </c>
      <c r="EK371">
        <v>0</v>
      </c>
      <c r="EL371">
        <v>0</v>
      </c>
      <c r="EM371">
        <v>0</v>
      </c>
      <c r="EN371">
        <v>0</v>
      </c>
      <c r="EO371">
        <v>0</v>
      </c>
      <c r="EP371">
        <v>0</v>
      </c>
      <c r="EQ371">
        <v>0</v>
      </c>
      <c r="ER371">
        <v>0</v>
      </c>
      <c r="ES371">
        <v>0</v>
      </c>
      <c r="ET371">
        <v>0</v>
      </c>
      <c r="EU371">
        <v>0</v>
      </c>
      <c r="EV371">
        <v>0</v>
      </c>
      <c r="EW371">
        <v>0</v>
      </c>
      <c r="EX371">
        <v>0</v>
      </c>
      <c r="EY371">
        <v>0</v>
      </c>
      <c r="EZ371">
        <v>0</v>
      </c>
      <c r="FA371">
        <v>0</v>
      </c>
      <c r="FB371">
        <v>0</v>
      </c>
      <c r="FC371">
        <v>0</v>
      </c>
      <c r="FD371">
        <v>0</v>
      </c>
      <c r="FE371">
        <v>0</v>
      </c>
      <c r="FF371">
        <v>0</v>
      </c>
      <c r="FG371">
        <v>0</v>
      </c>
      <c r="FH371">
        <v>0</v>
      </c>
      <c r="FI371">
        <v>0</v>
      </c>
      <c r="FJ371">
        <v>0</v>
      </c>
      <c r="FK371">
        <v>0</v>
      </c>
      <c r="FL371">
        <v>0</v>
      </c>
      <c r="FM371">
        <v>0</v>
      </c>
      <c r="FN371">
        <v>0</v>
      </c>
      <c r="FO371">
        <v>0</v>
      </c>
      <c r="FP371">
        <v>0</v>
      </c>
      <c r="FQ371">
        <v>0</v>
      </c>
      <c r="FR371">
        <v>0</v>
      </c>
      <c r="FS371">
        <v>5</v>
      </c>
      <c r="FT371">
        <v>0.27138546109199524</v>
      </c>
      <c r="FU371">
        <v>0</v>
      </c>
    </row>
    <row r="372" spans="1:177" x14ac:dyDescent="0.2">
      <c r="A372" t="s">
        <v>197</v>
      </c>
      <c r="B372" t="s">
        <v>212</v>
      </c>
      <c r="C372" t="s">
        <v>1</v>
      </c>
      <c r="D372" t="s">
        <v>248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0</v>
      </c>
      <c r="DC372">
        <v>0</v>
      </c>
      <c r="DD372">
        <v>0</v>
      </c>
      <c r="DE372">
        <v>0</v>
      </c>
      <c r="DF372">
        <v>0</v>
      </c>
      <c r="DG372">
        <v>0</v>
      </c>
      <c r="DH372">
        <v>0</v>
      </c>
      <c r="DI372">
        <v>0</v>
      </c>
      <c r="DJ372">
        <v>0</v>
      </c>
      <c r="DK372">
        <v>0</v>
      </c>
      <c r="DL372">
        <v>0</v>
      </c>
      <c r="DM372">
        <v>0</v>
      </c>
      <c r="DN372">
        <v>0</v>
      </c>
      <c r="DO372">
        <v>0</v>
      </c>
      <c r="DP372">
        <v>0</v>
      </c>
      <c r="DQ372">
        <v>0</v>
      </c>
      <c r="DR372">
        <v>0</v>
      </c>
      <c r="DS372">
        <v>0</v>
      </c>
      <c r="DT372">
        <v>0</v>
      </c>
      <c r="DU372">
        <v>0</v>
      </c>
      <c r="DV372">
        <v>0</v>
      </c>
      <c r="DW372">
        <v>0</v>
      </c>
      <c r="DX372">
        <v>0</v>
      </c>
      <c r="DY372">
        <v>0</v>
      </c>
      <c r="DZ372">
        <v>0</v>
      </c>
      <c r="EA372">
        <v>0</v>
      </c>
      <c r="EB372">
        <v>0</v>
      </c>
      <c r="EC372">
        <v>0</v>
      </c>
      <c r="ED372">
        <v>0</v>
      </c>
      <c r="EE372">
        <v>0</v>
      </c>
      <c r="EF372">
        <v>0</v>
      </c>
      <c r="EG372">
        <v>0</v>
      </c>
      <c r="EH372">
        <v>0</v>
      </c>
      <c r="EI372">
        <v>0</v>
      </c>
      <c r="EJ372">
        <v>0</v>
      </c>
      <c r="EK372">
        <v>0</v>
      </c>
      <c r="EL372">
        <v>0</v>
      </c>
      <c r="EM372">
        <v>0</v>
      </c>
      <c r="EN372">
        <v>0</v>
      </c>
      <c r="EO372">
        <v>0</v>
      </c>
      <c r="EP372">
        <v>0</v>
      </c>
      <c r="EQ372">
        <v>0</v>
      </c>
      <c r="ER372">
        <v>0</v>
      </c>
      <c r="ES372">
        <v>0</v>
      </c>
      <c r="ET372">
        <v>0</v>
      </c>
      <c r="EU372">
        <v>0</v>
      </c>
      <c r="EV372">
        <v>0</v>
      </c>
      <c r="EW372">
        <v>0</v>
      </c>
      <c r="EX372">
        <v>0</v>
      </c>
      <c r="EY372">
        <v>0</v>
      </c>
      <c r="EZ372">
        <v>0</v>
      </c>
      <c r="FA372">
        <v>0</v>
      </c>
      <c r="FB372">
        <v>0</v>
      </c>
      <c r="FC372">
        <v>0</v>
      </c>
      <c r="FD372">
        <v>0</v>
      </c>
      <c r="FE372">
        <v>0</v>
      </c>
      <c r="FF372">
        <v>0</v>
      </c>
      <c r="FG372">
        <v>0</v>
      </c>
      <c r="FH372">
        <v>0</v>
      </c>
      <c r="FI372">
        <v>0</v>
      </c>
      <c r="FJ372">
        <v>0</v>
      </c>
      <c r="FK372">
        <v>0</v>
      </c>
      <c r="FL372">
        <v>0</v>
      </c>
      <c r="FM372">
        <v>0</v>
      </c>
      <c r="FN372">
        <v>0</v>
      </c>
      <c r="FO372">
        <v>0</v>
      </c>
      <c r="FP372">
        <v>0</v>
      </c>
      <c r="FQ372">
        <v>0</v>
      </c>
      <c r="FR372">
        <v>0</v>
      </c>
      <c r="FS372">
        <v>5</v>
      </c>
      <c r="FT372">
        <v>0.22497418522834778</v>
      </c>
      <c r="FU372">
        <v>0</v>
      </c>
    </row>
    <row r="373" spans="1:177" x14ac:dyDescent="0.2">
      <c r="A373" t="s">
        <v>197</v>
      </c>
      <c r="B373" t="s">
        <v>212</v>
      </c>
      <c r="C373" t="s">
        <v>1</v>
      </c>
      <c r="D373" t="s">
        <v>249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  <c r="DG373">
        <v>0</v>
      </c>
      <c r="DH373">
        <v>0</v>
      </c>
      <c r="DI373">
        <v>0</v>
      </c>
      <c r="DJ373">
        <v>0</v>
      </c>
      <c r="DK373">
        <v>0</v>
      </c>
      <c r="DL373">
        <v>0</v>
      </c>
      <c r="DM373">
        <v>0</v>
      </c>
      <c r="DN373">
        <v>0</v>
      </c>
      <c r="DO373">
        <v>0</v>
      </c>
      <c r="DP373">
        <v>0</v>
      </c>
      <c r="DQ373">
        <v>0</v>
      </c>
      <c r="DR373">
        <v>0</v>
      </c>
      <c r="DS373">
        <v>0</v>
      </c>
      <c r="DT373">
        <v>0</v>
      </c>
      <c r="DU373">
        <v>0</v>
      </c>
      <c r="DV373">
        <v>0</v>
      </c>
      <c r="DW373">
        <v>0</v>
      </c>
      <c r="DX373">
        <v>0</v>
      </c>
      <c r="DY373">
        <v>0</v>
      </c>
      <c r="DZ373">
        <v>0</v>
      </c>
      <c r="EA373">
        <v>0</v>
      </c>
      <c r="EB373">
        <v>0</v>
      </c>
      <c r="EC373">
        <v>0</v>
      </c>
      <c r="ED373">
        <v>0</v>
      </c>
      <c r="EE373">
        <v>0</v>
      </c>
      <c r="EF373">
        <v>0</v>
      </c>
      <c r="EG373">
        <v>0</v>
      </c>
      <c r="EH373">
        <v>0</v>
      </c>
      <c r="EI373">
        <v>0</v>
      </c>
      <c r="EJ373">
        <v>0</v>
      </c>
      <c r="EK373">
        <v>0</v>
      </c>
      <c r="EL373">
        <v>0</v>
      </c>
      <c r="EM373">
        <v>0</v>
      </c>
      <c r="EN373">
        <v>0</v>
      </c>
      <c r="EO373">
        <v>0</v>
      </c>
      <c r="EP373">
        <v>0</v>
      </c>
      <c r="EQ373">
        <v>0</v>
      </c>
      <c r="ER373">
        <v>0</v>
      </c>
      <c r="ES373">
        <v>0</v>
      </c>
      <c r="ET373">
        <v>0</v>
      </c>
      <c r="EU373">
        <v>0</v>
      </c>
      <c r="EV373">
        <v>0</v>
      </c>
      <c r="EW373">
        <v>0</v>
      </c>
      <c r="EX373">
        <v>0</v>
      </c>
      <c r="EY373">
        <v>0</v>
      </c>
      <c r="EZ373">
        <v>0</v>
      </c>
      <c r="FA373">
        <v>0</v>
      </c>
      <c r="FB373">
        <v>0</v>
      </c>
      <c r="FC373">
        <v>0</v>
      </c>
      <c r="FD373">
        <v>0</v>
      </c>
      <c r="FE373">
        <v>0</v>
      </c>
      <c r="FF373">
        <v>0</v>
      </c>
      <c r="FG373">
        <v>0</v>
      </c>
      <c r="FH373">
        <v>0</v>
      </c>
      <c r="FI373">
        <v>0</v>
      </c>
      <c r="FJ373">
        <v>0</v>
      </c>
      <c r="FK373">
        <v>0</v>
      </c>
      <c r="FL373">
        <v>0</v>
      </c>
      <c r="FM373">
        <v>0</v>
      </c>
      <c r="FN373">
        <v>0</v>
      </c>
      <c r="FO373">
        <v>0</v>
      </c>
      <c r="FP373">
        <v>0</v>
      </c>
      <c r="FQ373">
        <v>0</v>
      </c>
      <c r="FR373">
        <v>0</v>
      </c>
      <c r="FS373">
        <v>5</v>
      </c>
      <c r="FT373">
        <v>0.23788772523403168</v>
      </c>
      <c r="FU373">
        <v>0</v>
      </c>
    </row>
    <row r="374" spans="1:177" x14ac:dyDescent="0.2">
      <c r="A374" t="s">
        <v>197</v>
      </c>
      <c r="B374" t="s">
        <v>212</v>
      </c>
      <c r="C374" t="s">
        <v>1</v>
      </c>
      <c r="D374" t="s">
        <v>250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0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0</v>
      </c>
      <c r="DA374">
        <v>0</v>
      </c>
      <c r="DB374">
        <v>0</v>
      </c>
      <c r="DC374">
        <v>0</v>
      </c>
      <c r="DD374">
        <v>0</v>
      </c>
      <c r="DE374">
        <v>0</v>
      </c>
      <c r="DF374">
        <v>0</v>
      </c>
      <c r="DG374">
        <v>0</v>
      </c>
      <c r="DH374">
        <v>0</v>
      </c>
      <c r="DI374">
        <v>0</v>
      </c>
      <c r="DJ374">
        <v>0</v>
      </c>
      <c r="DK374">
        <v>0</v>
      </c>
      <c r="DL374">
        <v>0</v>
      </c>
      <c r="DM374">
        <v>0</v>
      </c>
      <c r="DN374">
        <v>0</v>
      </c>
      <c r="DO374">
        <v>0</v>
      </c>
      <c r="DP374">
        <v>0</v>
      </c>
      <c r="DQ374">
        <v>0</v>
      </c>
      <c r="DR374">
        <v>0</v>
      </c>
      <c r="DS374">
        <v>0</v>
      </c>
      <c r="DT374">
        <v>0</v>
      </c>
      <c r="DU374">
        <v>0</v>
      </c>
      <c r="DV374">
        <v>0</v>
      </c>
      <c r="DW374">
        <v>0</v>
      </c>
      <c r="DX374">
        <v>0</v>
      </c>
      <c r="DY374">
        <v>0</v>
      </c>
      <c r="DZ374">
        <v>0</v>
      </c>
      <c r="EA374">
        <v>0</v>
      </c>
      <c r="EB374">
        <v>0</v>
      </c>
      <c r="EC374">
        <v>0</v>
      </c>
      <c r="ED374">
        <v>0</v>
      </c>
      <c r="EE374">
        <v>0</v>
      </c>
      <c r="EF374">
        <v>0</v>
      </c>
      <c r="EG374">
        <v>0</v>
      </c>
      <c r="EH374">
        <v>0</v>
      </c>
      <c r="EI374">
        <v>0</v>
      </c>
      <c r="EJ374">
        <v>0</v>
      </c>
      <c r="EK374">
        <v>0</v>
      </c>
      <c r="EL374">
        <v>0</v>
      </c>
      <c r="EM374">
        <v>0</v>
      </c>
      <c r="EN374">
        <v>0</v>
      </c>
      <c r="EO374">
        <v>0</v>
      </c>
      <c r="EP374">
        <v>0</v>
      </c>
      <c r="EQ374">
        <v>0</v>
      </c>
      <c r="ER374">
        <v>0</v>
      </c>
      <c r="ES374">
        <v>0</v>
      </c>
      <c r="ET374">
        <v>0</v>
      </c>
      <c r="EU374">
        <v>0</v>
      </c>
      <c r="EV374">
        <v>0</v>
      </c>
      <c r="EW374">
        <v>0</v>
      </c>
      <c r="EX374">
        <v>0</v>
      </c>
      <c r="EY374">
        <v>0</v>
      </c>
      <c r="EZ374">
        <v>0</v>
      </c>
      <c r="FA374">
        <v>0</v>
      </c>
      <c r="FB374">
        <v>0</v>
      </c>
      <c r="FC374">
        <v>0</v>
      </c>
      <c r="FD374">
        <v>0</v>
      </c>
      <c r="FE374">
        <v>0</v>
      </c>
      <c r="FF374">
        <v>0</v>
      </c>
      <c r="FG374">
        <v>0</v>
      </c>
      <c r="FH374">
        <v>0</v>
      </c>
      <c r="FI374">
        <v>0</v>
      </c>
      <c r="FJ374">
        <v>0</v>
      </c>
      <c r="FK374">
        <v>0</v>
      </c>
      <c r="FL374">
        <v>0</v>
      </c>
      <c r="FM374">
        <v>0</v>
      </c>
      <c r="FN374">
        <v>0</v>
      </c>
      <c r="FO374">
        <v>0</v>
      </c>
      <c r="FP374">
        <v>0</v>
      </c>
      <c r="FQ374">
        <v>0</v>
      </c>
      <c r="FR374">
        <v>0</v>
      </c>
      <c r="FS374">
        <v>0</v>
      </c>
      <c r="FU374">
        <v>0</v>
      </c>
    </row>
    <row r="375" spans="1:177" x14ac:dyDescent="0.2">
      <c r="A375" t="s">
        <v>197</v>
      </c>
      <c r="B375" t="s">
        <v>212</v>
      </c>
      <c r="C375" t="s">
        <v>1</v>
      </c>
      <c r="D375" t="s">
        <v>251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0</v>
      </c>
      <c r="BY375">
        <v>0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  <c r="DG375">
        <v>0</v>
      </c>
      <c r="DH375">
        <v>0</v>
      </c>
      <c r="DI375">
        <v>0</v>
      </c>
      <c r="DJ375">
        <v>0</v>
      </c>
      <c r="DK375">
        <v>0</v>
      </c>
      <c r="DL375">
        <v>0</v>
      </c>
      <c r="DM375">
        <v>0</v>
      </c>
      <c r="DN375">
        <v>0</v>
      </c>
      <c r="DO375">
        <v>0</v>
      </c>
      <c r="DP375">
        <v>0</v>
      </c>
      <c r="DQ375">
        <v>0</v>
      </c>
      <c r="DR375">
        <v>0</v>
      </c>
      <c r="DS375">
        <v>0</v>
      </c>
      <c r="DT375">
        <v>0</v>
      </c>
      <c r="DU375">
        <v>0</v>
      </c>
      <c r="DV375">
        <v>0</v>
      </c>
      <c r="DW375">
        <v>0</v>
      </c>
      <c r="DX375">
        <v>0</v>
      </c>
      <c r="DY375">
        <v>0</v>
      </c>
      <c r="DZ375">
        <v>0</v>
      </c>
      <c r="EA375">
        <v>0</v>
      </c>
      <c r="EB375">
        <v>0</v>
      </c>
      <c r="EC375">
        <v>0</v>
      </c>
      <c r="ED375">
        <v>0</v>
      </c>
      <c r="EE375">
        <v>0</v>
      </c>
      <c r="EF375">
        <v>0</v>
      </c>
      <c r="EG375">
        <v>0</v>
      </c>
      <c r="EH375">
        <v>0</v>
      </c>
      <c r="EI375">
        <v>0</v>
      </c>
      <c r="EJ375">
        <v>0</v>
      </c>
      <c r="EK375">
        <v>0</v>
      </c>
      <c r="EL375">
        <v>0</v>
      </c>
      <c r="EM375">
        <v>0</v>
      </c>
      <c r="EN375">
        <v>0</v>
      </c>
      <c r="EO375">
        <v>0</v>
      </c>
      <c r="EP375">
        <v>0</v>
      </c>
      <c r="EQ375">
        <v>0</v>
      </c>
      <c r="ER375">
        <v>0</v>
      </c>
      <c r="ES375">
        <v>0</v>
      </c>
      <c r="ET375">
        <v>0</v>
      </c>
      <c r="EU375">
        <v>0</v>
      </c>
      <c r="EV375">
        <v>0</v>
      </c>
      <c r="EW375">
        <v>0</v>
      </c>
      <c r="EX375">
        <v>0</v>
      </c>
      <c r="EY375">
        <v>0</v>
      </c>
      <c r="EZ375">
        <v>0</v>
      </c>
      <c r="FA375">
        <v>0</v>
      </c>
      <c r="FB375">
        <v>0</v>
      </c>
      <c r="FC375">
        <v>0</v>
      </c>
      <c r="FD375">
        <v>0</v>
      </c>
      <c r="FE375">
        <v>0</v>
      </c>
      <c r="FF375">
        <v>0</v>
      </c>
      <c r="FG375">
        <v>0</v>
      </c>
      <c r="FH375">
        <v>0</v>
      </c>
      <c r="FI375">
        <v>0</v>
      </c>
      <c r="FJ375">
        <v>0</v>
      </c>
      <c r="FK375">
        <v>0</v>
      </c>
      <c r="FL375">
        <v>0</v>
      </c>
      <c r="FM375">
        <v>0</v>
      </c>
      <c r="FN375">
        <v>0</v>
      </c>
      <c r="FO375">
        <v>0</v>
      </c>
      <c r="FP375">
        <v>0</v>
      </c>
      <c r="FQ375">
        <v>0</v>
      </c>
      <c r="FR375">
        <v>0</v>
      </c>
      <c r="FS375">
        <v>5</v>
      </c>
      <c r="FT375">
        <v>0.23397046327590942</v>
      </c>
      <c r="FU375">
        <v>0</v>
      </c>
    </row>
    <row r="376" spans="1:177" x14ac:dyDescent="0.2">
      <c r="A376" t="s">
        <v>197</v>
      </c>
      <c r="B376" t="s">
        <v>212</v>
      </c>
      <c r="C376" t="s">
        <v>1</v>
      </c>
      <c r="D376" t="s">
        <v>252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  <c r="DG376">
        <v>0</v>
      </c>
      <c r="DH376">
        <v>0</v>
      </c>
      <c r="DI376">
        <v>0</v>
      </c>
      <c r="DJ376">
        <v>0</v>
      </c>
      <c r="DK376">
        <v>0</v>
      </c>
      <c r="DL376">
        <v>0</v>
      </c>
      <c r="DM376">
        <v>0</v>
      </c>
      <c r="DN376">
        <v>0</v>
      </c>
      <c r="DO376">
        <v>0</v>
      </c>
      <c r="DP376">
        <v>0</v>
      </c>
      <c r="DQ376">
        <v>0</v>
      </c>
      <c r="DR376">
        <v>0</v>
      </c>
      <c r="DS376">
        <v>0</v>
      </c>
      <c r="DT376">
        <v>0</v>
      </c>
      <c r="DU376">
        <v>0</v>
      </c>
      <c r="DV376">
        <v>0</v>
      </c>
      <c r="DW376">
        <v>0</v>
      </c>
      <c r="DX376">
        <v>0</v>
      </c>
      <c r="DY376">
        <v>0</v>
      </c>
      <c r="DZ376">
        <v>0</v>
      </c>
      <c r="EA376">
        <v>0</v>
      </c>
      <c r="EB376">
        <v>0</v>
      </c>
      <c r="EC376">
        <v>0</v>
      </c>
      <c r="ED376">
        <v>0</v>
      </c>
      <c r="EE376">
        <v>0</v>
      </c>
      <c r="EF376">
        <v>0</v>
      </c>
      <c r="EG376">
        <v>0</v>
      </c>
      <c r="EH376">
        <v>0</v>
      </c>
      <c r="EI376">
        <v>0</v>
      </c>
      <c r="EJ376">
        <v>0</v>
      </c>
      <c r="EK376">
        <v>0</v>
      </c>
      <c r="EL376">
        <v>0</v>
      </c>
      <c r="EM376">
        <v>0</v>
      </c>
      <c r="EN376">
        <v>0</v>
      </c>
      <c r="EO376">
        <v>0</v>
      </c>
      <c r="EP376">
        <v>0</v>
      </c>
      <c r="EQ376">
        <v>0</v>
      </c>
      <c r="ER376">
        <v>0</v>
      </c>
      <c r="ES376">
        <v>0</v>
      </c>
      <c r="ET376">
        <v>0</v>
      </c>
      <c r="EU376">
        <v>0</v>
      </c>
      <c r="EV376">
        <v>0</v>
      </c>
      <c r="EW376">
        <v>0</v>
      </c>
      <c r="EX376">
        <v>0</v>
      </c>
      <c r="EY376">
        <v>0</v>
      </c>
      <c r="EZ376">
        <v>0</v>
      </c>
      <c r="FA376">
        <v>0</v>
      </c>
      <c r="FB376">
        <v>0</v>
      </c>
      <c r="FC376">
        <v>0</v>
      </c>
      <c r="FD376">
        <v>0</v>
      </c>
      <c r="FE376">
        <v>0</v>
      </c>
      <c r="FF376">
        <v>0</v>
      </c>
      <c r="FG376">
        <v>0</v>
      </c>
      <c r="FH376">
        <v>0</v>
      </c>
      <c r="FI376">
        <v>0</v>
      </c>
      <c r="FJ376">
        <v>0</v>
      </c>
      <c r="FK376">
        <v>0</v>
      </c>
      <c r="FL376">
        <v>0</v>
      </c>
      <c r="FM376">
        <v>0</v>
      </c>
      <c r="FN376">
        <v>0</v>
      </c>
      <c r="FO376">
        <v>0</v>
      </c>
      <c r="FP376">
        <v>0</v>
      </c>
      <c r="FQ376">
        <v>0</v>
      </c>
      <c r="FR376">
        <v>0</v>
      </c>
      <c r="FS376">
        <v>0</v>
      </c>
      <c r="FU376">
        <v>0</v>
      </c>
    </row>
    <row r="377" spans="1:177" x14ac:dyDescent="0.2">
      <c r="A377" t="s">
        <v>197</v>
      </c>
      <c r="B377" t="s">
        <v>212</v>
      </c>
      <c r="C377" t="s">
        <v>1</v>
      </c>
      <c r="D377" t="s">
        <v>253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0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  <c r="DG377">
        <v>0</v>
      </c>
      <c r="DH377">
        <v>0</v>
      </c>
      <c r="DI377">
        <v>0</v>
      </c>
      <c r="DJ377">
        <v>0</v>
      </c>
      <c r="DK377">
        <v>0</v>
      </c>
      <c r="DL377">
        <v>0</v>
      </c>
      <c r="DM377">
        <v>0</v>
      </c>
      <c r="DN377">
        <v>0</v>
      </c>
      <c r="DO377">
        <v>0</v>
      </c>
      <c r="DP377">
        <v>0</v>
      </c>
      <c r="DQ377">
        <v>0</v>
      </c>
      <c r="DR377">
        <v>0</v>
      </c>
      <c r="DS377">
        <v>0</v>
      </c>
      <c r="DT377">
        <v>0</v>
      </c>
      <c r="DU377">
        <v>0</v>
      </c>
      <c r="DV377">
        <v>0</v>
      </c>
      <c r="DW377">
        <v>0</v>
      </c>
      <c r="DX377">
        <v>0</v>
      </c>
      <c r="DY377">
        <v>0</v>
      </c>
      <c r="DZ377">
        <v>0</v>
      </c>
      <c r="EA377">
        <v>0</v>
      </c>
      <c r="EB377">
        <v>0</v>
      </c>
      <c r="EC377">
        <v>0</v>
      </c>
      <c r="ED377">
        <v>0</v>
      </c>
      <c r="EE377">
        <v>0</v>
      </c>
      <c r="EF377">
        <v>0</v>
      </c>
      <c r="EG377">
        <v>0</v>
      </c>
      <c r="EH377">
        <v>0</v>
      </c>
      <c r="EI377">
        <v>0</v>
      </c>
      <c r="EJ377">
        <v>0</v>
      </c>
      <c r="EK377">
        <v>0</v>
      </c>
      <c r="EL377">
        <v>0</v>
      </c>
      <c r="EM377">
        <v>0</v>
      </c>
      <c r="EN377">
        <v>0</v>
      </c>
      <c r="EO377">
        <v>0</v>
      </c>
      <c r="EP377">
        <v>0</v>
      </c>
      <c r="EQ377">
        <v>0</v>
      </c>
      <c r="ER377">
        <v>0</v>
      </c>
      <c r="ES377">
        <v>0</v>
      </c>
      <c r="ET377">
        <v>0</v>
      </c>
      <c r="EU377">
        <v>0</v>
      </c>
      <c r="EV377">
        <v>0</v>
      </c>
      <c r="EW377">
        <v>0</v>
      </c>
      <c r="EX377">
        <v>0</v>
      </c>
      <c r="EY377">
        <v>0</v>
      </c>
      <c r="EZ377">
        <v>0</v>
      </c>
      <c r="FA377">
        <v>0</v>
      </c>
      <c r="FB377">
        <v>0</v>
      </c>
      <c r="FC377">
        <v>0</v>
      </c>
      <c r="FD377">
        <v>0</v>
      </c>
      <c r="FE377">
        <v>0</v>
      </c>
      <c r="FF377">
        <v>0</v>
      </c>
      <c r="FG377">
        <v>0</v>
      </c>
      <c r="FH377">
        <v>0</v>
      </c>
      <c r="FI377">
        <v>0</v>
      </c>
      <c r="FJ377">
        <v>0</v>
      </c>
      <c r="FK377">
        <v>0</v>
      </c>
      <c r="FL377">
        <v>0</v>
      </c>
      <c r="FM377">
        <v>0</v>
      </c>
      <c r="FN377">
        <v>0</v>
      </c>
      <c r="FO377">
        <v>0</v>
      </c>
      <c r="FP377">
        <v>0</v>
      </c>
      <c r="FQ377">
        <v>0</v>
      </c>
      <c r="FR377">
        <v>0</v>
      </c>
      <c r="FS377">
        <v>5</v>
      </c>
      <c r="FT377">
        <v>0.22296370565891266</v>
      </c>
      <c r="FU377">
        <v>0</v>
      </c>
    </row>
    <row r="378" spans="1:177" x14ac:dyDescent="0.2">
      <c r="A378" t="s">
        <v>197</v>
      </c>
      <c r="B378" t="s">
        <v>212</v>
      </c>
      <c r="C378" t="s">
        <v>1</v>
      </c>
      <c r="D378" t="s">
        <v>254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0</v>
      </c>
      <c r="BY378">
        <v>0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0</v>
      </c>
      <c r="DB378">
        <v>0</v>
      </c>
      <c r="DC378">
        <v>0</v>
      </c>
      <c r="DD378">
        <v>0</v>
      </c>
      <c r="DE378">
        <v>0</v>
      </c>
      <c r="DF378">
        <v>0</v>
      </c>
      <c r="DG378">
        <v>0</v>
      </c>
      <c r="DH378">
        <v>0</v>
      </c>
      <c r="DI378">
        <v>0</v>
      </c>
      <c r="DJ378">
        <v>0</v>
      </c>
      <c r="DK378">
        <v>0</v>
      </c>
      <c r="DL378">
        <v>0</v>
      </c>
      <c r="DM378">
        <v>0</v>
      </c>
      <c r="DN378">
        <v>0</v>
      </c>
      <c r="DO378">
        <v>0</v>
      </c>
      <c r="DP378">
        <v>0</v>
      </c>
      <c r="DQ378">
        <v>0</v>
      </c>
      <c r="DR378">
        <v>0</v>
      </c>
      <c r="DS378">
        <v>0</v>
      </c>
      <c r="DT378">
        <v>0</v>
      </c>
      <c r="DU378">
        <v>0</v>
      </c>
      <c r="DV378">
        <v>0</v>
      </c>
      <c r="DW378">
        <v>0</v>
      </c>
      <c r="DX378">
        <v>0</v>
      </c>
      <c r="DY378">
        <v>0</v>
      </c>
      <c r="DZ378">
        <v>0</v>
      </c>
      <c r="EA378">
        <v>0</v>
      </c>
      <c r="EB378">
        <v>0</v>
      </c>
      <c r="EC378">
        <v>0</v>
      </c>
      <c r="ED378">
        <v>0</v>
      </c>
      <c r="EE378">
        <v>0</v>
      </c>
      <c r="EF378">
        <v>0</v>
      </c>
      <c r="EG378">
        <v>0</v>
      </c>
      <c r="EH378">
        <v>0</v>
      </c>
      <c r="EI378">
        <v>0</v>
      </c>
      <c r="EJ378">
        <v>0</v>
      </c>
      <c r="EK378">
        <v>0</v>
      </c>
      <c r="EL378">
        <v>0</v>
      </c>
      <c r="EM378">
        <v>0</v>
      </c>
      <c r="EN378">
        <v>0</v>
      </c>
      <c r="EO378">
        <v>0</v>
      </c>
      <c r="EP378">
        <v>0</v>
      </c>
      <c r="EQ378">
        <v>0</v>
      </c>
      <c r="ER378">
        <v>0</v>
      </c>
      <c r="ES378">
        <v>0</v>
      </c>
      <c r="ET378">
        <v>0</v>
      </c>
      <c r="EU378">
        <v>0</v>
      </c>
      <c r="EV378">
        <v>0</v>
      </c>
      <c r="EW378">
        <v>0</v>
      </c>
      <c r="EX378">
        <v>0</v>
      </c>
      <c r="EY378">
        <v>0</v>
      </c>
      <c r="EZ378">
        <v>0</v>
      </c>
      <c r="FA378">
        <v>0</v>
      </c>
      <c r="FB378">
        <v>0</v>
      </c>
      <c r="FC378">
        <v>0</v>
      </c>
      <c r="FD378">
        <v>0</v>
      </c>
      <c r="FE378">
        <v>0</v>
      </c>
      <c r="FF378">
        <v>0</v>
      </c>
      <c r="FG378">
        <v>0</v>
      </c>
      <c r="FH378">
        <v>0</v>
      </c>
      <c r="FI378">
        <v>0</v>
      </c>
      <c r="FJ378">
        <v>0</v>
      </c>
      <c r="FK378">
        <v>0</v>
      </c>
      <c r="FL378">
        <v>0</v>
      </c>
      <c r="FM378">
        <v>0</v>
      </c>
      <c r="FN378">
        <v>0</v>
      </c>
      <c r="FO378">
        <v>0</v>
      </c>
      <c r="FP378">
        <v>0</v>
      </c>
      <c r="FQ378">
        <v>0</v>
      </c>
      <c r="FR378">
        <v>0</v>
      </c>
      <c r="FS378">
        <v>5</v>
      </c>
      <c r="FT378">
        <v>0.22857576608657837</v>
      </c>
      <c r="FU378">
        <v>0</v>
      </c>
    </row>
    <row r="379" spans="1:177" x14ac:dyDescent="0.2">
      <c r="A379" t="s">
        <v>197</v>
      </c>
      <c r="B379" t="s">
        <v>212</v>
      </c>
      <c r="C379" t="s">
        <v>1</v>
      </c>
      <c r="D379" t="s">
        <v>255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0</v>
      </c>
      <c r="BY379">
        <v>0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0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  <c r="DG379">
        <v>0</v>
      </c>
      <c r="DH379">
        <v>0</v>
      </c>
      <c r="DI379">
        <v>0</v>
      </c>
      <c r="DJ379">
        <v>0</v>
      </c>
      <c r="DK379">
        <v>0</v>
      </c>
      <c r="DL379">
        <v>0</v>
      </c>
      <c r="DM379">
        <v>0</v>
      </c>
      <c r="DN379">
        <v>0</v>
      </c>
      <c r="DO379">
        <v>0</v>
      </c>
      <c r="DP379">
        <v>0</v>
      </c>
      <c r="DQ379">
        <v>0</v>
      </c>
      <c r="DR379">
        <v>0</v>
      </c>
      <c r="DS379">
        <v>0</v>
      </c>
      <c r="DT379">
        <v>0</v>
      </c>
      <c r="DU379">
        <v>0</v>
      </c>
      <c r="DV379">
        <v>0</v>
      </c>
      <c r="DW379">
        <v>0</v>
      </c>
      <c r="DX379">
        <v>0</v>
      </c>
      <c r="DY379">
        <v>0</v>
      </c>
      <c r="DZ379">
        <v>0</v>
      </c>
      <c r="EA379">
        <v>0</v>
      </c>
      <c r="EB379">
        <v>0</v>
      </c>
      <c r="EC379">
        <v>0</v>
      </c>
      <c r="ED379">
        <v>0</v>
      </c>
      <c r="EE379">
        <v>0</v>
      </c>
      <c r="EF379">
        <v>0</v>
      </c>
      <c r="EG379">
        <v>0</v>
      </c>
      <c r="EH379">
        <v>0</v>
      </c>
      <c r="EI379">
        <v>0</v>
      </c>
      <c r="EJ379">
        <v>0</v>
      </c>
      <c r="EK379">
        <v>0</v>
      </c>
      <c r="EL379">
        <v>0</v>
      </c>
      <c r="EM379">
        <v>0</v>
      </c>
      <c r="EN379">
        <v>0</v>
      </c>
      <c r="EO379">
        <v>0</v>
      </c>
      <c r="EP379">
        <v>0</v>
      </c>
      <c r="EQ379">
        <v>0</v>
      </c>
      <c r="ER379">
        <v>0</v>
      </c>
      <c r="ES379">
        <v>0</v>
      </c>
      <c r="ET379">
        <v>0</v>
      </c>
      <c r="EU379">
        <v>0</v>
      </c>
      <c r="EV379">
        <v>0</v>
      </c>
      <c r="EW379">
        <v>0</v>
      </c>
      <c r="EX379">
        <v>0</v>
      </c>
      <c r="EY379">
        <v>0</v>
      </c>
      <c r="EZ379">
        <v>0</v>
      </c>
      <c r="FA379">
        <v>0</v>
      </c>
      <c r="FB379">
        <v>0</v>
      </c>
      <c r="FC379">
        <v>0</v>
      </c>
      <c r="FD379">
        <v>0</v>
      </c>
      <c r="FE379">
        <v>0</v>
      </c>
      <c r="FF379">
        <v>0</v>
      </c>
      <c r="FG379">
        <v>0</v>
      </c>
      <c r="FH379">
        <v>0</v>
      </c>
      <c r="FI379">
        <v>0</v>
      </c>
      <c r="FJ379">
        <v>0</v>
      </c>
      <c r="FK379">
        <v>0</v>
      </c>
      <c r="FL379">
        <v>0</v>
      </c>
      <c r="FM379">
        <v>0</v>
      </c>
      <c r="FN379">
        <v>0</v>
      </c>
      <c r="FO379">
        <v>0</v>
      </c>
      <c r="FP379">
        <v>0</v>
      </c>
      <c r="FQ379">
        <v>0</v>
      </c>
      <c r="FR379">
        <v>0</v>
      </c>
      <c r="FS379">
        <v>5</v>
      </c>
      <c r="FT379">
        <v>0.23262283205986023</v>
      </c>
      <c r="FU379">
        <v>0</v>
      </c>
    </row>
    <row r="380" spans="1:177" x14ac:dyDescent="0.2">
      <c r="A380" t="s">
        <v>197</v>
      </c>
      <c r="B380" t="s">
        <v>212</v>
      </c>
      <c r="C380" t="s">
        <v>1</v>
      </c>
      <c r="D380" t="s">
        <v>256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0</v>
      </c>
      <c r="DE380">
        <v>0</v>
      </c>
      <c r="DF380">
        <v>0</v>
      </c>
      <c r="DG380">
        <v>0</v>
      </c>
      <c r="DH380">
        <v>0</v>
      </c>
      <c r="DI380">
        <v>0</v>
      </c>
      <c r="DJ380">
        <v>0</v>
      </c>
      <c r="DK380">
        <v>0</v>
      </c>
      <c r="DL380">
        <v>0</v>
      </c>
      <c r="DM380">
        <v>0</v>
      </c>
      <c r="DN380">
        <v>0</v>
      </c>
      <c r="DO380">
        <v>0</v>
      </c>
      <c r="DP380">
        <v>0</v>
      </c>
      <c r="DQ380">
        <v>0</v>
      </c>
      <c r="DR380">
        <v>0</v>
      </c>
      <c r="DS380">
        <v>0</v>
      </c>
      <c r="DT380">
        <v>0</v>
      </c>
      <c r="DU380">
        <v>0</v>
      </c>
      <c r="DV380">
        <v>0</v>
      </c>
      <c r="DW380">
        <v>0</v>
      </c>
      <c r="DX380">
        <v>0</v>
      </c>
      <c r="DY380">
        <v>0</v>
      </c>
      <c r="DZ380">
        <v>0</v>
      </c>
      <c r="EA380">
        <v>0</v>
      </c>
      <c r="EB380">
        <v>0</v>
      </c>
      <c r="EC380">
        <v>0</v>
      </c>
      <c r="ED380">
        <v>0</v>
      </c>
      <c r="EE380">
        <v>0</v>
      </c>
      <c r="EF380">
        <v>0</v>
      </c>
      <c r="EG380">
        <v>0</v>
      </c>
      <c r="EH380">
        <v>0</v>
      </c>
      <c r="EI380">
        <v>0</v>
      </c>
      <c r="EJ380">
        <v>0</v>
      </c>
      <c r="EK380">
        <v>0</v>
      </c>
      <c r="EL380">
        <v>0</v>
      </c>
      <c r="EM380">
        <v>0</v>
      </c>
      <c r="EN380">
        <v>0</v>
      </c>
      <c r="EO380">
        <v>0</v>
      </c>
      <c r="EP380">
        <v>0</v>
      </c>
      <c r="EQ380">
        <v>0</v>
      </c>
      <c r="ER380">
        <v>0</v>
      </c>
      <c r="ES380">
        <v>0</v>
      </c>
      <c r="ET380">
        <v>0</v>
      </c>
      <c r="EU380">
        <v>0</v>
      </c>
      <c r="EV380">
        <v>0</v>
      </c>
      <c r="EW380">
        <v>0</v>
      </c>
      <c r="EX380">
        <v>0</v>
      </c>
      <c r="EY380">
        <v>0</v>
      </c>
      <c r="EZ380">
        <v>0</v>
      </c>
      <c r="FA380">
        <v>0</v>
      </c>
      <c r="FB380">
        <v>0</v>
      </c>
      <c r="FC380">
        <v>0</v>
      </c>
      <c r="FD380">
        <v>0</v>
      </c>
      <c r="FE380">
        <v>0</v>
      </c>
      <c r="FF380">
        <v>0</v>
      </c>
      <c r="FG380">
        <v>0</v>
      </c>
      <c r="FH380">
        <v>0</v>
      </c>
      <c r="FI380">
        <v>0</v>
      </c>
      <c r="FJ380">
        <v>0</v>
      </c>
      <c r="FK380">
        <v>0</v>
      </c>
      <c r="FL380">
        <v>0</v>
      </c>
      <c r="FM380">
        <v>0</v>
      </c>
      <c r="FN380">
        <v>0</v>
      </c>
      <c r="FO380">
        <v>0</v>
      </c>
      <c r="FP380">
        <v>0</v>
      </c>
      <c r="FQ380">
        <v>0</v>
      </c>
      <c r="FR380">
        <v>0</v>
      </c>
      <c r="FS380">
        <v>0</v>
      </c>
      <c r="FU380">
        <v>0</v>
      </c>
    </row>
    <row r="381" spans="1:177" x14ac:dyDescent="0.2">
      <c r="A381" t="s">
        <v>197</v>
      </c>
      <c r="B381" t="s">
        <v>212</v>
      </c>
      <c r="C381" t="s">
        <v>1</v>
      </c>
      <c r="D381" t="s">
        <v>257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0</v>
      </c>
      <c r="BY381">
        <v>0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  <c r="DG381">
        <v>0</v>
      </c>
      <c r="DH381">
        <v>0</v>
      </c>
      <c r="DI381">
        <v>0</v>
      </c>
      <c r="DJ381">
        <v>0</v>
      </c>
      <c r="DK381">
        <v>0</v>
      </c>
      <c r="DL381">
        <v>0</v>
      </c>
      <c r="DM381">
        <v>0</v>
      </c>
      <c r="DN381">
        <v>0</v>
      </c>
      <c r="DO381">
        <v>0</v>
      </c>
      <c r="DP381">
        <v>0</v>
      </c>
      <c r="DQ381">
        <v>0</v>
      </c>
      <c r="DR381">
        <v>0</v>
      </c>
      <c r="DS381">
        <v>0</v>
      </c>
      <c r="DT381">
        <v>0</v>
      </c>
      <c r="DU381">
        <v>0</v>
      </c>
      <c r="DV381">
        <v>0</v>
      </c>
      <c r="DW381">
        <v>0</v>
      </c>
      <c r="DX381">
        <v>0</v>
      </c>
      <c r="DY381">
        <v>0</v>
      </c>
      <c r="DZ381">
        <v>0</v>
      </c>
      <c r="EA381">
        <v>0</v>
      </c>
      <c r="EB381">
        <v>0</v>
      </c>
      <c r="EC381">
        <v>0</v>
      </c>
      <c r="ED381">
        <v>0</v>
      </c>
      <c r="EE381">
        <v>0</v>
      </c>
      <c r="EF381">
        <v>0</v>
      </c>
      <c r="EG381">
        <v>0</v>
      </c>
      <c r="EH381">
        <v>0</v>
      </c>
      <c r="EI381">
        <v>0</v>
      </c>
      <c r="EJ381">
        <v>0</v>
      </c>
      <c r="EK381">
        <v>0</v>
      </c>
      <c r="EL381">
        <v>0</v>
      </c>
      <c r="EM381">
        <v>0</v>
      </c>
      <c r="EN381">
        <v>0</v>
      </c>
      <c r="EO381">
        <v>0</v>
      </c>
      <c r="EP381">
        <v>0</v>
      </c>
      <c r="EQ381">
        <v>0</v>
      </c>
      <c r="ER381">
        <v>0</v>
      </c>
      <c r="ES381">
        <v>0</v>
      </c>
      <c r="ET381">
        <v>0</v>
      </c>
      <c r="EU381">
        <v>0</v>
      </c>
      <c r="EV381">
        <v>0</v>
      </c>
      <c r="EW381">
        <v>0</v>
      </c>
      <c r="EX381">
        <v>0</v>
      </c>
      <c r="EY381">
        <v>0</v>
      </c>
      <c r="EZ381">
        <v>0</v>
      </c>
      <c r="FA381">
        <v>0</v>
      </c>
      <c r="FB381">
        <v>0</v>
      </c>
      <c r="FC381">
        <v>0</v>
      </c>
      <c r="FD381">
        <v>0</v>
      </c>
      <c r="FE381">
        <v>0</v>
      </c>
      <c r="FF381">
        <v>0</v>
      </c>
      <c r="FG381">
        <v>0</v>
      </c>
      <c r="FH381">
        <v>0</v>
      </c>
      <c r="FI381">
        <v>0</v>
      </c>
      <c r="FJ381">
        <v>0</v>
      </c>
      <c r="FK381">
        <v>0</v>
      </c>
      <c r="FL381">
        <v>0</v>
      </c>
      <c r="FM381">
        <v>0</v>
      </c>
      <c r="FN381">
        <v>0</v>
      </c>
      <c r="FO381">
        <v>0</v>
      </c>
      <c r="FP381">
        <v>0</v>
      </c>
      <c r="FQ381">
        <v>0</v>
      </c>
      <c r="FR381">
        <v>0</v>
      </c>
      <c r="FS381">
        <v>5</v>
      </c>
      <c r="FT381">
        <v>0.20708237588405609</v>
      </c>
      <c r="FU381">
        <v>0</v>
      </c>
    </row>
    <row r="382" spans="1:177" x14ac:dyDescent="0.2">
      <c r="A382" t="s">
        <v>197</v>
      </c>
      <c r="B382" t="s">
        <v>212</v>
      </c>
      <c r="C382" t="s">
        <v>1</v>
      </c>
      <c r="D382" t="s">
        <v>258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0</v>
      </c>
      <c r="BZ382">
        <v>0</v>
      </c>
      <c r="CA382">
        <v>0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0</v>
      </c>
      <c r="DB382">
        <v>0</v>
      </c>
      <c r="DC382">
        <v>0</v>
      </c>
      <c r="DD382">
        <v>0</v>
      </c>
      <c r="DE382">
        <v>0</v>
      </c>
      <c r="DF382">
        <v>0</v>
      </c>
      <c r="DG382">
        <v>0</v>
      </c>
      <c r="DH382">
        <v>0</v>
      </c>
      <c r="DI382">
        <v>0</v>
      </c>
      <c r="DJ382">
        <v>0</v>
      </c>
      <c r="DK382">
        <v>0</v>
      </c>
      <c r="DL382">
        <v>0</v>
      </c>
      <c r="DM382">
        <v>0</v>
      </c>
      <c r="DN382">
        <v>0</v>
      </c>
      <c r="DO382">
        <v>0</v>
      </c>
      <c r="DP382">
        <v>0</v>
      </c>
      <c r="DQ382">
        <v>0</v>
      </c>
      <c r="DR382">
        <v>0</v>
      </c>
      <c r="DS382">
        <v>0</v>
      </c>
      <c r="DT382">
        <v>0</v>
      </c>
      <c r="DU382">
        <v>0</v>
      </c>
      <c r="DV382">
        <v>0</v>
      </c>
      <c r="DW382">
        <v>0</v>
      </c>
      <c r="DX382">
        <v>0</v>
      </c>
      <c r="DY382">
        <v>0</v>
      </c>
      <c r="DZ382">
        <v>0</v>
      </c>
      <c r="EA382">
        <v>0</v>
      </c>
      <c r="EB382">
        <v>0</v>
      </c>
      <c r="EC382">
        <v>0</v>
      </c>
      <c r="ED382">
        <v>0</v>
      </c>
      <c r="EE382">
        <v>0</v>
      </c>
      <c r="EF382">
        <v>0</v>
      </c>
      <c r="EG382">
        <v>0</v>
      </c>
      <c r="EH382">
        <v>0</v>
      </c>
      <c r="EI382">
        <v>0</v>
      </c>
      <c r="EJ382">
        <v>0</v>
      </c>
      <c r="EK382">
        <v>0</v>
      </c>
      <c r="EL382">
        <v>0</v>
      </c>
      <c r="EM382">
        <v>0</v>
      </c>
      <c r="EN382">
        <v>0</v>
      </c>
      <c r="EO382">
        <v>0</v>
      </c>
      <c r="EP382">
        <v>0</v>
      </c>
      <c r="EQ382">
        <v>0</v>
      </c>
      <c r="ER382">
        <v>0</v>
      </c>
      <c r="ES382">
        <v>0</v>
      </c>
      <c r="ET382">
        <v>0</v>
      </c>
      <c r="EU382">
        <v>0</v>
      </c>
      <c r="EV382">
        <v>0</v>
      </c>
      <c r="EW382">
        <v>0</v>
      </c>
      <c r="EX382">
        <v>0</v>
      </c>
      <c r="EY382">
        <v>0</v>
      </c>
      <c r="EZ382">
        <v>0</v>
      </c>
      <c r="FA382">
        <v>0</v>
      </c>
      <c r="FB382">
        <v>0</v>
      </c>
      <c r="FC382">
        <v>0</v>
      </c>
      <c r="FD382">
        <v>0</v>
      </c>
      <c r="FE382">
        <v>0</v>
      </c>
      <c r="FF382">
        <v>0</v>
      </c>
      <c r="FG382">
        <v>0</v>
      </c>
      <c r="FH382">
        <v>0</v>
      </c>
      <c r="FI382">
        <v>0</v>
      </c>
      <c r="FJ382">
        <v>0</v>
      </c>
      <c r="FK382">
        <v>0</v>
      </c>
      <c r="FL382">
        <v>0</v>
      </c>
      <c r="FM382">
        <v>0</v>
      </c>
      <c r="FN382">
        <v>0</v>
      </c>
      <c r="FO382">
        <v>0</v>
      </c>
      <c r="FP382">
        <v>0</v>
      </c>
      <c r="FQ382">
        <v>0</v>
      </c>
      <c r="FR382">
        <v>0</v>
      </c>
      <c r="FS382">
        <v>0</v>
      </c>
      <c r="FU382">
        <v>0</v>
      </c>
    </row>
    <row r="383" spans="1:177" x14ac:dyDescent="0.2">
      <c r="A383" t="s">
        <v>197</v>
      </c>
      <c r="B383" t="s">
        <v>212</v>
      </c>
      <c r="C383" t="s">
        <v>1</v>
      </c>
      <c r="D383" t="s">
        <v>259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0</v>
      </c>
      <c r="BY383">
        <v>0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0</v>
      </c>
      <c r="DF383">
        <v>0</v>
      </c>
      <c r="DG383">
        <v>0</v>
      </c>
      <c r="DH383">
        <v>0</v>
      </c>
      <c r="DI383">
        <v>0</v>
      </c>
      <c r="DJ383">
        <v>0</v>
      </c>
      <c r="DK383">
        <v>0</v>
      </c>
      <c r="DL383">
        <v>0</v>
      </c>
      <c r="DM383">
        <v>0</v>
      </c>
      <c r="DN383">
        <v>0</v>
      </c>
      <c r="DO383">
        <v>0</v>
      </c>
      <c r="DP383">
        <v>0</v>
      </c>
      <c r="DQ383">
        <v>0</v>
      </c>
      <c r="DR383">
        <v>0</v>
      </c>
      <c r="DS383">
        <v>0</v>
      </c>
      <c r="DT383">
        <v>0</v>
      </c>
      <c r="DU383">
        <v>0</v>
      </c>
      <c r="DV383">
        <v>0</v>
      </c>
      <c r="DW383">
        <v>0</v>
      </c>
      <c r="DX383">
        <v>0</v>
      </c>
      <c r="DY383">
        <v>0</v>
      </c>
      <c r="DZ383">
        <v>0</v>
      </c>
      <c r="EA383">
        <v>0</v>
      </c>
      <c r="EB383">
        <v>0</v>
      </c>
      <c r="EC383">
        <v>0</v>
      </c>
      <c r="ED383">
        <v>0</v>
      </c>
      <c r="EE383">
        <v>0</v>
      </c>
      <c r="EF383">
        <v>0</v>
      </c>
      <c r="EG383">
        <v>0</v>
      </c>
      <c r="EH383">
        <v>0</v>
      </c>
      <c r="EI383">
        <v>0</v>
      </c>
      <c r="EJ383">
        <v>0</v>
      </c>
      <c r="EK383">
        <v>0</v>
      </c>
      <c r="EL383">
        <v>0</v>
      </c>
      <c r="EM383">
        <v>0</v>
      </c>
      <c r="EN383">
        <v>0</v>
      </c>
      <c r="EO383">
        <v>0</v>
      </c>
      <c r="EP383">
        <v>0</v>
      </c>
      <c r="EQ383">
        <v>0</v>
      </c>
      <c r="ER383">
        <v>0</v>
      </c>
      <c r="ES383">
        <v>0</v>
      </c>
      <c r="ET383">
        <v>0</v>
      </c>
      <c r="EU383">
        <v>0</v>
      </c>
      <c r="EV383">
        <v>0</v>
      </c>
      <c r="EW383">
        <v>0</v>
      </c>
      <c r="EX383">
        <v>0</v>
      </c>
      <c r="EY383">
        <v>0</v>
      </c>
      <c r="EZ383">
        <v>0</v>
      </c>
      <c r="FA383">
        <v>0</v>
      </c>
      <c r="FB383">
        <v>0</v>
      </c>
      <c r="FC383">
        <v>0</v>
      </c>
      <c r="FD383">
        <v>0</v>
      </c>
      <c r="FE383">
        <v>0</v>
      </c>
      <c r="FF383">
        <v>0</v>
      </c>
      <c r="FG383">
        <v>0</v>
      </c>
      <c r="FH383">
        <v>0</v>
      </c>
      <c r="FI383">
        <v>0</v>
      </c>
      <c r="FJ383">
        <v>0</v>
      </c>
      <c r="FK383">
        <v>0</v>
      </c>
      <c r="FL383">
        <v>0</v>
      </c>
      <c r="FM383">
        <v>0</v>
      </c>
      <c r="FN383">
        <v>0</v>
      </c>
      <c r="FO383">
        <v>0</v>
      </c>
      <c r="FP383">
        <v>0</v>
      </c>
      <c r="FQ383">
        <v>0</v>
      </c>
      <c r="FR383">
        <v>0</v>
      </c>
      <c r="FS383">
        <v>0</v>
      </c>
      <c r="FU383">
        <v>0</v>
      </c>
    </row>
    <row r="384" spans="1:177" x14ac:dyDescent="0.2">
      <c r="A384" t="s">
        <v>197</v>
      </c>
      <c r="B384" t="s">
        <v>212</v>
      </c>
      <c r="C384" t="s">
        <v>1</v>
      </c>
      <c r="D384" t="s">
        <v>260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0</v>
      </c>
      <c r="BY384">
        <v>0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0</v>
      </c>
      <c r="DB384">
        <v>0</v>
      </c>
      <c r="DC384">
        <v>0</v>
      </c>
      <c r="DD384">
        <v>0</v>
      </c>
      <c r="DE384">
        <v>0</v>
      </c>
      <c r="DF384">
        <v>0</v>
      </c>
      <c r="DG384">
        <v>0</v>
      </c>
      <c r="DH384">
        <v>0</v>
      </c>
      <c r="DI384">
        <v>0</v>
      </c>
      <c r="DJ384">
        <v>0</v>
      </c>
      <c r="DK384">
        <v>0</v>
      </c>
      <c r="DL384">
        <v>0</v>
      </c>
      <c r="DM384">
        <v>0</v>
      </c>
      <c r="DN384">
        <v>0</v>
      </c>
      <c r="DO384">
        <v>0</v>
      </c>
      <c r="DP384">
        <v>0</v>
      </c>
      <c r="DQ384">
        <v>0</v>
      </c>
      <c r="DR384">
        <v>0</v>
      </c>
      <c r="DS384">
        <v>0</v>
      </c>
      <c r="DT384">
        <v>0</v>
      </c>
      <c r="DU384">
        <v>0</v>
      </c>
      <c r="DV384">
        <v>0</v>
      </c>
      <c r="DW384">
        <v>0</v>
      </c>
      <c r="DX384">
        <v>0</v>
      </c>
      <c r="DY384">
        <v>0</v>
      </c>
      <c r="DZ384">
        <v>0</v>
      </c>
      <c r="EA384">
        <v>0</v>
      </c>
      <c r="EB384">
        <v>0</v>
      </c>
      <c r="EC384">
        <v>0</v>
      </c>
      <c r="ED384">
        <v>0</v>
      </c>
      <c r="EE384">
        <v>0</v>
      </c>
      <c r="EF384">
        <v>0</v>
      </c>
      <c r="EG384">
        <v>0</v>
      </c>
      <c r="EH384">
        <v>0</v>
      </c>
      <c r="EI384">
        <v>0</v>
      </c>
      <c r="EJ384">
        <v>0</v>
      </c>
      <c r="EK384">
        <v>0</v>
      </c>
      <c r="EL384">
        <v>0</v>
      </c>
      <c r="EM384">
        <v>0</v>
      </c>
      <c r="EN384">
        <v>0</v>
      </c>
      <c r="EO384">
        <v>0</v>
      </c>
      <c r="EP384">
        <v>0</v>
      </c>
      <c r="EQ384">
        <v>0</v>
      </c>
      <c r="ER384">
        <v>0</v>
      </c>
      <c r="ES384">
        <v>0</v>
      </c>
      <c r="ET384">
        <v>0</v>
      </c>
      <c r="EU384">
        <v>0</v>
      </c>
      <c r="EV384">
        <v>0</v>
      </c>
      <c r="EW384">
        <v>0</v>
      </c>
      <c r="EX384">
        <v>0</v>
      </c>
      <c r="EY384">
        <v>0</v>
      </c>
      <c r="EZ384">
        <v>0</v>
      </c>
      <c r="FA384">
        <v>0</v>
      </c>
      <c r="FB384">
        <v>0</v>
      </c>
      <c r="FC384">
        <v>0</v>
      </c>
      <c r="FD384">
        <v>0</v>
      </c>
      <c r="FE384">
        <v>0</v>
      </c>
      <c r="FF384">
        <v>0</v>
      </c>
      <c r="FG384">
        <v>0</v>
      </c>
      <c r="FH384">
        <v>0</v>
      </c>
      <c r="FI384">
        <v>0</v>
      </c>
      <c r="FJ384">
        <v>0</v>
      </c>
      <c r="FK384">
        <v>0</v>
      </c>
      <c r="FL384">
        <v>0</v>
      </c>
      <c r="FM384">
        <v>0</v>
      </c>
      <c r="FN384">
        <v>0</v>
      </c>
      <c r="FO384">
        <v>0</v>
      </c>
      <c r="FP384">
        <v>0</v>
      </c>
      <c r="FQ384">
        <v>0</v>
      </c>
      <c r="FR384">
        <v>0</v>
      </c>
      <c r="FS384">
        <v>5</v>
      </c>
      <c r="FT384">
        <v>0.23546423017978668</v>
      </c>
      <c r="FU384">
        <v>0</v>
      </c>
    </row>
    <row r="385" spans="1:177" x14ac:dyDescent="0.2">
      <c r="A385" t="s">
        <v>197</v>
      </c>
      <c r="B385" t="s">
        <v>212</v>
      </c>
      <c r="C385" t="s">
        <v>1</v>
      </c>
      <c r="D385" t="s">
        <v>2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0</v>
      </c>
      <c r="BY385">
        <v>0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  <c r="DG385">
        <v>0</v>
      </c>
      <c r="DH385">
        <v>0</v>
      </c>
      <c r="DI385">
        <v>0</v>
      </c>
      <c r="DJ385">
        <v>0</v>
      </c>
      <c r="DK385">
        <v>0</v>
      </c>
      <c r="DL385">
        <v>0</v>
      </c>
      <c r="DM385">
        <v>0</v>
      </c>
      <c r="DN385">
        <v>0</v>
      </c>
      <c r="DO385">
        <v>0</v>
      </c>
      <c r="DP385">
        <v>0</v>
      </c>
      <c r="DQ385">
        <v>0</v>
      </c>
      <c r="DR385">
        <v>0</v>
      </c>
      <c r="DS385">
        <v>0</v>
      </c>
      <c r="DT385">
        <v>0</v>
      </c>
      <c r="DU385">
        <v>0</v>
      </c>
      <c r="DV385">
        <v>0</v>
      </c>
      <c r="DW385">
        <v>0</v>
      </c>
      <c r="DX385">
        <v>0</v>
      </c>
      <c r="DY385">
        <v>0</v>
      </c>
      <c r="DZ385">
        <v>0</v>
      </c>
      <c r="EA385">
        <v>0</v>
      </c>
      <c r="EB385">
        <v>0</v>
      </c>
      <c r="EC385">
        <v>0</v>
      </c>
      <c r="ED385">
        <v>0</v>
      </c>
      <c r="EE385">
        <v>0</v>
      </c>
      <c r="EF385">
        <v>0</v>
      </c>
      <c r="EG385">
        <v>0</v>
      </c>
      <c r="EH385">
        <v>0</v>
      </c>
      <c r="EI385">
        <v>0</v>
      </c>
      <c r="EJ385">
        <v>0</v>
      </c>
      <c r="EK385">
        <v>0</v>
      </c>
      <c r="EL385">
        <v>0</v>
      </c>
      <c r="EM385">
        <v>0</v>
      </c>
      <c r="EN385">
        <v>0</v>
      </c>
      <c r="EO385">
        <v>0</v>
      </c>
      <c r="EP385">
        <v>0</v>
      </c>
      <c r="EQ385">
        <v>0</v>
      </c>
      <c r="ER385">
        <v>0</v>
      </c>
      <c r="ES385">
        <v>0</v>
      </c>
      <c r="ET385">
        <v>0</v>
      </c>
      <c r="EU385">
        <v>0</v>
      </c>
      <c r="EV385">
        <v>0</v>
      </c>
      <c r="EW385">
        <v>0</v>
      </c>
      <c r="EX385">
        <v>0</v>
      </c>
      <c r="EY385">
        <v>0</v>
      </c>
      <c r="EZ385">
        <v>0</v>
      </c>
      <c r="FA385">
        <v>0</v>
      </c>
      <c r="FB385">
        <v>0</v>
      </c>
      <c r="FC385">
        <v>0</v>
      </c>
      <c r="FD385">
        <v>0</v>
      </c>
      <c r="FE385">
        <v>0</v>
      </c>
      <c r="FF385">
        <v>0</v>
      </c>
      <c r="FG385">
        <v>0</v>
      </c>
      <c r="FH385">
        <v>0</v>
      </c>
      <c r="FI385">
        <v>0</v>
      </c>
      <c r="FJ385">
        <v>0</v>
      </c>
      <c r="FK385">
        <v>0</v>
      </c>
      <c r="FL385">
        <v>0</v>
      </c>
      <c r="FM385">
        <v>0</v>
      </c>
      <c r="FN385">
        <v>0</v>
      </c>
      <c r="FO385">
        <v>0</v>
      </c>
      <c r="FP385">
        <v>0</v>
      </c>
      <c r="FQ385">
        <v>0</v>
      </c>
      <c r="FR385">
        <v>0</v>
      </c>
      <c r="FS385">
        <v>5</v>
      </c>
      <c r="FT385">
        <v>0.23381051421165466</v>
      </c>
      <c r="FU385">
        <v>0</v>
      </c>
    </row>
    <row r="386" spans="1:177" x14ac:dyDescent="0.2">
      <c r="A386" t="s">
        <v>1</v>
      </c>
      <c r="B386" t="s">
        <v>213</v>
      </c>
      <c r="C386" t="s">
        <v>201</v>
      </c>
      <c r="D386" t="s">
        <v>246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0</v>
      </c>
      <c r="BY386">
        <v>0</v>
      </c>
      <c r="BZ386">
        <v>0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0</v>
      </c>
      <c r="DB386">
        <v>0</v>
      </c>
      <c r="DC386">
        <v>0</v>
      </c>
      <c r="DD386">
        <v>0</v>
      </c>
      <c r="DE386">
        <v>0</v>
      </c>
      <c r="DF386">
        <v>0</v>
      </c>
      <c r="DG386">
        <v>0</v>
      </c>
      <c r="DH386">
        <v>0</v>
      </c>
      <c r="DI386">
        <v>0</v>
      </c>
      <c r="DJ386">
        <v>0</v>
      </c>
      <c r="DK386">
        <v>0</v>
      </c>
      <c r="DL386">
        <v>0</v>
      </c>
      <c r="DM386">
        <v>0</v>
      </c>
      <c r="DN386">
        <v>0</v>
      </c>
      <c r="DO386">
        <v>0</v>
      </c>
      <c r="DP386">
        <v>0</v>
      </c>
      <c r="DQ386">
        <v>0</v>
      </c>
      <c r="DR386">
        <v>0</v>
      </c>
      <c r="DS386">
        <v>0</v>
      </c>
      <c r="DT386">
        <v>0</v>
      </c>
      <c r="DU386">
        <v>0</v>
      </c>
      <c r="DV386">
        <v>0</v>
      </c>
      <c r="DW386">
        <v>0</v>
      </c>
      <c r="DX386">
        <v>0</v>
      </c>
      <c r="DY386">
        <v>0</v>
      </c>
      <c r="DZ386">
        <v>0</v>
      </c>
      <c r="EA386">
        <v>0</v>
      </c>
      <c r="EB386">
        <v>0</v>
      </c>
      <c r="EC386">
        <v>0</v>
      </c>
      <c r="ED386">
        <v>0</v>
      </c>
      <c r="EE386">
        <v>0</v>
      </c>
      <c r="EF386">
        <v>0</v>
      </c>
      <c r="EG386">
        <v>0</v>
      </c>
      <c r="EH386">
        <v>0</v>
      </c>
      <c r="EI386">
        <v>0</v>
      </c>
      <c r="EJ386">
        <v>0</v>
      </c>
      <c r="EK386">
        <v>0</v>
      </c>
      <c r="EL386">
        <v>0</v>
      </c>
      <c r="EM386">
        <v>0</v>
      </c>
      <c r="EN386">
        <v>0</v>
      </c>
      <c r="EO386">
        <v>0</v>
      </c>
      <c r="EP386">
        <v>0</v>
      </c>
      <c r="EQ386">
        <v>0</v>
      </c>
      <c r="ER386">
        <v>0</v>
      </c>
      <c r="ES386">
        <v>0</v>
      </c>
      <c r="ET386">
        <v>0</v>
      </c>
      <c r="EU386">
        <v>0</v>
      </c>
      <c r="EV386">
        <v>0</v>
      </c>
      <c r="EW386">
        <v>0</v>
      </c>
      <c r="EX386">
        <v>0</v>
      </c>
      <c r="EY386">
        <v>0</v>
      </c>
      <c r="EZ386">
        <v>0</v>
      </c>
      <c r="FA386">
        <v>0</v>
      </c>
      <c r="FB386">
        <v>0</v>
      </c>
      <c r="FC386">
        <v>0</v>
      </c>
      <c r="FD386">
        <v>0</v>
      </c>
      <c r="FE386">
        <v>0</v>
      </c>
      <c r="FF386">
        <v>0</v>
      </c>
      <c r="FG386">
        <v>0</v>
      </c>
      <c r="FH386">
        <v>0</v>
      </c>
      <c r="FI386">
        <v>0</v>
      </c>
      <c r="FJ386">
        <v>0</v>
      </c>
      <c r="FK386">
        <v>0</v>
      </c>
      <c r="FL386">
        <v>0</v>
      </c>
      <c r="FM386">
        <v>0</v>
      </c>
      <c r="FN386">
        <v>0</v>
      </c>
      <c r="FO386">
        <v>0</v>
      </c>
      <c r="FP386">
        <v>0</v>
      </c>
      <c r="FQ386">
        <v>0</v>
      </c>
      <c r="FR386">
        <v>0</v>
      </c>
      <c r="FS386">
        <v>0</v>
      </c>
      <c r="FU386">
        <v>0</v>
      </c>
    </row>
    <row r="387" spans="1:177" x14ac:dyDescent="0.2">
      <c r="A387" t="s">
        <v>1</v>
      </c>
      <c r="B387" t="s">
        <v>213</v>
      </c>
      <c r="C387" t="s">
        <v>201</v>
      </c>
      <c r="D387" t="s">
        <v>247</v>
      </c>
      <c r="E387">
        <v>178</v>
      </c>
      <c r="F387">
        <v>178</v>
      </c>
      <c r="G387">
        <v>6.0154719352722168</v>
      </c>
      <c r="H387">
        <v>6.0316252708435059</v>
      </c>
      <c r="I387">
        <v>5.9474821090698242</v>
      </c>
      <c r="J387">
        <v>5.9553112983703613</v>
      </c>
      <c r="K387">
        <v>6.0338592529296875</v>
      </c>
      <c r="L387">
        <v>6.6010088920593262</v>
      </c>
      <c r="M387">
        <v>7.5667309761047363</v>
      </c>
      <c r="N387">
        <v>8.6693296432495117</v>
      </c>
      <c r="O387">
        <v>10.17037296295166</v>
      </c>
      <c r="P387">
        <v>11.046406745910645</v>
      </c>
      <c r="Q387">
        <v>11.57573127746582</v>
      </c>
      <c r="R387">
        <v>11.779587745666504</v>
      </c>
      <c r="S387">
        <v>11.886070251464844</v>
      </c>
      <c r="T387">
        <v>12.315190315246582</v>
      </c>
      <c r="U387">
        <v>12.36376953125</v>
      </c>
      <c r="V387">
        <v>11.640703201293945</v>
      </c>
      <c r="W387">
        <v>10.420105934143066</v>
      </c>
      <c r="X387">
        <v>9.6875829696655273</v>
      </c>
      <c r="Y387">
        <v>9.3225927352905273</v>
      </c>
      <c r="Z387">
        <v>9.2996835708618164</v>
      </c>
      <c r="AA387">
        <v>9.0346288681030273</v>
      </c>
      <c r="AB387">
        <v>7.7279586791992187</v>
      </c>
      <c r="AC387">
        <v>6.7782106399536133</v>
      </c>
      <c r="AD387">
        <v>6.3593482971191406</v>
      </c>
      <c r="AE387">
        <v>-0.9512258768081665</v>
      </c>
      <c r="AF387">
        <v>-0.80771070718765259</v>
      </c>
      <c r="AG387">
        <v>-0.62737458944320679</v>
      </c>
      <c r="AH387">
        <v>-0.56627517938613892</v>
      </c>
      <c r="AI387">
        <v>-0.57566231489181519</v>
      </c>
      <c r="AJ387">
        <v>-0.57009994983673096</v>
      </c>
      <c r="AK387">
        <v>-0.57517176866531372</v>
      </c>
      <c r="AL387">
        <v>-0.80393302440643311</v>
      </c>
      <c r="AM387">
        <v>-0.79828488826751709</v>
      </c>
      <c r="AN387">
        <v>-0.82977592945098877</v>
      </c>
      <c r="AO387">
        <v>-1.0274559259414673</v>
      </c>
      <c r="AP387">
        <v>-1.2737230062484741</v>
      </c>
      <c r="AQ387">
        <v>-1.5533373355865479</v>
      </c>
      <c r="AR387">
        <v>-1.9358800649642944</v>
      </c>
      <c r="AS387">
        <v>-1.4691970348358154</v>
      </c>
      <c r="AT387">
        <v>1.0526832342147827</v>
      </c>
      <c r="AU387">
        <v>1.1263577938079834</v>
      </c>
      <c r="AV387">
        <v>0.91095507144927979</v>
      </c>
      <c r="AW387">
        <v>0.79973727464675903</v>
      </c>
      <c r="AX387">
        <v>-0.32641547918319702</v>
      </c>
      <c r="AY387">
        <v>-0.45283520221710205</v>
      </c>
      <c r="AZ387">
        <v>-0.59513133764266968</v>
      </c>
      <c r="BA387">
        <v>-0.50658917427062988</v>
      </c>
      <c r="BB387">
        <v>-0.49698260426521301</v>
      </c>
      <c r="BC387">
        <v>-0.51108181476593018</v>
      </c>
      <c r="BD387">
        <v>-0.39965173602104187</v>
      </c>
      <c r="BE387">
        <v>-0.26138228178024292</v>
      </c>
      <c r="BF387">
        <v>-0.21024318039417267</v>
      </c>
      <c r="BG387">
        <v>-0.22661201655864716</v>
      </c>
      <c r="BH387">
        <v>-0.20098616182804108</v>
      </c>
      <c r="BI387">
        <v>-0.19831137359142303</v>
      </c>
      <c r="BJ387">
        <v>-0.32941246032714844</v>
      </c>
      <c r="BK387">
        <v>-0.26736718416213989</v>
      </c>
      <c r="BL387">
        <v>-0.30526918172836304</v>
      </c>
      <c r="BM387">
        <v>-0.49391084909439087</v>
      </c>
      <c r="BN387">
        <v>-0.74836450815200806</v>
      </c>
      <c r="BO387">
        <v>-1.0392460823059082</v>
      </c>
      <c r="BP387">
        <v>-1.4160958528518677</v>
      </c>
      <c r="BQ387">
        <v>-0.9561123251914978</v>
      </c>
      <c r="BR387">
        <v>1.5561094284057617</v>
      </c>
      <c r="BS387">
        <v>1.6066880226135254</v>
      </c>
      <c r="BT387">
        <v>1.3897025585174561</v>
      </c>
      <c r="BU387">
        <v>1.3016257286071777</v>
      </c>
      <c r="BV387">
        <v>0.16321559250354767</v>
      </c>
      <c r="BW387">
        <v>1.0461308993399143E-2</v>
      </c>
      <c r="BX387">
        <v>-0.14872737228870392</v>
      </c>
      <c r="BY387">
        <v>-6.1321604996919632E-2</v>
      </c>
      <c r="BZ387">
        <v>-6.4838312566280365E-2</v>
      </c>
      <c r="CA387">
        <v>-0.20623935759067535</v>
      </c>
      <c r="CB387">
        <v>-0.11703130602836609</v>
      </c>
      <c r="CC387">
        <v>-7.8971488401293755E-3</v>
      </c>
      <c r="CD387">
        <v>3.63435298204422E-2</v>
      </c>
      <c r="CE387">
        <v>1.5139161609113216E-2</v>
      </c>
      <c r="CF387">
        <v>5.4660908877849579E-2</v>
      </c>
      <c r="CG387">
        <v>6.2700986862182617E-2</v>
      </c>
      <c r="CH387">
        <v>-7.609724416397512E-4</v>
      </c>
      <c r="CI387">
        <v>0.10034479945898056</v>
      </c>
      <c r="CJ387">
        <v>5.8002609759569168E-2</v>
      </c>
      <c r="CK387">
        <v>-0.12437918037176132</v>
      </c>
      <c r="CL387">
        <v>-0.38450279831886292</v>
      </c>
      <c r="CM387">
        <v>-0.68318796157836914</v>
      </c>
      <c r="CN387">
        <v>-1.0560950040817261</v>
      </c>
      <c r="CO387">
        <v>-0.60075145959854126</v>
      </c>
      <c r="CP387">
        <v>1.9047807455062866</v>
      </c>
      <c r="CQ387">
        <v>1.9393632411956787</v>
      </c>
      <c r="CR387">
        <v>1.7212815284729004</v>
      </c>
      <c r="CS387">
        <v>1.6492321491241455</v>
      </c>
      <c r="CT387">
        <v>0.50233256816864014</v>
      </c>
      <c r="CU387">
        <v>0.33133906126022339</v>
      </c>
      <c r="CV387">
        <v>0.16045065224170685</v>
      </c>
      <c r="CW387">
        <v>0.24706937372684479</v>
      </c>
      <c r="CX387">
        <v>0.23446349799633026</v>
      </c>
      <c r="CY387">
        <v>9.8603077232837677E-2</v>
      </c>
      <c r="CZ387">
        <v>0.1655891090631485</v>
      </c>
      <c r="DA387">
        <v>0.24558798968791962</v>
      </c>
      <c r="DB387">
        <v>0.28293022513389587</v>
      </c>
      <c r="DC387">
        <v>0.25689035654067993</v>
      </c>
      <c r="DD387">
        <v>0.31030797958374023</v>
      </c>
      <c r="DE387">
        <v>0.32371336221694946</v>
      </c>
      <c r="DF387">
        <v>0.32789051532745361</v>
      </c>
      <c r="DG387">
        <v>0.46805679798126221</v>
      </c>
      <c r="DH387">
        <v>0.42127439379692078</v>
      </c>
      <c r="DI387">
        <v>0.24515247344970703</v>
      </c>
      <c r="DJ387">
        <v>-2.0641105249524117E-2</v>
      </c>
      <c r="DK387">
        <v>-0.32712987065315247</v>
      </c>
      <c r="DL387">
        <v>-0.6960940957069397</v>
      </c>
      <c r="DM387">
        <v>-0.24539059400558472</v>
      </c>
      <c r="DN387">
        <v>2.2534520626068115</v>
      </c>
      <c r="DO387">
        <v>2.272038459777832</v>
      </c>
      <c r="DP387">
        <v>2.0528604984283447</v>
      </c>
      <c r="DQ387">
        <v>1.9968385696411133</v>
      </c>
      <c r="DR387">
        <v>0.8414495587348938</v>
      </c>
      <c r="DS387">
        <v>0.65221679210662842</v>
      </c>
      <c r="DT387">
        <v>0.46962866187095642</v>
      </c>
      <c r="DU387">
        <v>0.55546033382415771</v>
      </c>
      <c r="DV387">
        <v>0.53376531600952148</v>
      </c>
      <c r="DW387">
        <v>0.53874713182449341</v>
      </c>
      <c r="DX387">
        <v>0.57364809513092041</v>
      </c>
      <c r="DY387">
        <v>0.6115802526473999</v>
      </c>
      <c r="DZ387">
        <v>0.6389622688293457</v>
      </c>
      <c r="EA387">
        <v>0.60594063997268677</v>
      </c>
      <c r="EB387">
        <v>0.67942172288894653</v>
      </c>
      <c r="EC387">
        <v>0.70057374238967896</v>
      </c>
      <c r="ED387">
        <v>0.80241107940673828</v>
      </c>
      <c r="EE387">
        <v>0.9989745020866394</v>
      </c>
      <c r="EF387">
        <v>0.9457811713218689</v>
      </c>
      <c r="EG387">
        <v>0.77869749069213867</v>
      </c>
      <c r="EH387">
        <v>0.50471740961074829</v>
      </c>
      <c r="EI387">
        <v>0.18696144223213196</v>
      </c>
      <c r="EJ387">
        <v>-0.1763099879026413</v>
      </c>
      <c r="EK387">
        <v>0.26769405603408813</v>
      </c>
      <c r="EL387">
        <v>2.756878137588501</v>
      </c>
      <c r="EM387">
        <v>2.752368688583374</v>
      </c>
      <c r="EN387">
        <v>2.5316078662872314</v>
      </c>
      <c r="EO387">
        <v>2.4987270832061768</v>
      </c>
      <c r="EP387">
        <v>1.3310805559158325</v>
      </c>
      <c r="EQ387">
        <v>1.1155133247375488</v>
      </c>
      <c r="ER387">
        <v>0.91603261232376099</v>
      </c>
      <c r="ES387">
        <v>1.0007278919219971</v>
      </c>
      <c r="ET387">
        <v>0.96590960025787354</v>
      </c>
      <c r="EU387">
        <v>72.441429138183594</v>
      </c>
      <c r="EV387">
        <v>70.479301452636719</v>
      </c>
      <c r="EW387">
        <v>67.475730895996094</v>
      </c>
      <c r="EX387">
        <v>65.697967529296875</v>
      </c>
      <c r="EY387">
        <v>64.239891052246094</v>
      </c>
      <c r="EZ387">
        <v>62.92730712890625</v>
      </c>
      <c r="FA387">
        <v>63.134014129638672</v>
      </c>
      <c r="FB387">
        <v>67.928962707519531</v>
      </c>
      <c r="FC387">
        <v>74.007644653320312</v>
      </c>
      <c r="FD387">
        <v>78.877098083496094</v>
      </c>
      <c r="FE387">
        <v>82.729026794433594</v>
      </c>
      <c r="FF387">
        <v>86.037277221679688</v>
      </c>
      <c r="FG387">
        <v>88.604171752929687</v>
      </c>
      <c r="FH387">
        <v>90.137458801269531</v>
      </c>
      <c r="FI387">
        <v>90.719093322753906</v>
      </c>
      <c r="FJ387">
        <v>91.142059326171875</v>
      </c>
      <c r="FK387">
        <v>88.860603332519531</v>
      </c>
      <c r="FL387">
        <v>86.977561950683594</v>
      </c>
      <c r="FM387">
        <v>84.441909790039063</v>
      </c>
      <c r="FN387">
        <v>79.765045166015625</v>
      </c>
      <c r="FO387">
        <v>75.992652893066406</v>
      </c>
      <c r="FP387">
        <v>73.728553771972656</v>
      </c>
      <c r="FQ387">
        <v>72.112602233886719</v>
      </c>
      <c r="FR387">
        <v>70.534515380859375</v>
      </c>
      <c r="FS387">
        <v>178</v>
      </c>
      <c r="FT387">
        <v>3.0013192445039749E-2</v>
      </c>
      <c r="FU387">
        <v>1</v>
      </c>
    </row>
    <row r="388" spans="1:177" x14ac:dyDescent="0.2">
      <c r="A388" t="s">
        <v>1</v>
      </c>
      <c r="B388" t="s">
        <v>213</v>
      </c>
      <c r="C388" t="s">
        <v>201</v>
      </c>
      <c r="D388" t="s">
        <v>248</v>
      </c>
      <c r="E388">
        <v>184</v>
      </c>
      <c r="F388">
        <v>184</v>
      </c>
      <c r="G388">
        <v>6.5696086883544922</v>
      </c>
      <c r="H388">
        <v>6.5777826309204102</v>
      </c>
      <c r="I388">
        <v>6.6154971122741699</v>
      </c>
      <c r="J388">
        <v>6.7425537109375</v>
      </c>
      <c r="K388">
        <v>6.9217071533203125</v>
      </c>
      <c r="L388">
        <v>7.5559945106506348</v>
      </c>
      <c r="M388">
        <v>8.2542390823364258</v>
      </c>
      <c r="N388">
        <v>9.1557178497314453</v>
      </c>
      <c r="O388">
        <v>10.271062850952148</v>
      </c>
      <c r="P388">
        <v>10.838310241699219</v>
      </c>
      <c r="Q388">
        <v>11.256786346435547</v>
      </c>
      <c r="R388">
        <v>11.302576065063477</v>
      </c>
      <c r="S388">
        <v>11.440221786499023</v>
      </c>
      <c r="T388">
        <v>11.745237350463867</v>
      </c>
      <c r="U388">
        <v>11.766814231872559</v>
      </c>
      <c r="V388">
        <v>11.673130989074707</v>
      </c>
      <c r="W388">
        <v>11.055148124694824</v>
      </c>
      <c r="X388">
        <v>10.500141143798828</v>
      </c>
      <c r="Y388">
        <v>10.226299285888672</v>
      </c>
      <c r="Z388">
        <v>10.243306159973145</v>
      </c>
      <c r="AA388">
        <v>9.8947410583496094</v>
      </c>
      <c r="AB388">
        <v>8.6571884155273437</v>
      </c>
      <c r="AC388">
        <v>7.7454657554626465</v>
      </c>
      <c r="AD388">
        <v>7.3185033798217773</v>
      </c>
      <c r="AE388">
        <v>-0.90568888187408447</v>
      </c>
      <c r="AF388">
        <v>-0.8534741997718811</v>
      </c>
      <c r="AG388">
        <v>-0.76679760217666626</v>
      </c>
      <c r="AH388">
        <v>-0.56883835792541504</v>
      </c>
      <c r="AI388">
        <v>-0.50433814525604248</v>
      </c>
      <c r="AJ388">
        <v>-0.55001312494277954</v>
      </c>
      <c r="AK388">
        <v>-0.95818865299224854</v>
      </c>
      <c r="AL388">
        <v>-1.2003998756408691</v>
      </c>
      <c r="AM388">
        <v>-1.3295948505401611</v>
      </c>
      <c r="AN388">
        <v>-1.3098908662796021</v>
      </c>
      <c r="AO388">
        <v>-1.3035844564437866</v>
      </c>
      <c r="AP388">
        <v>-1.3715827465057373</v>
      </c>
      <c r="AQ388">
        <v>-1.210491418838501</v>
      </c>
      <c r="AR388">
        <v>-1.5888245105743408</v>
      </c>
      <c r="AS388">
        <v>-1.2410567998886108</v>
      </c>
      <c r="AT388">
        <v>3.2331104278564453</v>
      </c>
      <c r="AU388">
        <v>2.7207505702972412</v>
      </c>
      <c r="AV388">
        <v>2.5048961639404297</v>
      </c>
      <c r="AW388">
        <v>2.6840353012084961</v>
      </c>
      <c r="AX388">
        <v>1.2052708864212036</v>
      </c>
      <c r="AY388">
        <v>0.16926731169223785</v>
      </c>
      <c r="AZ388">
        <v>-0.59014993906021118</v>
      </c>
      <c r="BA388">
        <v>-0.745094895362854</v>
      </c>
      <c r="BB388">
        <v>-0.87110453844070435</v>
      </c>
      <c r="BC388">
        <v>-0.4119667112827301</v>
      </c>
      <c r="BD388">
        <v>-0.37731030583381653</v>
      </c>
      <c r="BE388">
        <v>-0.29927331209182739</v>
      </c>
      <c r="BF388">
        <v>-0.10907674580812454</v>
      </c>
      <c r="BG388">
        <v>-3.649347648024559E-2</v>
      </c>
      <c r="BH388">
        <v>-6.0294687747955322E-2</v>
      </c>
      <c r="BI388">
        <v>-0.44565683603286743</v>
      </c>
      <c r="BJ388">
        <v>-0.65370523929595947</v>
      </c>
      <c r="BK388">
        <v>-0.75469291210174561</v>
      </c>
      <c r="BL388">
        <v>-0.72615903615951538</v>
      </c>
      <c r="BM388">
        <v>-0.68544095754623413</v>
      </c>
      <c r="BN388">
        <v>-0.7090258002281189</v>
      </c>
      <c r="BO388">
        <v>-0.54447388648986816</v>
      </c>
      <c r="BP388">
        <v>-0.89633762836456299</v>
      </c>
      <c r="BQ388">
        <v>-0.53536498546600342</v>
      </c>
      <c r="BR388">
        <v>3.9266989231109619</v>
      </c>
      <c r="BS388">
        <v>3.4004385471343994</v>
      </c>
      <c r="BT388">
        <v>3.1715600490570068</v>
      </c>
      <c r="BU388">
        <v>3.3515584468841553</v>
      </c>
      <c r="BV388">
        <v>1.8655701875686646</v>
      </c>
      <c r="BW388">
        <v>0.80356800556182861</v>
      </c>
      <c r="BX388">
        <v>4.2834728956222534E-2</v>
      </c>
      <c r="BY388">
        <v>-0.11036091297864914</v>
      </c>
      <c r="BZ388">
        <v>-0.26542627811431885</v>
      </c>
      <c r="CA388">
        <v>-7.0016264915466309E-2</v>
      </c>
      <c r="CB388">
        <v>-4.7520652413368225E-2</v>
      </c>
      <c r="CC388">
        <v>2.4532590061426163E-2</v>
      </c>
      <c r="CD388">
        <v>0.20935273170471191</v>
      </c>
      <c r="CE388">
        <v>0.28753432631492615</v>
      </c>
      <c r="CF388">
        <v>0.27888280153274536</v>
      </c>
      <c r="CG388">
        <v>-9.0678870677947998E-2</v>
      </c>
      <c r="CH388">
        <v>-0.27506616711616516</v>
      </c>
      <c r="CI388">
        <v>-0.35651755332946777</v>
      </c>
      <c r="CJ388">
        <v>-0.32186812162399292</v>
      </c>
      <c r="CK388">
        <v>-0.2573167085647583</v>
      </c>
      <c r="CL388">
        <v>-0.25014090538024902</v>
      </c>
      <c r="CM388">
        <v>-8.3192169666290283E-2</v>
      </c>
      <c r="CN388">
        <v>-0.4167233407497406</v>
      </c>
      <c r="CO388">
        <v>-4.6605050563812256E-2</v>
      </c>
      <c r="CP388">
        <v>4.407076358795166</v>
      </c>
      <c r="CQ388">
        <v>3.8711884021759033</v>
      </c>
      <c r="CR388">
        <v>3.6332895755767822</v>
      </c>
      <c r="CS388">
        <v>3.8138828277587891</v>
      </c>
      <c r="CT388">
        <v>2.3228914737701416</v>
      </c>
      <c r="CU388">
        <v>1.2428827285766602</v>
      </c>
      <c r="CV388">
        <v>0.4812379777431488</v>
      </c>
      <c r="CW388">
        <v>0.3292539119720459</v>
      </c>
      <c r="CX388">
        <v>0.15406462550163269</v>
      </c>
      <c r="CY388">
        <v>0.27193418145179749</v>
      </c>
      <c r="CZ388">
        <v>0.28226900100708008</v>
      </c>
      <c r="DA388">
        <v>0.34833851456642151</v>
      </c>
      <c r="DB388">
        <v>0.52778220176696777</v>
      </c>
      <c r="DC388">
        <v>0.61156213283538818</v>
      </c>
      <c r="DD388">
        <v>0.61806029081344604</v>
      </c>
      <c r="DE388">
        <v>0.26429909467697144</v>
      </c>
      <c r="DF388">
        <v>0.10357288271188736</v>
      </c>
      <c r="DG388">
        <v>4.1657783091068268E-2</v>
      </c>
      <c r="DH388">
        <v>8.2422778010368347E-2</v>
      </c>
      <c r="DI388">
        <v>0.17080755531787872</v>
      </c>
      <c r="DJ388">
        <v>0.20874398946762085</v>
      </c>
      <c r="DK388">
        <v>0.3780895471572876</v>
      </c>
      <c r="DL388">
        <v>6.289093941450119E-2</v>
      </c>
      <c r="DM388">
        <v>0.44215491414070129</v>
      </c>
      <c r="DN388">
        <v>4.887453556060791</v>
      </c>
      <c r="DO388">
        <v>4.3419380187988281</v>
      </c>
      <c r="DP388">
        <v>4.0950188636779785</v>
      </c>
      <c r="DQ388">
        <v>4.276207447052002</v>
      </c>
      <c r="DR388">
        <v>2.7802128791809082</v>
      </c>
      <c r="DS388">
        <v>1.6821974515914917</v>
      </c>
      <c r="DT388">
        <v>0.91964125633239746</v>
      </c>
      <c r="DU388">
        <v>0.76886874437332153</v>
      </c>
      <c r="DV388">
        <v>0.57355552911758423</v>
      </c>
      <c r="DW388">
        <v>0.76565635204315186</v>
      </c>
      <c r="DX388">
        <v>0.75843292474746704</v>
      </c>
      <c r="DY388">
        <v>0.81586283445358276</v>
      </c>
      <c r="DZ388">
        <v>0.98754382133483887</v>
      </c>
      <c r="EA388">
        <v>1.0794068574905396</v>
      </c>
      <c r="EB388">
        <v>1.1077786684036255</v>
      </c>
      <c r="EC388">
        <v>0.77683091163635254</v>
      </c>
      <c r="ED388">
        <v>0.65026754140853882</v>
      </c>
      <c r="EE388">
        <v>0.61655974388122559</v>
      </c>
      <c r="EF388">
        <v>0.66615462303161621</v>
      </c>
      <c r="EG388">
        <v>0.78895097970962524</v>
      </c>
      <c r="EH388">
        <v>0.87130087614059448</v>
      </c>
      <c r="EI388">
        <v>1.0441070795059204</v>
      </c>
      <c r="EJ388">
        <v>0.75537776947021484</v>
      </c>
      <c r="EK388">
        <v>1.1478466987609863</v>
      </c>
      <c r="EL388">
        <v>5.5810422897338867</v>
      </c>
      <c r="EM388">
        <v>5.0216264724731445</v>
      </c>
      <c r="EN388">
        <v>4.7616829872131348</v>
      </c>
      <c r="EO388">
        <v>4.943730354309082</v>
      </c>
      <c r="EP388">
        <v>3.4405121803283691</v>
      </c>
      <c r="EQ388">
        <v>2.3164980411529541</v>
      </c>
      <c r="ER388">
        <v>1.5526258945465088</v>
      </c>
      <c r="ES388">
        <v>1.4036027193069458</v>
      </c>
      <c r="ET388">
        <v>1.1792337894439697</v>
      </c>
      <c r="EU388">
        <v>73.800453186035156</v>
      </c>
      <c r="EV388">
        <v>72.427902221679688</v>
      </c>
      <c r="EW388">
        <v>70.89154052734375</v>
      </c>
      <c r="EX388">
        <v>69.367149353027344</v>
      </c>
      <c r="EY388">
        <v>68.298065185546875</v>
      </c>
      <c r="EZ388">
        <v>67.0673828125</v>
      </c>
      <c r="FA388">
        <v>67.365768432617188</v>
      </c>
      <c r="FB388">
        <v>69.601150512695313</v>
      </c>
      <c r="FC388">
        <v>73.517364501953125</v>
      </c>
      <c r="FD388">
        <v>77.658592224121094</v>
      </c>
      <c r="FE388">
        <v>81.917121887207031</v>
      </c>
      <c r="FF388">
        <v>86.441307067871094</v>
      </c>
      <c r="FG388">
        <v>89.025619506835938</v>
      </c>
      <c r="FH388">
        <v>90.72406005859375</v>
      </c>
      <c r="FI388">
        <v>92.546035766601563</v>
      </c>
      <c r="FJ388">
        <v>91.882698059082031</v>
      </c>
      <c r="FK388">
        <v>90.635650634765625</v>
      </c>
      <c r="FL388">
        <v>89.608047485351563</v>
      </c>
      <c r="FM388">
        <v>86.973243713378906</v>
      </c>
      <c r="FN388">
        <v>83.253684997558594</v>
      </c>
      <c r="FO388">
        <v>79.435989379882813</v>
      </c>
      <c r="FP388">
        <v>76.915534973144531</v>
      </c>
      <c r="FQ388">
        <v>74.897979736328125</v>
      </c>
      <c r="FR388">
        <v>72.504165649414063</v>
      </c>
      <c r="FS388">
        <v>184</v>
      </c>
      <c r="FT388">
        <v>2.2432129830121994E-2</v>
      </c>
      <c r="FU388">
        <v>1</v>
      </c>
    </row>
    <row r="389" spans="1:177" x14ac:dyDescent="0.2">
      <c r="A389" t="s">
        <v>1</v>
      </c>
      <c r="B389" t="s">
        <v>213</v>
      </c>
      <c r="C389" t="s">
        <v>201</v>
      </c>
      <c r="D389" t="s">
        <v>249</v>
      </c>
      <c r="E389">
        <v>184</v>
      </c>
      <c r="F389">
        <v>184</v>
      </c>
      <c r="G389">
        <v>5.9852447509765625</v>
      </c>
      <c r="H389">
        <v>5.9997997283935547</v>
      </c>
      <c r="I389">
        <v>6.043647289276123</v>
      </c>
      <c r="J389">
        <v>6.12939453125</v>
      </c>
      <c r="K389">
        <v>6.2782721519470215</v>
      </c>
      <c r="L389">
        <v>6.9286293983459473</v>
      </c>
      <c r="M389">
        <v>7.6793880462646484</v>
      </c>
      <c r="N389">
        <v>8.5480403900146484</v>
      </c>
      <c r="O389">
        <v>9.6494407653808594</v>
      </c>
      <c r="P389">
        <v>10.27589225769043</v>
      </c>
      <c r="Q389">
        <v>10.770197868347168</v>
      </c>
      <c r="R389">
        <v>10.835212707519531</v>
      </c>
      <c r="S389">
        <v>11.013147354125977</v>
      </c>
      <c r="T389">
        <v>11.299056053161621</v>
      </c>
      <c r="U389">
        <v>11.305241584777832</v>
      </c>
      <c r="V389">
        <v>11.105344772338867</v>
      </c>
      <c r="W389">
        <v>10.519471168518066</v>
      </c>
      <c r="X389">
        <v>9.9094028472900391</v>
      </c>
      <c r="Y389">
        <v>9.6073408126831055</v>
      </c>
      <c r="Z389">
        <v>9.6449775695800781</v>
      </c>
      <c r="AA389">
        <v>9.4124202728271484</v>
      </c>
      <c r="AB389">
        <v>8.2243175506591797</v>
      </c>
      <c r="AC389">
        <v>7.2595734596252441</v>
      </c>
      <c r="AD389">
        <v>6.8613519668579102</v>
      </c>
      <c r="AE389">
        <v>-0.55533391237258911</v>
      </c>
      <c r="AF389">
        <v>-0.4947875440120697</v>
      </c>
      <c r="AG389">
        <v>-0.55281513929367065</v>
      </c>
      <c r="AH389">
        <v>-0.4836004376411438</v>
      </c>
      <c r="AI389">
        <v>-0.59796947240829468</v>
      </c>
      <c r="AJ389">
        <v>-0.68398350477218628</v>
      </c>
      <c r="AK389">
        <v>-1.0044760704040527</v>
      </c>
      <c r="AL389">
        <v>-1.0499508380889893</v>
      </c>
      <c r="AM389">
        <v>-1.1651102304458618</v>
      </c>
      <c r="AN389">
        <v>-1.2221546173095703</v>
      </c>
      <c r="AO389">
        <v>-1.220991849899292</v>
      </c>
      <c r="AP389">
        <v>-0.99426966905593872</v>
      </c>
      <c r="AQ389">
        <v>-1.2095729112625122</v>
      </c>
      <c r="AR389">
        <v>-1.5847772359848022</v>
      </c>
      <c r="AS389">
        <v>-1.0147303342819214</v>
      </c>
      <c r="AT389">
        <v>2.8010456562042236</v>
      </c>
      <c r="AU389">
        <v>2.3917477130889893</v>
      </c>
      <c r="AV389">
        <v>2.0616054534912109</v>
      </c>
      <c r="AW389">
        <v>1.9920305013656616</v>
      </c>
      <c r="AX389">
        <v>-0.38909846544265747</v>
      </c>
      <c r="AY389">
        <v>-0.74486899375915527</v>
      </c>
      <c r="AZ389">
        <v>-1.0549935102462769</v>
      </c>
      <c r="BA389">
        <v>-1.1248382329940796</v>
      </c>
      <c r="BB389">
        <v>-1.1514642238616943</v>
      </c>
      <c r="BC389">
        <v>-8.3346113562583923E-2</v>
      </c>
      <c r="BD389">
        <v>-4.0060434490442276E-2</v>
      </c>
      <c r="BE389">
        <v>-0.10827495157718658</v>
      </c>
      <c r="BF389">
        <v>-4.1871882975101471E-2</v>
      </c>
      <c r="BG389">
        <v>-0.15336990356445313</v>
      </c>
      <c r="BH389">
        <v>-0.21828882396221161</v>
      </c>
      <c r="BI389">
        <v>-0.51896512508392334</v>
      </c>
      <c r="BJ389">
        <v>-0.51038354635238647</v>
      </c>
      <c r="BK389">
        <v>-0.59633684158325195</v>
      </c>
      <c r="BL389">
        <v>-0.64493852853775024</v>
      </c>
      <c r="BM389">
        <v>-0.61246299743652344</v>
      </c>
      <c r="BN389">
        <v>-0.34580135345458984</v>
      </c>
      <c r="BO389">
        <v>-0.55171316862106323</v>
      </c>
      <c r="BP389">
        <v>-0.9081723690032959</v>
      </c>
      <c r="BQ389">
        <v>-0.32788726687431335</v>
      </c>
      <c r="BR389">
        <v>3.4721975326538086</v>
      </c>
      <c r="BS389">
        <v>3.0482144355773926</v>
      </c>
      <c r="BT389">
        <v>2.7097969055175781</v>
      </c>
      <c r="BU389">
        <v>2.646669864654541</v>
      </c>
      <c r="BV389">
        <v>0.26082998514175415</v>
      </c>
      <c r="BW389">
        <v>-0.11050618439912796</v>
      </c>
      <c r="BX389">
        <v>-0.41892415285110474</v>
      </c>
      <c r="BY389">
        <v>-0.48327732086181641</v>
      </c>
      <c r="BZ389">
        <v>-0.52797424793243408</v>
      </c>
      <c r="CA389">
        <v>0.24355117976665497</v>
      </c>
      <c r="CB389">
        <v>0.27488216757774353</v>
      </c>
      <c r="CC389">
        <v>0.19961223006248474</v>
      </c>
      <c r="CD389">
        <v>0.26406797766685486</v>
      </c>
      <c r="CE389">
        <v>0.15455837547779083</v>
      </c>
      <c r="CF389">
        <v>0.10424991697072983</v>
      </c>
      <c r="CG389">
        <v>-0.18270178139209747</v>
      </c>
      <c r="CH389">
        <v>-0.13668085634708405</v>
      </c>
      <c r="CI389">
        <v>-0.20240618288516998</v>
      </c>
      <c r="CJ389">
        <v>-0.24516041576862335</v>
      </c>
      <c r="CK389">
        <v>-0.19099776446819305</v>
      </c>
      <c r="CL389">
        <v>0.10332582145929337</v>
      </c>
      <c r="CM389">
        <v>-9.6081532537937164E-2</v>
      </c>
      <c r="CN389">
        <v>-0.43955788016319275</v>
      </c>
      <c r="CO389">
        <v>0.14781813323497772</v>
      </c>
      <c r="CP389">
        <v>3.9370353221893311</v>
      </c>
      <c r="CQ389">
        <v>3.5028812885284424</v>
      </c>
      <c r="CR389">
        <v>3.1587321758270264</v>
      </c>
      <c r="CS389">
        <v>3.1000709533691406</v>
      </c>
      <c r="CT389">
        <v>0.71096843481063843</v>
      </c>
      <c r="CU389">
        <v>0.32885158061981201</v>
      </c>
      <c r="CV389">
        <v>2.1615510806441307E-2</v>
      </c>
      <c r="CW389">
        <v>-3.8934215903282166E-2</v>
      </c>
      <c r="CX389">
        <v>-9.6146978437900543E-2</v>
      </c>
      <c r="CY389">
        <v>0.57044845819473267</v>
      </c>
      <c r="CZ389">
        <v>0.58982479572296143</v>
      </c>
      <c r="DA389">
        <v>0.50749939680099487</v>
      </c>
      <c r="DB389">
        <v>0.57000786066055298</v>
      </c>
      <c r="DC389">
        <v>0.46248665452003479</v>
      </c>
      <c r="DD389">
        <v>0.42678865790367126</v>
      </c>
      <c r="DE389">
        <v>0.15356157720088959</v>
      </c>
      <c r="DF389">
        <v>0.23702181875705719</v>
      </c>
      <c r="DG389">
        <v>0.19152449071407318</v>
      </c>
      <c r="DH389">
        <v>0.15461766719818115</v>
      </c>
      <c r="DI389">
        <v>0.23046746850013733</v>
      </c>
      <c r="DJ389">
        <v>0.55245298147201538</v>
      </c>
      <c r="DK389">
        <v>0.35955008864402771</v>
      </c>
      <c r="DL389">
        <v>2.9056601226329803E-2</v>
      </c>
      <c r="DM389">
        <v>0.6235235333442688</v>
      </c>
      <c r="DN389">
        <v>4.4018731117248535</v>
      </c>
      <c r="DO389">
        <v>3.9575481414794922</v>
      </c>
      <c r="DP389">
        <v>3.6076674461364746</v>
      </c>
      <c r="DQ389">
        <v>3.5534720420837402</v>
      </c>
      <c r="DR389">
        <v>1.1611069440841675</v>
      </c>
      <c r="DS389">
        <v>0.76820933818817139</v>
      </c>
      <c r="DT389">
        <v>0.46215519309043884</v>
      </c>
      <c r="DU389">
        <v>0.40540888905525208</v>
      </c>
      <c r="DV389">
        <v>0.33568030595779419</v>
      </c>
      <c r="DW389">
        <v>1.0424362421035767</v>
      </c>
      <c r="DX389">
        <v>1.0445518493652344</v>
      </c>
      <c r="DY389">
        <v>0.95203959941864014</v>
      </c>
      <c r="DZ389">
        <v>1.0117363929748535</v>
      </c>
      <c r="EA389">
        <v>0.90708619356155396</v>
      </c>
      <c r="EB389">
        <v>0.89248335361480713</v>
      </c>
      <c r="EC389">
        <v>0.6390724778175354</v>
      </c>
      <c r="ED389">
        <v>0.77658915519714355</v>
      </c>
      <c r="EE389">
        <v>0.76029783487319946</v>
      </c>
      <c r="EF389">
        <v>0.73183375597000122</v>
      </c>
      <c r="EG389">
        <v>0.83899635076522827</v>
      </c>
      <c r="EH389">
        <v>1.2009212970733643</v>
      </c>
      <c r="EI389">
        <v>1.0174098014831543</v>
      </c>
      <c r="EJ389">
        <v>0.70566147565841675</v>
      </c>
      <c r="EK389">
        <v>1.3103666305541992</v>
      </c>
      <c r="EL389">
        <v>5.0730252265930176</v>
      </c>
      <c r="EM389">
        <v>4.6140146255493164</v>
      </c>
      <c r="EN389">
        <v>4.2558588981628418</v>
      </c>
      <c r="EO389">
        <v>4.2081112861633301</v>
      </c>
      <c r="EP389">
        <v>1.8110352754592896</v>
      </c>
      <c r="EQ389">
        <v>1.4025721549987793</v>
      </c>
      <c r="ER389">
        <v>1.0982245206832886</v>
      </c>
      <c r="ES389">
        <v>1.0469697713851929</v>
      </c>
      <c r="ET389">
        <v>0.95917028188705444</v>
      </c>
      <c r="EU389">
        <v>72.429893493652344</v>
      </c>
      <c r="EV389">
        <v>71.056259155273438</v>
      </c>
      <c r="EW389">
        <v>69.596641540527344</v>
      </c>
      <c r="EX389">
        <v>68.154350280761719</v>
      </c>
      <c r="EY389">
        <v>66.620841979980469</v>
      </c>
      <c r="EZ389">
        <v>65.51104736328125</v>
      </c>
      <c r="FA389">
        <v>65.771186828613281</v>
      </c>
      <c r="FB389">
        <v>69.072380065917969</v>
      </c>
      <c r="FC389">
        <v>73.272651672363281</v>
      </c>
      <c r="FD389">
        <v>77.936454772949219</v>
      </c>
      <c r="FE389">
        <v>82.332267761230469</v>
      </c>
      <c r="FF389">
        <v>86.945518493652344</v>
      </c>
      <c r="FG389">
        <v>89.778091430664063</v>
      </c>
      <c r="FH389">
        <v>90.927970886230469</v>
      </c>
      <c r="FI389">
        <v>91.252067565917969</v>
      </c>
      <c r="FJ389">
        <v>89.780220031738281</v>
      </c>
      <c r="FK389">
        <v>89.214508056640625</v>
      </c>
      <c r="FL389">
        <v>88.287254333496094</v>
      </c>
      <c r="FM389">
        <v>84.461837768554688</v>
      </c>
      <c r="FN389">
        <v>80.867454528808594</v>
      </c>
      <c r="FO389">
        <v>78.248443603515625</v>
      </c>
      <c r="FP389">
        <v>76.499374389648437</v>
      </c>
      <c r="FQ389">
        <v>75.153762817382812</v>
      </c>
      <c r="FR389">
        <v>73.855484008789063</v>
      </c>
      <c r="FS389">
        <v>184</v>
      </c>
      <c r="FT389">
        <v>2.0962094888091087E-2</v>
      </c>
      <c r="FU389">
        <v>1</v>
      </c>
    </row>
    <row r="390" spans="1:177" x14ac:dyDescent="0.2">
      <c r="A390" t="s">
        <v>1</v>
      </c>
      <c r="B390" t="s">
        <v>213</v>
      </c>
      <c r="C390" t="s">
        <v>201</v>
      </c>
      <c r="D390" t="s">
        <v>250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0</v>
      </c>
      <c r="BS390">
        <v>0</v>
      </c>
      <c r="BT390">
        <v>0</v>
      </c>
      <c r="BU390">
        <v>0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0</v>
      </c>
      <c r="CV390">
        <v>0</v>
      </c>
      <c r="CW390">
        <v>0</v>
      </c>
      <c r="CX390">
        <v>0</v>
      </c>
      <c r="CY390">
        <v>0</v>
      </c>
      <c r="CZ390">
        <v>0</v>
      </c>
      <c r="DA390">
        <v>0</v>
      </c>
      <c r="DB390">
        <v>0</v>
      </c>
      <c r="DC390">
        <v>0</v>
      </c>
      <c r="DD390">
        <v>0</v>
      </c>
      <c r="DE390">
        <v>0</v>
      </c>
      <c r="DF390">
        <v>0</v>
      </c>
      <c r="DG390">
        <v>0</v>
      </c>
      <c r="DH390">
        <v>0</v>
      </c>
      <c r="DI390">
        <v>0</v>
      </c>
      <c r="DJ390">
        <v>0</v>
      </c>
      <c r="DK390">
        <v>0</v>
      </c>
      <c r="DL390">
        <v>0</v>
      </c>
      <c r="DM390">
        <v>0</v>
      </c>
      <c r="DN390">
        <v>0</v>
      </c>
      <c r="DO390">
        <v>0</v>
      </c>
      <c r="DP390">
        <v>0</v>
      </c>
      <c r="DQ390">
        <v>0</v>
      </c>
      <c r="DR390">
        <v>0</v>
      </c>
      <c r="DS390">
        <v>0</v>
      </c>
      <c r="DT390">
        <v>0</v>
      </c>
      <c r="DU390">
        <v>0</v>
      </c>
      <c r="DV390">
        <v>0</v>
      </c>
      <c r="DW390">
        <v>0</v>
      </c>
      <c r="DX390">
        <v>0</v>
      </c>
      <c r="DY390">
        <v>0</v>
      </c>
      <c r="DZ390">
        <v>0</v>
      </c>
      <c r="EA390">
        <v>0</v>
      </c>
      <c r="EB390">
        <v>0</v>
      </c>
      <c r="EC390">
        <v>0</v>
      </c>
      <c r="ED390">
        <v>0</v>
      </c>
      <c r="EE390">
        <v>0</v>
      </c>
      <c r="EF390">
        <v>0</v>
      </c>
      <c r="EG390">
        <v>0</v>
      </c>
      <c r="EH390">
        <v>0</v>
      </c>
      <c r="EI390">
        <v>0</v>
      </c>
      <c r="EJ390">
        <v>0</v>
      </c>
      <c r="EK390">
        <v>0</v>
      </c>
      <c r="EL390">
        <v>0</v>
      </c>
      <c r="EM390">
        <v>0</v>
      </c>
      <c r="EN390">
        <v>0</v>
      </c>
      <c r="EO390">
        <v>0</v>
      </c>
      <c r="EP390">
        <v>0</v>
      </c>
      <c r="EQ390">
        <v>0</v>
      </c>
      <c r="ER390">
        <v>0</v>
      </c>
      <c r="ES390">
        <v>0</v>
      </c>
      <c r="ET390">
        <v>0</v>
      </c>
      <c r="EU390">
        <v>0</v>
      </c>
      <c r="EV390">
        <v>0</v>
      </c>
      <c r="EW390">
        <v>0</v>
      </c>
      <c r="EX390">
        <v>0</v>
      </c>
      <c r="EY390">
        <v>0</v>
      </c>
      <c r="EZ390">
        <v>0</v>
      </c>
      <c r="FA390">
        <v>0</v>
      </c>
      <c r="FB390">
        <v>0</v>
      </c>
      <c r="FC390">
        <v>0</v>
      </c>
      <c r="FD390">
        <v>0</v>
      </c>
      <c r="FE390">
        <v>0</v>
      </c>
      <c r="FF390">
        <v>0</v>
      </c>
      <c r="FG390">
        <v>0</v>
      </c>
      <c r="FH390">
        <v>0</v>
      </c>
      <c r="FI390">
        <v>0</v>
      </c>
      <c r="FJ390">
        <v>0</v>
      </c>
      <c r="FK390">
        <v>0</v>
      </c>
      <c r="FL390">
        <v>0</v>
      </c>
      <c r="FM390">
        <v>0</v>
      </c>
      <c r="FN390">
        <v>0</v>
      </c>
      <c r="FO390">
        <v>0</v>
      </c>
      <c r="FP390">
        <v>0</v>
      </c>
      <c r="FQ390">
        <v>0</v>
      </c>
      <c r="FR390">
        <v>0</v>
      </c>
      <c r="FS390">
        <v>0</v>
      </c>
      <c r="FU390">
        <v>0</v>
      </c>
    </row>
    <row r="391" spans="1:177" x14ac:dyDescent="0.2">
      <c r="A391" t="s">
        <v>1</v>
      </c>
      <c r="B391" t="s">
        <v>213</v>
      </c>
      <c r="C391" t="s">
        <v>201</v>
      </c>
      <c r="D391" t="s">
        <v>251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  <c r="DG391">
        <v>0</v>
      </c>
      <c r="DH391">
        <v>0</v>
      </c>
      <c r="DI391">
        <v>0</v>
      </c>
      <c r="DJ391">
        <v>0</v>
      </c>
      <c r="DK391">
        <v>0</v>
      </c>
      <c r="DL391">
        <v>0</v>
      </c>
      <c r="DM391">
        <v>0</v>
      </c>
      <c r="DN391">
        <v>0</v>
      </c>
      <c r="DO391">
        <v>0</v>
      </c>
      <c r="DP391">
        <v>0</v>
      </c>
      <c r="DQ391">
        <v>0</v>
      </c>
      <c r="DR391">
        <v>0</v>
      </c>
      <c r="DS391">
        <v>0</v>
      </c>
      <c r="DT391">
        <v>0</v>
      </c>
      <c r="DU391">
        <v>0</v>
      </c>
      <c r="DV391">
        <v>0</v>
      </c>
      <c r="DW391">
        <v>0</v>
      </c>
      <c r="DX391">
        <v>0</v>
      </c>
      <c r="DY391">
        <v>0</v>
      </c>
      <c r="DZ391">
        <v>0</v>
      </c>
      <c r="EA391">
        <v>0</v>
      </c>
      <c r="EB391">
        <v>0</v>
      </c>
      <c r="EC391">
        <v>0</v>
      </c>
      <c r="ED391">
        <v>0</v>
      </c>
      <c r="EE391">
        <v>0</v>
      </c>
      <c r="EF391">
        <v>0</v>
      </c>
      <c r="EG391">
        <v>0</v>
      </c>
      <c r="EH391">
        <v>0</v>
      </c>
      <c r="EI391">
        <v>0</v>
      </c>
      <c r="EJ391">
        <v>0</v>
      </c>
      <c r="EK391">
        <v>0</v>
      </c>
      <c r="EL391">
        <v>0</v>
      </c>
      <c r="EM391">
        <v>0</v>
      </c>
      <c r="EN391">
        <v>0</v>
      </c>
      <c r="EO391">
        <v>0</v>
      </c>
      <c r="EP391">
        <v>0</v>
      </c>
      <c r="EQ391">
        <v>0</v>
      </c>
      <c r="ER391">
        <v>0</v>
      </c>
      <c r="ES391">
        <v>0</v>
      </c>
      <c r="ET391">
        <v>0</v>
      </c>
      <c r="EU391">
        <v>0</v>
      </c>
      <c r="EV391">
        <v>0</v>
      </c>
      <c r="EW391">
        <v>0</v>
      </c>
      <c r="EX391">
        <v>0</v>
      </c>
      <c r="EY391">
        <v>0</v>
      </c>
      <c r="EZ391">
        <v>0</v>
      </c>
      <c r="FA391">
        <v>0</v>
      </c>
      <c r="FB391">
        <v>0</v>
      </c>
      <c r="FC391">
        <v>0</v>
      </c>
      <c r="FD391">
        <v>0</v>
      </c>
      <c r="FE391">
        <v>0</v>
      </c>
      <c r="FF391">
        <v>0</v>
      </c>
      <c r="FG391">
        <v>0</v>
      </c>
      <c r="FH391">
        <v>0</v>
      </c>
      <c r="FI391">
        <v>0</v>
      </c>
      <c r="FJ391">
        <v>0</v>
      </c>
      <c r="FK391">
        <v>0</v>
      </c>
      <c r="FL391">
        <v>0</v>
      </c>
      <c r="FM391">
        <v>0</v>
      </c>
      <c r="FN391">
        <v>0</v>
      </c>
      <c r="FO391">
        <v>0</v>
      </c>
      <c r="FP391">
        <v>0</v>
      </c>
      <c r="FQ391">
        <v>0</v>
      </c>
      <c r="FR391">
        <v>0</v>
      </c>
      <c r="FS391">
        <v>0</v>
      </c>
      <c r="FU391">
        <v>0</v>
      </c>
    </row>
    <row r="392" spans="1:177" x14ac:dyDescent="0.2">
      <c r="A392" t="s">
        <v>1</v>
      </c>
      <c r="B392" t="s">
        <v>213</v>
      </c>
      <c r="C392" t="s">
        <v>201</v>
      </c>
      <c r="D392" t="s">
        <v>252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0</v>
      </c>
      <c r="CB392">
        <v>0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0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0</v>
      </c>
      <c r="DB392">
        <v>0</v>
      </c>
      <c r="DC392">
        <v>0</v>
      </c>
      <c r="DD392">
        <v>0</v>
      </c>
      <c r="DE392">
        <v>0</v>
      </c>
      <c r="DF392">
        <v>0</v>
      </c>
      <c r="DG392">
        <v>0</v>
      </c>
      <c r="DH392">
        <v>0</v>
      </c>
      <c r="DI392">
        <v>0</v>
      </c>
      <c r="DJ392">
        <v>0</v>
      </c>
      <c r="DK392">
        <v>0</v>
      </c>
      <c r="DL392">
        <v>0</v>
      </c>
      <c r="DM392">
        <v>0</v>
      </c>
      <c r="DN392">
        <v>0</v>
      </c>
      <c r="DO392">
        <v>0</v>
      </c>
      <c r="DP392">
        <v>0</v>
      </c>
      <c r="DQ392">
        <v>0</v>
      </c>
      <c r="DR392">
        <v>0</v>
      </c>
      <c r="DS392">
        <v>0</v>
      </c>
      <c r="DT392">
        <v>0</v>
      </c>
      <c r="DU392">
        <v>0</v>
      </c>
      <c r="DV392">
        <v>0</v>
      </c>
      <c r="DW392">
        <v>0</v>
      </c>
      <c r="DX392">
        <v>0</v>
      </c>
      <c r="DY392">
        <v>0</v>
      </c>
      <c r="DZ392">
        <v>0</v>
      </c>
      <c r="EA392">
        <v>0</v>
      </c>
      <c r="EB392">
        <v>0</v>
      </c>
      <c r="EC392">
        <v>0</v>
      </c>
      <c r="ED392">
        <v>0</v>
      </c>
      <c r="EE392">
        <v>0</v>
      </c>
      <c r="EF392">
        <v>0</v>
      </c>
      <c r="EG392">
        <v>0</v>
      </c>
      <c r="EH392">
        <v>0</v>
      </c>
      <c r="EI392">
        <v>0</v>
      </c>
      <c r="EJ392">
        <v>0</v>
      </c>
      <c r="EK392">
        <v>0</v>
      </c>
      <c r="EL392">
        <v>0</v>
      </c>
      <c r="EM392">
        <v>0</v>
      </c>
      <c r="EN392">
        <v>0</v>
      </c>
      <c r="EO392">
        <v>0</v>
      </c>
      <c r="EP392">
        <v>0</v>
      </c>
      <c r="EQ392">
        <v>0</v>
      </c>
      <c r="ER392">
        <v>0</v>
      </c>
      <c r="ES392">
        <v>0</v>
      </c>
      <c r="ET392">
        <v>0</v>
      </c>
      <c r="EU392">
        <v>0</v>
      </c>
      <c r="EV392">
        <v>0</v>
      </c>
      <c r="EW392">
        <v>0</v>
      </c>
      <c r="EX392">
        <v>0</v>
      </c>
      <c r="EY392">
        <v>0</v>
      </c>
      <c r="EZ392">
        <v>0</v>
      </c>
      <c r="FA392">
        <v>0</v>
      </c>
      <c r="FB392">
        <v>0</v>
      </c>
      <c r="FC392">
        <v>0</v>
      </c>
      <c r="FD392">
        <v>0</v>
      </c>
      <c r="FE392">
        <v>0</v>
      </c>
      <c r="FF392">
        <v>0</v>
      </c>
      <c r="FG392">
        <v>0</v>
      </c>
      <c r="FH392">
        <v>0</v>
      </c>
      <c r="FI392">
        <v>0</v>
      </c>
      <c r="FJ392">
        <v>0</v>
      </c>
      <c r="FK392">
        <v>0</v>
      </c>
      <c r="FL392">
        <v>0</v>
      </c>
      <c r="FM392">
        <v>0</v>
      </c>
      <c r="FN392">
        <v>0</v>
      </c>
      <c r="FO392">
        <v>0</v>
      </c>
      <c r="FP392">
        <v>0</v>
      </c>
      <c r="FQ392">
        <v>0</v>
      </c>
      <c r="FR392">
        <v>0</v>
      </c>
      <c r="FS392">
        <v>0</v>
      </c>
      <c r="FU392">
        <v>0</v>
      </c>
    </row>
    <row r="393" spans="1:177" x14ac:dyDescent="0.2">
      <c r="A393" t="s">
        <v>1</v>
      </c>
      <c r="B393" t="s">
        <v>213</v>
      </c>
      <c r="C393" t="s">
        <v>201</v>
      </c>
      <c r="D393" t="s">
        <v>253</v>
      </c>
      <c r="E393">
        <v>167</v>
      </c>
      <c r="F393">
        <v>167</v>
      </c>
      <c r="G393">
        <v>5.8947587013244629</v>
      </c>
      <c r="H393">
        <v>5.9429316520690918</v>
      </c>
      <c r="I393">
        <v>5.9771084785461426</v>
      </c>
      <c r="J393">
        <v>6.106572151184082</v>
      </c>
      <c r="K393">
        <v>6.2832207679748535</v>
      </c>
      <c r="L393">
        <v>6.8401637077331543</v>
      </c>
      <c r="M393">
        <v>7.6223187446594238</v>
      </c>
      <c r="N393">
        <v>8.4339065551757812</v>
      </c>
      <c r="O393">
        <v>9.4323596954345703</v>
      </c>
      <c r="P393">
        <v>9.816533088684082</v>
      </c>
      <c r="Q393">
        <v>10.072573661804199</v>
      </c>
      <c r="R393">
        <v>9.9882488250732422</v>
      </c>
      <c r="S393">
        <v>10.052362442016602</v>
      </c>
      <c r="T393">
        <v>10.400014877319336</v>
      </c>
      <c r="U393">
        <v>10.400619506835937</v>
      </c>
      <c r="V393">
        <v>10.31275463104248</v>
      </c>
      <c r="W393">
        <v>9.7572555541992187</v>
      </c>
      <c r="X393">
        <v>9.2685642242431641</v>
      </c>
      <c r="Y393">
        <v>9.1008329391479492</v>
      </c>
      <c r="Z393">
        <v>9.2434225082397461</v>
      </c>
      <c r="AA393">
        <v>9.0305356979370117</v>
      </c>
      <c r="AB393">
        <v>7.922661304473877</v>
      </c>
      <c r="AC393">
        <v>7.0313997268676758</v>
      </c>
      <c r="AD393">
        <v>6.6240882873535156</v>
      </c>
      <c r="AE393">
        <v>-0.68837434053421021</v>
      </c>
      <c r="AF393">
        <v>-0.68032264709472656</v>
      </c>
      <c r="AG393">
        <v>-0.64676356315612793</v>
      </c>
      <c r="AH393">
        <v>-0.60313397645950317</v>
      </c>
      <c r="AI393">
        <v>-0.66789138317108154</v>
      </c>
      <c r="AJ393">
        <v>-0.76828610897064209</v>
      </c>
      <c r="AK393">
        <v>-0.69597595930099487</v>
      </c>
      <c r="AL393">
        <v>-0.76531517505645752</v>
      </c>
      <c r="AM393">
        <v>-0.88169515132904053</v>
      </c>
      <c r="AN393">
        <v>-0.83364075422286987</v>
      </c>
      <c r="AO393">
        <v>-0.97883749008178711</v>
      </c>
      <c r="AP393">
        <v>-1.0835978984832764</v>
      </c>
      <c r="AQ393">
        <v>-1.1071902513504028</v>
      </c>
      <c r="AR393">
        <v>-1.4490940570831299</v>
      </c>
      <c r="AS393">
        <v>-1.4175283908843994</v>
      </c>
      <c r="AT393">
        <v>2.8516855239868164</v>
      </c>
      <c r="AU393">
        <v>2.5886528491973877</v>
      </c>
      <c r="AV393">
        <v>2.3599214553833008</v>
      </c>
      <c r="AW393">
        <v>2.4854679107666016</v>
      </c>
      <c r="AX393">
        <v>0.7316129207611084</v>
      </c>
      <c r="AY393">
        <v>-0.47305476665496826</v>
      </c>
      <c r="AZ393">
        <v>-0.71989279985427856</v>
      </c>
      <c r="BA393">
        <v>-0.996634840965271</v>
      </c>
      <c r="BB393">
        <v>-1.0080400705337524</v>
      </c>
      <c r="BC393">
        <v>-0.2460038810968399</v>
      </c>
      <c r="BD393">
        <v>-0.2581271231174469</v>
      </c>
      <c r="BE393">
        <v>-0.22857546806335449</v>
      </c>
      <c r="BF393">
        <v>-0.18406713008880615</v>
      </c>
      <c r="BG393">
        <v>-0.2520693838596344</v>
      </c>
      <c r="BH393">
        <v>-0.32791528105735779</v>
      </c>
      <c r="BI393">
        <v>-0.2452595978975296</v>
      </c>
      <c r="BJ393">
        <v>-0.28609994053840637</v>
      </c>
      <c r="BK393">
        <v>-0.37359493970870972</v>
      </c>
      <c r="BL393">
        <v>-0.31564298272132874</v>
      </c>
      <c r="BM393">
        <v>-0.43549242615699768</v>
      </c>
      <c r="BN393">
        <v>-0.51298719644546509</v>
      </c>
      <c r="BO393">
        <v>-0.5232124924659729</v>
      </c>
      <c r="BP393">
        <v>-0.8485407829284668</v>
      </c>
      <c r="BQ393">
        <v>-0.79775124788284302</v>
      </c>
      <c r="BR393">
        <v>3.4514672756195068</v>
      </c>
      <c r="BS393">
        <v>3.172837495803833</v>
      </c>
      <c r="BT393">
        <v>2.9458951950073242</v>
      </c>
      <c r="BU393">
        <v>3.0901720523834229</v>
      </c>
      <c r="BV393">
        <v>1.3351728916168213</v>
      </c>
      <c r="BW393">
        <v>0.11122480779886246</v>
      </c>
      <c r="BX393">
        <v>-0.13485556840896606</v>
      </c>
      <c r="BY393">
        <v>-0.40111467242240906</v>
      </c>
      <c r="BZ393">
        <v>-0.43216106295585632</v>
      </c>
      <c r="CA393">
        <v>6.0380537062883377E-2</v>
      </c>
      <c r="CB393">
        <v>3.4284204244613647E-2</v>
      </c>
      <c r="CC393">
        <v>6.1060328036546707E-2</v>
      </c>
      <c r="CD393">
        <v>0.10617730021476746</v>
      </c>
      <c r="CE393">
        <v>3.5927645862102509E-2</v>
      </c>
      <c r="CF393">
        <v>-2.2915780544281006E-2</v>
      </c>
      <c r="CG393">
        <v>6.6905193030834198E-2</v>
      </c>
      <c r="CH393">
        <v>4.5803084969520569E-2</v>
      </c>
      <c r="CI393">
        <v>-2.1686270833015442E-2</v>
      </c>
      <c r="CJ393">
        <v>4.3120715767145157E-2</v>
      </c>
      <c r="CK393">
        <v>-5.9173267334699631E-2</v>
      </c>
      <c r="CL393">
        <v>-0.11778397858142853</v>
      </c>
      <c r="CM393">
        <v>-0.11875129491090775</v>
      </c>
      <c r="CN393">
        <v>-0.43259936571121216</v>
      </c>
      <c r="CO393">
        <v>-0.3684954047203064</v>
      </c>
      <c r="CP393">
        <v>3.8668744564056396</v>
      </c>
      <c r="CQ393">
        <v>3.577441930770874</v>
      </c>
      <c r="CR393">
        <v>3.3517389297485352</v>
      </c>
      <c r="CS393">
        <v>3.5089881420135498</v>
      </c>
      <c r="CT393">
        <v>1.7531967163085938</v>
      </c>
      <c r="CU393">
        <v>0.51589506864547729</v>
      </c>
      <c r="CV393">
        <v>0.27033942937850952</v>
      </c>
      <c r="CW393">
        <v>1.1340792290866375E-2</v>
      </c>
      <c r="CX393">
        <v>-3.3309046179056168E-2</v>
      </c>
      <c r="CY393">
        <v>0.36676496267318726</v>
      </c>
      <c r="CZ393">
        <v>0.32669553160667419</v>
      </c>
      <c r="DA393">
        <v>0.35069611668586731</v>
      </c>
      <c r="DB393">
        <v>0.39642173051834106</v>
      </c>
      <c r="DC393">
        <v>0.32392469048500061</v>
      </c>
      <c r="DD393">
        <v>0.28208371996879578</v>
      </c>
      <c r="DE393">
        <v>0.379069983959198</v>
      </c>
      <c r="DF393">
        <v>0.37770611047744751</v>
      </c>
      <c r="DG393">
        <v>0.33022239804267883</v>
      </c>
      <c r="DH393">
        <v>0.40188440680503845</v>
      </c>
      <c r="DI393">
        <v>0.31714588403701782</v>
      </c>
      <c r="DJ393">
        <v>0.27741923928260803</v>
      </c>
      <c r="DK393">
        <v>0.28570988774299622</v>
      </c>
      <c r="DL393">
        <v>-1.6657967120409012E-2</v>
      </c>
      <c r="DM393">
        <v>6.0760412365198135E-2</v>
      </c>
      <c r="DN393">
        <v>4.2822813987731934</v>
      </c>
      <c r="DO393">
        <v>3.982046365737915</v>
      </c>
      <c r="DP393">
        <v>3.7575826644897461</v>
      </c>
      <c r="DQ393">
        <v>3.9278042316436768</v>
      </c>
      <c r="DR393">
        <v>2.1712205410003662</v>
      </c>
      <c r="DS393">
        <v>0.92056530714035034</v>
      </c>
      <c r="DT393">
        <v>0.67553442716598511</v>
      </c>
      <c r="DU393">
        <v>0.42379626631736755</v>
      </c>
      <c r="DV393">
        <v>0.36554297804832458</v>
      </c>
      <c r="DW393">
        <v>0.80913543701171875</v>
      </c>
      <c r="DX393">
        <v>0.74889105558395386</v>
      </c>
      <c r="DY393">
        <v>0.76888424158096313</v>
      </c>
      <c r="DZ393">
        <v>0.81548857688903809</v>
      </c>
      <c r="EA393">
        <v>0.73974668979644775</v>
      </c>
      <c r="EB393">
        <v>0.72245454788208008</v>
      </c>
      <c r="EC393">
        <v>0.82978636026382446</v>
      </c>
      <c r="ED393">
        <v>0.85692137479782104</v>
      </c>
      <c r="EE393">
        <v>0.83832257986068726</v>
      </c>
      <c r="EF393">
        <v>0.91988217830657959</v>
      </c>
      <c r="EG393">
        <v>0.86049097776412964</v>
      </c>
      <c r="EH393">
        <v>0.8480299711227417</v>
      </c>
      <c r="EI393">
        <v>0.86968761682510376</v>
      </c>
      <c r="EJ393">
        <v>0.58389532566070557</v>
      </c>
      <c r="EK393">
        <v>0.6805376410484314</v>
      </c>
      <c r="EL393">
        <v>4.8820633888244629</v>
      </c>
      <c r="EM393">
        <v>4.5662307739257812</v>
      </c>
      <c r="EN393">
        <v>4.3435564041137695</v>
      </c>
      <c r="EO393">
        <v>4.532508373260498</v>
      </c>
      <c r="EP393">
        <v>2.7747805118560791</v>
      </c>
      <c r="EQ393">
        <v>1.5048449039459229</v>
      </c>
      <c r="ER393">
        <v>1.2605715990066528</v>
      </c>
      <c r="ES393">
        <v>1.0193164348602295</v>
      </c>
      <c r="ET393">
        <v>0.94142192602157593</v>
      </c>
      <c r="EU393">
        <v>72.644859313964844</v>
      </c>
      <c r="EV393">
        <v>71.538726806640625</v>
      </c>
      <c r="EW393">
        <v>70.72076416015625</v>
      </c>
      <c r="EX393">
        <v>69.668663024902344</v>
      </c>
      <c r="EY393">
        <v>68.563865661621094</v>
      </c>
      <c r="EZ393">
        <v>67.778564453125</v>
      </c>
      <c r="FA393">
        <v>66.784652709960938</v>
      </c>
      <c r="FB393">
        <v>67.195907592773437</v>
      </c>
      <c r="FC393">
        <v>69.70867919921875</v>
      </c>
      <c r="FD393">
        <v>72.766815185546875</v>
      </c>
      <c r="FE393">
        <v>76.100074768066406</v>
      </c>
      <c r="FF393">
        <v>79.447586059570313</v>
      </c>
      <c r="FG393">
        <v>82.179214477539063</v>
      </c>
      <c r="FH393">
        <v>83.833732604980469</v>
      </c>
      <c r="FI393">
        <v>85.056045532226562</v>
      </c>
      <c r="FJ393">
        <v>84.123908996582031</v>
      </c>
      <c r="FK393">
        <v>83.282295227050781</v>
      </c>
      <c r="FL393">
        <v>82.948799133300781</v>
      </c>
      <c r="FM393">
        <v>80.779701232910156</v>
      </c>
      <c r="FN393">
        <v>77.499397277832031</v>
      </c>
      <c r="FO393">
        <v>76.881584167480469</v>
      </c>
      <c r="FP393">
        <v>74.908645629882812</v>
      </c>
      <c r="FQ393">
        <v>73.466316223144531</v>
      </c>
      <c r="FR393">
        <v>72.444305419921875</v>
      </c>
      <c r="FS393">
        <v>167</v>
      </c>
      <c r="FT393">
        <v>2.4844571948051453E-2</v>
      </c>
      <c r="FU393">
        <v>1</v>
      </c>
    </row>
    <row r="394" spans="1:177" x14ac:dyDescent="0.2">
      <c r="A394" t="s">
        <v>1</v>
      </c>
      <c r="B394" t="s">
        <v>213</v>
      </c>
      <c r="C394" t="s">
        <v>201</v>
      </c>
      <c r="D394" t="s">
        <v>254</v>
      </c>
      <c r="E394">
        <v>167</v>
      </c>
      <c r="F394">
        <v>167</v>
      </c>
      <c r="G394">
        <v>6.4676766395568848</v>
      </c>
      <c r="H394">
        <v>6.503150463104248</v>
      </c>
      <c r="I394">
        <v>6.4755373001098633</v>
      </c>
      <c r="J394">
        <v>6.5529160499572754</v>
      </c>
      <c r="K394">
        <v>6.6661124229431152</v>
      </c>
      <c r="L394">
        <v>7.2141432762145996</v>
      </c>
      <c r="M394">
        <v>7.971437931060791</v>
      </c>
      <c r="N394">
        <v>8.5763969421386719</v>
      </c>
      <c r="O394">
        <v>9.5591135025024414</v>
      </c>
      <c r="P394">
        <v>9.9860630035400391</v>
      </c>
      <c r="Q394">
        <v>10.405436515808105</v>
      </c>
      <c r="R394">
        <v>10.42097282409668</v>
      </c>
      <c r="S394">
        <v>10.357666969299316</v>
      </c>
      <c r="T394">
        <v>10.700435638427734</v>
      </c>
      <c r="U394">
        <v>10.762349128723145</v>
      </c>
      <c r="V394">
        <v>10.707164764404297</v>
      </c>
      <c r="W394">
        <v>10.238319396972656</v>
      </c>
      <c r="X394">
        <v>9.6789312362670898</v>
      </c>
      <c r="Y394">
        <v>9.3106975555419922</v>
      </c>
      <c r="Z394">
        <v>9.3646097183227539</v>
      </c>
      <c r="AA394">
        <v>9.1976642608642578</v>
      </c>
      <c r="AB394">
        <v>7.9929232597351074</v>
      </c>
      <c r="AC394">
        <v>7.0903487205505371</v>
      </c>
      <c r="AD394">
        <v>6.7240972518920898</v>
      </c>
      <c r="AE394">
        <v>-0.6424635648727417</v>
      </c>
      <c r="AF394">
        <v>-0.56574440002441406</v>
      </c>
      <c r="AG394">
        <v>-0.54564458131790161</v>
      </c>
      <c r="AH394">
        <v>-0.45850557088851929</v>
      </c>
      <c r="AI394">
        <v>-0.46192434430122375</v>
      </c>
      <c r="AJ394">
        <v>-0.56063848733901978</v>
      </c>
      <c r="AK394">
        <v>-0.60845267772674561</v>
      </c>
      <c r="AL394">
        <v>-0.77006375789642334</v>
      </c>
      <c r="AM394">
        <v>-0.79774677753448486</v>
      </c>
      <c r="AN394">
        <v>-0.50986897945404053</v>
      </c>
      <c r="AO394">
        <v>-0.36262601613998413</v>
      </c>
      <c r="AP394">
        <v>-0.55247777700424194</v>
      </c>
      <c r="AQ394">
        <v>-0.70823347568511963</v>
      </c>
      <c r="AR394">
        <v>-0.98032701015472412</v>
      </c>
      <c r="AS394">
        <v>-0.67830544710159302</v>
      </c>
      <c r="AT394">
        <v>3.366269588470459</v>
      </c>
      <c r="AU394">
        <v>2.9438316822052002</v>
      </c>
      <c r="AV394">
        <v>2.7599635124206543</v>
      </c>
      <c r="AW394">
        <v>2.0420906543731689</v>
      </c>
      <c r="AX394">
        <v>-0.43724492192268372</v>
      </c>
      <c r="AY394">
        <v>-0.78109610080718994</v>
      </c>
      <c r="AZ394">
        <v>-0.80308341979980469</v>
      </c>
      <c r="BA394">
        <v>-0.79845964908599854</v>
      </c>
      <c r="BB394">
        <v>-0.85379147529602051</v>
      </c>
      <c r="BC394">
        <v>-0.26347598433494568</v>
      </c>
      <c r="BD394">
        <v>-0.19199351966381073</v>
      </c>
      <c r="BE394">
        <v>-0.17559194564819336</v>
      </c>
      <c r="BF394">
        <v>-8.5866935551166534E-2</v>
      </c>
      <c r="BG394">
        <v>-9.4106808304786682E-2</v>
      </c>
      <c r="BH394">
        <v>-0.18012066185474396</v>
      </c>
      <c r="BI394">
        <v>-0.20533674955368042</v>
      </c>
      <c r="BJ394">
        <v>-0.34247100353240967</v>
      </c>
      <c r="BK394">
        <v>-0.36777496337890625</v>
      </c>
      <c r="BL394">
        <v>-6.8266190588474274E-2</v>
      </c>
      <c r="BM394">
        <v>9.5420867204666138E-2</v>
      </c>
      <c r="BN394">
        <v>-7.9268783330917358E-2</v>
      </c>
      <c r="BO394">
        <v>-0.23554809391498566</v>
      </c>
      <c r="BP394">
        <v>-0.49615153670310974</v>
      </c>
      <c r="BQ394">
        <v>-0.17417193949222565</v>
      </c>
      <c r="BR394">
        <v>3.8545949459075928</v>
      </c>
      <c r="BS394">
        <v>3.4266035556793213</v>
      </c>
      <c r="BT394">
        <v>3.2402341365814209</v>
      </c>
      <c r="BU394">
        <v>2.5395259857177734</v>
      </c>
      <c r="BV394">
        <v>5.8864247053861618E-2</v>
      </c>
      <c r="BW394">
        <v>-0.2958838939666748</v>
      </c>
      <c r="BX394">
        <v>-0.31961676478385925</v>
      </c>
      <c r="BY394">
        <v>-0.29831281304359436</v>
      </c>
      <c r="BZ394">
        <v>-0.36922073364257813</v>
      </c>
      <c r="CA394">
        <v>-9.9031964782625437E-4</v>
      </c>
      <c r="CB394">
        <v>6.6865213215351105E-2</v>
      </c>
      <c r="CC394">
        <v>8.0705367028713226E-2</v>
      </c>
      <c r="CD394">
        <v>0.17222145199775696</v>
      </c>
      <c r="CE394">
        <v>0.16064248979091644</v>
      </c>
      <c r="CF394">
        <v>8.342481404542923E-2</v>
      </c>
      <c r="CG394">
        <v>7.3860086500644684E-2</v>
      </c>
      <c r="CH394">
        <v>-4.6321544796228409E-2</v>
      </c>
      <c r="CI394">
        <v>-6.9977782666683197E-2</v>
      </c>
      <c r="CJ394">
        <v>0.23758655786514282</v>
      </c>
      <c r="CK394">
        <v>0.41266274452209473</v>
      </c>
      <c r="CL394">
        <v>0.24847431480884552</v>
      </c>
      <c r="CM394">
        <v>9.1832369565963745E-2</v>
      </c>
      <c r="CN394">
        <v>-0.16081304848194122</v>
      </c>
      <c r="CO394">
        <v>0.17498938739299774</v>
      </c>
      <c r="CP394">
        <v>4.192807674407959</v>
      </c>
      <c r="CQ394">
        <v>3.760969877243042</v>
      </c>
      <c r="CR394">
        <v>3.5728681087493896</v>
      </c>
      <c r="CS394">
        <v>2.8840482234954834</v>
      </c>
      <c r="CT394">
        <v>0.40246793627738953</v>
      </c>
      <c r="CU394">
        <v>4.0172573179006577E-2</v>
      </c>
      <c r="CV394">
        <v>1.5230780467391014E-2</v>
      </c>
      <c r="CW394">
        <v>4.8087343573570251E-2</v>
      </c>
      <c r="CX394">
        <v>-3.360854834318161E-2</v>
      </c>
      <c r="CY394">
        <v>0.26149535179138184</v>
      </c>
      <c r="CZ394">
        <v>0.32572394609451294</v>
      </c>
      <c r="DA394">
        <v>0.33700269460678101</v>
      </c>
      <c r="DB394">
        <v>0.43030983209609985</v>
      </c>
      <c r="DC394">
        <v>0.41539180278778076</v>
      </c>
      <c r="DD394">
        <v>0.34697028994560242</v>
      </c>
      <c r="DE394">
        <v>0.35305693745613098</v>
      </c>
      <c r="DF394">
        <v>0.24982790648937225</v>
      </c>
      <c r="DG394">
        <v>0.22781939804553986</v>
      </c>
      <c r="DH394">
        <v>0.54343932867050171</v>
      </c>
      <c r="DI394">
        <v>0.7299046516418457</v>
      </c>
      <c r="DJ394">
        <v>0.5762174129486084</v>
      </c>
      <c r="DK394">
        <v>0.41921281814575195</v>
      </c>
      <c r="DL394">
        <v>0.1745254248380661</v>
      </c>
      <c r="DM394">
        <v>0.52415072917938232</v>
      </c>
      <c r="DN394">
        <v>4.5310201644897461</v>
      </c>
      <c r="DO394">
        <v>4.0953364372253418</v>
      </c>
      <c r="DP394">
        <v>3.9055020809173584</v>
      </c>
      <c r="DQ394">
        <v>3.2285704612731934</v>
      </c>
      <c r="DR394">
        <v>0.74607163667678833</v>
      </c>
      <c r="DS394">
        <v>0.37622904777526855</v>
      </c>
      <c r="DT394">
        <v>0.35007831454277039</v>
      </c>
      <c r="DU394">
        <v>0.39448750019073486</v>
      </c>
      <c r="DV394">
        <v>0.3020036518573761</v>
      </c>
      <c r="DW394">
        <v>0.64048296213150024</v>
      </c>
      <c r="DX394">
        <v>0.69947481155395508</v>
      </c>
      <c r="DY394">
        <v>0.70705533027648926</v>
      </c>
      <c r="DZ394">
        <v>0.8029484748840332</v>
      </c>
      <c r="EA394">
        <v>0.78320932388305664</v>
      </c>
      <c r="EB394">
        <v>0.72748810052871704</v>
      </c>
      <c r="EC394">
        <v>0.75617283582687378</v>
      </c>
      <c r="ED394">
        <v>0.67742067575454712</v>
      </c>
      <c r="EE394">
        <v>0.65779119729995728</v>
      </c>
      <c r="EF394">
        <v>0.98504209518432617</v>
      </c>
      <c r="EG394">
        <v>1.1879515647888184</v>
      </c>
      <c r="EH394">
        <v>1.0494264364242554</v>
      </c>
      <c r="EI394">
        <v>0.89189821481704712</v>
      </c>
      <c r="EJ394">
        <v>0.65870094299316406</v>
      </c>
      <c r="EK394">
        <v>1.0282841920852661</v>
      </c>
      <c r="EL394">
        <v>5.019345760345459</v>
      </c>
      <c r="EM394">
        <v>4.5781083106994629</v>
      </c>
      <c r="EN394">
        <v>4.385772705078125</v>
      </c>
      <c r="EO394">
        <v>3.7260057926177979</v>
      </c>
      <c r="EP394">
        <v>1.2421808242797852</v>
      </c>
      <c r="EQ394">
        <v>0.86144125461578369</v>
      </c>
      <c r="ER394">
        <v>0.83354496955871582</v>
      </c>
      <c r="ES394">
        <v>0.89463430643081665</v>
      </c>
      <c r="ET394">
        <v>0.78657436370849609</v>
      </c>
      <c r="EU394">
        <v>71.917610168457031</v>
      </c>
      <c r="EV394">
        <v>71.102767944335938</v>
      </c>
      <c r="EW394">
        <v>70.471168518066406</v>
      </c>
      <c r="EX394">
        <v>69.970359802246094</v>
      </c>
      <c r="EY394">
        <v>68.32708740234375</v>
      </c>
      <c r="EZ394">
        <v>66.773696899414063</v>
      </c>
      <c r="FA394">
        <v>66.536895751953125</v>
      </c>
      <c r="FB394">
        <v>67.762039184570313</v>
      </c>
      <c r="FC394">
        <v>70.128341674804688</v>
      </c>
      <c r="FD394">
        <v>73.876182556152344</v>
      </c>
      <c r="FE394">
        <v>77.779327392578125</v>
      </c>
      <c r="FF394">
        <v>81.421043395996094</v>
      </c>
      <c r="FG394">
        <v>84.079200744628906</v>
      </c>
      <c r="FH394">
        <v>86.557533264160156</v>
      </c>
      <c r="FI394">
        <v>88.1297607421875</v>
      </c>
      <c r="FJ394">
        <v>88.131973266601563</v>
      </c>
      <c r="FK394">
        <v>88.239761352539063</v>
      </c>
      <c r="FL394">
        <v>87.738212585449219</v>
      </c>
      <c r="FM394">
        <v>86.306953430175781</v>
      </c>
      <c r="FN394">
        <v>82.673782348632812</v>
      </c>
      <c r="FO394">
        <v>79.194580078125</v>
      </c>
      <c r="FP394">
        <v>77.017799377441406</v>
      </c>
      <c r="FQ394">
        <v>75.904006958007812</v>
      </c>
      <c r="FR394">
        <v>74.831344604492188</v>
      </c>
      <c r="FS394">
        <v>167</v>
      </c>
      <c r="FT394">
        <v>2.1313432604074478E-2</v>
      </c>
      <c r="FU394">
        <v>1</v>
      </c>
    </row>
    <row r="395" spans="1:177" x14ac:dyDescent="0.2">
      <c r="A395" t="s">
        <v>1</v>
      </c>
      <c r="B395" t="s">
        <v>213</v>
      </c>
      <c r="C395" t="s">
        <v>201</v>
      </c>
      <c r="D395" t="s">
        <v>255</v>
      </c>
      <c r="E395">
        <v>172</v>
      </c>
      <c r="F395">
        <v>172</v>
      </c>
      <c r="G395">
        <v>6.9916591644287109</v>
      </c>
      <c r="H395">
        <v>6.9507613182067871</v>
      </c>
      <c r="I395">
        <v>6.818455696105957</v>
      </c>
      <c r="J395">
        <v>6.8499045372009277</v>
      </c>
      <c r="K395">
        <v>7.0090117454528809</v>
      </c>
      <c r="L395">
        <v>7.5923213958740234</v>
      </c>
      <c r="M395">
        <v>8.4390707015991211</v>
      </c>
      <c r="N395">
        <v>9.1774377822875977</v>
      </c>
      <c r="O395">
        <v>10.131786346435547</v>
      </c>
      <c r="P395">
        <v>10.736806869506836</v>
      </c>
      <c r="Q395">
        <v>11.116414070129395</v>
      </c>
      <c r="R395">
        <v>11.030193328857422</v>
      </c>
      <c r="S395">
        <v>11.100991249084473</v>
      </c>
      <c r="T395">
        <v>11.457337379455566</v>
      </c>
      <c r="U395">
        <v>11.566573143005371</v>
      </c>
      <c r="V395">
        <v>11.171175956726074</v>
      </c>
      <c r="W395">
        <v>10.42335033416748</v>
      </c>
      <c r="X395">
        <v>9.8189058303833008</v>
      </c>
      <c r="Y395">
        <v>9.6417522430419922</v>
      </c>
      <c r="Z395">
        <v>9.6289854049682617</v>
      </c>
      <c r="AA395">
        <v>9.2782278060913086</v>
      </c>
      <c r="AB395">
        <v>8.0975379943847656</v>
      </c>
      <c r="AC395">
        <v>7.1608977317810059</v>
      </c>
      <c r="AD395">
        <v>6.8445348739624023</v>
      </c>
      <c r="AE395">
        <v>-0.51036804914474487</v>
      </c>
      <c r="AF395">
        <v>-0.67830252647399902</v>
      </c>
      <c r="AG395">
        <v>-0.74379646778106689</v>
      </c>
      <c r="AH395">
        <v>-0.78655993938446045</v>
      </c>
      <c r="AI395">
        <v>-0.78532952070236206</v>
      </c>
      <c r="AJ395">
        <v>-0.782295823097229</v>
      </c>
      <c r="AK395">
        <v>-0.5050165057182312</v>
      </c>
      <c r="AL395">
        <v>-0.49542170763015747</v>
      </c>
      <c r="AM395">
        <v>-0.70337307453155518</v>
      </c>
      <c r="AN395">
        <v>-0.88269144296646118</v>
      </c>
      <c r="AO395">
        <v>-0.71595072746276855</v>
      </c>
      <c r="AP395">
        <v>-0.83093065023422241</v>
      </c>
      <c r="AQ395">
        <v>-0.66939979791641235</v>
      </c>
      <c r="AR395">
        <v>-0.99145561456680298</v>
      </c>
      <c r="AS395">
        <v>-0.89752334356307983</v>
      </c>
      <c r="AT395">
        <v>3.2349252700805664</v>
      </c>
      <c r="AU395">
        <v>3.0021905899047852</v>
      </c>
      <c r="AV395">
        <v>2.9067566394805908</v>
      </c>
      <c r="AW395">
        <v>2.6430966854095459</v>
      </c>
      <c r="AX395">
        <v>1.2957488298416138</v>
      </c>
      <c r="AY395">
        <v>-0.32400274276733398</v>
      </c>
      <c r="AZ395">
        <v>-1.0392954349517822</v>
      </c>
      <c r="BA395">
        <v>-1.055497407913208</v>
      </c>
      <c r="BB395">
        <v>-0.95284539461135864</v>
      </c>
      <c r="BC395">
        <v>-6.3624046742916107E-2</v>
      </c>
      <c r="BD395">
        <v>-0.23241622745990753</v>
      </c>
      <c r="BE395">
        <v>-0.31445232033729553</v>
      </c>
      <c r="BF395">
        <v>-0.35972860455513</v>
      </c>
      <c r="BG395">
        <v>-0.35322976112365723</v>
      </c>
      <c r="BH395">
        <v>-0.33548513054847717</v>
      </c>
      <c r="BI395">
        <v>-3.5995136946439743E-2</v>
      </c>
      <c r="BJ395">
        <v>6.5018804743885994E-3</v>
      </c>
      <c r="BK395">
        <v>-0.17612975835800171</v>
      </c>
      <c r="BL395">
        <v>-0.36131703853607178</v>
      </c>
      <c r="BM395">
        <v>-0.16244640946388245</v>
      </c>
      <c r="BN395">
        <v>-0.25237387418746948</v>
      </c>
      <c r="BO395">
        <v>-9.2498376965522766E-2</v>
      </c>
      <c r="BP395">
        <v>-0.3996925950050354</v>
      </c>
      <c r="BQ395">
        <v>-0.28889480233192444</v>
      </c>
      <c r="BR395">
        <v>3.8525173664093018</v>
      </c>
      <c r="BS395">
        <v>3.6075148582458496</v>
      </c>
      <c r="BT395">
        <v>3.5153918266296387</v>
      </c>
      <c r="BU395">
        <v>3.2679390907287598</v>
      </c>
      <c r="BV395">
        <v>1.9185992479324341</v>
      </c>
      <c r="BW395">
        <v>0.2856905460357666</v>
      </c>
      <c r="BX395">
        <v>-0.42984715104103088</v>
      </c>
      <c r="BY395">
        <v>-0.44895267486572266</v>
      </c>
      <c r="BZ395">
        <v>-0.36396574974060059</v>
      </c>
      <c r="CA395">
        <v>0.24578949809074402</v>
      </c>
      <c r="CB395">
        <v>7.6403245329856873E-2</v>
      </c>
      <c r="CC395">
        <v>-1.7089849337935448E-2</v>
      </c>
      <c r="CD395">
        <v>-6.41065314412117E-2</v>
      </c>
      <c r="CE395">
        <v>-5.3958754986524582E-2</v>
      </c>
      <c r="CF395">
        <v>-2.6025433093309402E-2</v>
      </c>
      <c r="CG395">
        <v>0.2888476550579071</v>
      </c>
      <c r="CH395">
        <v>0.35413262248039246</v>
      </c>
      <c r="CI395">
        <v>0.18903736770153046</v>
      </c>
      <c r="CJ395">
        <v>-2.1467663464136422E-4</v>
      </c>
      <c r="CK395">
        <v>0.2209089994430542</v>
      </c>
      <c r="CL395">
        <v>0.14833278954029083</v>
      </c>
      <c r="CM395">
        <v>0.30706179141998291</v>
      </c>
      <c r="CN395">
        <v>1.0160685516893864E-2</v>
      </c>
      <c r="CO395">
        <v>0.13263943791389465</v>
      </c>
      <c r="CP395">
        <v>4.2802596092224121</v>
      </c>
      <c r="CQ395">
        <v>4.0267605781555176</v>
      </c>
      <c r="CR395">
        <v>3.9369306564331055</v>
      </c>
      <c r="CS395">
        <v>3.7007031440734863</v>
      </c>
      <c r="CT395">
        <v>2.3499834537506104</v>
      </c>
      <c r="CU395">
        <v>0.7079622745513916</v>
      </c>
      <c r="CV395">
        <v>-7.7451067045331001E-3</v>
      </c>
      <c r="CW395">
        <v>-2.8861677274107933E-2</v>
      </c>
      <c r="CX395">
        <v>4.3890509754419327E-2</v>
      </c>
      <c r="CY395">
        <v>0.55520302057266235</v>
      </c>
      <c r="CZ395">
        <v>0.38522273302078247</v>
      </c>
      <c r="DA395">
        <v>0.28027260303497314</v>
      </c>
      <c r="DB395">
        <v>0.2315155565738678</v>
      </c>
      <c r="DC395">
        <v>0.24531224370002747</v>
      </c>
      <c r="DD395">
        <v>0.28343427181243896</v>
      </c>
      <c r="DE395">
        <v>0.61369043588638306</v>
      </c>
      <c r="DF395">
        <v>0.70176339149475098</v>
      </c>
      <c r="DG395">
        <v>0.55420452356338501</v>
      </c>
      <c r="DH395">
        <v>0.36088767647743225</v>
      </c>
      <c r="DI395">
        <v>0.60426437854766846</v>
      </c>
      <c r="DJ395">
        <v>0.54903942346572876</v>
      </c>
      <c r="DK395">
        <v>0.70662194490432739</v>
      </c>
      <c r="DL395">
        <v>0.42001396417617798</v>
      </c>
      <c r="DM395">
        <v>0.55417370796203613</v>
      </c>
      <c r="DN395">
        <v>4.7080020904541016</v>
      </c>
      <c r="DO395">
        <v>4.4460062980651855</v>
      </c>
      <c r="DP395">
        <v>4.3584694862365723</v>
      </c>
      <c r="DQ395">
        <v>4.1334671974182129</v>
      </c>
      <c r="DR395">
        <v>2.7813677787780762</v>
      </c>
      <c r="DS395">
        <v>1.1302340030670166</v>
      </c>
      <c r="DT395">
        <v>0.41435691714286804</v>
      </c>
      <c r="DU395">
        <v>0.39122933149337769</v>
      </c>
      <c r="DV395">
        <v>0.45174676179885864</v>
      </c>
      <c r="DW395">
        <v>1.0019470453262329</v>
      </c>
      <c r="DX395">
        <v>0.83110898733139038</v>
      </c>
      <c r="DY395">
        <v>0.70961678028106689</v>
      </c>
      <c r="DZ395">
        <v>0.65834689140319824</v>
      </c>
      <c r="EA395">
        <v>0.67741203308105469</v>
      </c>
      <c r="EB395">
        <v>0.73024493455886841</v>
      </c>
      <c r="EC395">
        <v>1.0827118158340454</v>
      </c>
      <c r="ED395">
        <v>1.2036869525909424</v>
      </c>
      <c r="EE395">
        <v>1.0814478397369385</v>
      </c>
      <c r="EF395">
        <v>0.88226211071014404</v>
      </c>
      <c r="EG395">
        <v>1.157768726348877</v>
      </c>
      <c r="EH395">
        <v>1.1275962591171265</v>
      </c>
      <c r="EI395">
        <v>1.2835233211517334</v>
      </c>
      <c r="EJ395">
        <v>1.0117770433425903</v>
      </c>
      <c r="EK395">
        <v>1.1628022193908691</v>
      </c>
      <c r="EL395">
        <v>5.3255939483642578</v>
      </c>
      <c r="EM395">
        <v>5.05133056640625</v>
      </c>
      <c r="EN395">
        <v>4.967104434967041</v>
      </c>
      <c r="EO395">
        <v>4.7583098411560059</v>
      </c>
      <c r="EP395">
        <v>3.4042179584503174</v>
      </c>
      <c r="EQ395">
        <v>1.7399272918701172</v>
      </c>
      <c r="ER395">
        <v>1.0238052606582642</v>
      </c>
      <c r="ES395">
        <v>0.99777400493621826</v>
      </c>
      <c r="ET395">
        <v>1.0406264066696167</v>
      </c>
      <c r="EU395">
        <v>72.967544555664062</v>
      </c>
      <c r="EV395">
        <v>72.232635498046875</v>
      </c>
      <c r="EW395">
        <v>71.442535400390625</v>
      </c>
      <c r="EX395">
        <v>70.011695861816406</v>
      </c>
      <c r="EY395">
        <v>68.673416137695313</v>
      </c>
      <c r="EZ395">
        <v>67.431991577148438</v>
      </c>
      <c r="FA395">
        <v>66.681259155273438</v>
      </c>
      <c r="FB395">
        <v>68.217880249023437</v>
      </c>
      <c r="FC395">
        <v>71.262489318847656</v>
      </c>
      <c r="FD395">
        <v>74.577751159667969</v>
      </c>
      <c r="FE395">
        <v>78.926368713378906</v>
      </c>
      <c r="FF395">
        <v>82.514091491699219</v>
      </c>
      <c r="FG395">
        <v>85.315399169921875</v>
      </c>
      <c r="FH395">
        <v>87.249862670898437</v>
      </c>
      <c r="FI395">
        <v>89.728378295898437</v>
      </c>
      <c r="FJ395">
        <v>87.902549743652344</v>
      </c>
      <c r="FK395">
        <v>87.806411743164063</v>
      </c>
      <c r="FL395">
        <v>87.891708374023438</v>
      </c>
      <c r="FM395">
        <v>84.756546020507813</v>
      </c>
      <c r="FN395">
        <v>80.682518005371094</v>
      </c>
      <c r="FO395">
        <v>79.598152160644531</v>
      </c>
      <c r="FP395">
        <v>78.400276184082031</v>
      </c>
      <c r="FQ395">
        <v>76.93096923828125</v>
      </c>
      <c r="FR395">
        <v>75.515716552734375</v>
      </c>
      <c r="FS395">
        <v>172</v>
      </c>
      <c r="FT395">
        <v>2.0695790648460388E-2</v>
      </c>
      <c r="FU395">
        <v>1</v>
      </c>
    </row>
    <row r="396" spans="1:177" x14ac:dyDescent="0.2">
      <c r="A396" t="s">
        <v>1</v>
      </c>
      <c r="B396" t="s">
        <v>213</v>
      </c>
      <c r="C396" t="s">
        <v>201</v>
      </c>
      <c r="D396" t="s">
        <v>256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0</v>
      </c>
      <c r="DA396">
        <v>0</v>
      </c>
      <c r="DB396">
        <v>0</v>
      </c>
      <c r="DC396">
        <v>0</v>
      </c>
      <c r="DD396">
        <v>0</v>
      </c>
      <c r="DE396">
        <v>0</v>
      </c>
      <c r="DF396">
        <v>0</v>
      </c>
      <c r="DG396">
        <v>0</v>
      </c>
      <c r="DH396">
        <v>0</v>
      </c>
      <c r="DI396">
        <v>0</v>
      </c>
      <c r="DJ396">
        <v>0</v>
      </c>
      <c r="DK396">
        <v>0</v>
      </c>
      <c r="DL396">
        <v>0</v>
      </c>
      <c r="DM396">
        <v>0</v>
      </c>
      <c r="DN396">
        <v>0</v>
      </c>
      <c r="DO396">
        <v>0</v>
      </c>
      <c r="DP396">
        <v>0</v>
      </c>
      <c r="DQ396">
        <v>0</v>
      </c>
      <c r="DR396">
        <v>0</v>
      </c>
      <c r="DS396">
        <v>0</v>
      </c>
      <c r="DT396">
        <v>0</v>
      </c>
      <c r="DU396">
        <v>0</v>
      </c>
      <c r="DV396">
        <v>0</v>
      </c>
      <c r="DW396">
        <v>0</v>
      </c>
      <c r="DX396">
        <v>0</v>
      </c>
      <c r="DY396">
        <v>0</v>
      </c>
      <c r="DZ396">
        <v>0</v>
      </c>
      <c r="EA396">
        <v>0</v>
      </c>
      <c r="EB396">
        <v>0</v>
      </c>
      <c r="EC396">
        <v>0</v>
      </c>
      <c r="ED396">
        <v>0</v>
      </c>
      <c r="EE396">
        <v>0</v>
      </c>
      <c r="EF396">
        <v>0</v>
      </c>
      <c r="EG396">
        <v>0</v>
      </c>
      <c r="EH396">
        <v>0</v>
      </c>
      <c r="EI396">
        <v>0</v>
      </c>
      <c r="EJ396">
        <v>0</v>
      </c>
      <c r="EK396">
        <v>0</v>
      </c>
      <c r="EL396">
        <v>0</v>
      </c>
      <c r="EM396">
        <v>0</v>
      </c>
      <c r="EN396">
        <v>0</v>
      </c>
      <c r="EO396">
        <v>0</v>
      </c>
      <c r="EP396">
        <v>0</v>
      </c>
      <c r="EQ396">
        <v>0</v>
      </c>
      <c r="ER396">
        <v>0</v>
      </c>
      <c r="ES396">
        <v>0</v>
      </c>
      <c r="ET396">
        <v>0</v>
      </c>
      <c r="EU396">
        <v>0</v>
      </c>
      <c r="EV396">
        <v>0</v>
      </c>
      <c r="EW396">
        <v>0</v>
      </c>
      <c r="EX396">
        <v>0</v>
      </c>
      <c r="EY396">
        <v>0</v>
      </c>
      <c r="EZ396">
        <v>0</v>
      </c>
      <c r="FA396">
        <v>0</v>
      </c>
      <c r="FB396">
        <v>0</v>
      </c>
      <c r="FC396">
        <v>0</v>
      </c>
      <c r="FD396">
        <v>0</v>
      </c>
      <c r="FE396">
        <v>0</v>
      </c>
      <c r="FF396">
        <v>0</v>
      </c>
      <c r="FG396">
        <v>0</v>
      </c>
      <c r="FH396">
        <v>0</v>
      </c>
      <c r="FI396">
        <v>0</v>
      </c>
      <c r="FJ396">
        <v>0</v>
      </c>
      <c r="FK396">
        <v>0</v>
      </c>
      <c r="FL396">
        <v>0</v>
      </c>
      <c r="FM396">
        <v>0</v>
      </c>
      <c r="FN396">
        <v>0</v>
      </c>
      <c r="FO396">
        <v>0</v>
      </c>
      <c r="FP396">
        <v>0</v>
      </c>
      <c r="FQ396">
        <v>0</v>
      </c>
      <c r="FR396">
        <v>0</v>
      </c>
      <c r="FS396">
        <v>0</v>
      </c>
      <c r="FU396">
        <v>0</v>
      </c>
    </row>
    <row r="397" spans="1:177" x14ac:dyDescent="0.2">
      <c r="A397" t="s">
        <v>1</v>
      </c>
      <c r="B397" t="s">
        <v>213</v>
      </c>
      <c r="C397" t="s">
        <v>201</v>
      </c>
      <c r="D397" t="s">
        <v>257</v>
      </c>
      <c r="E397">
        <v>171</v>
      </c>
      <c r="F397">
        <v>171</v>
      </c>
      <c r="G397">
        <v>5.270632266998291</v>
      </c>
      <c r="H397">
        <v>5.2938175201416016</v>
      </c>
      <c r="I397">
        <v>5.3022294044494629</v>
      </c>
      <c r="J397">
        <v>5.3340787887573242</v>
      </c>
      <c r="K397">
        <v>5.4426684379577637</v>
      </c>
      <c r="L397">
        <v>5.9882016181945801</v>
      </c>
      <c r="M397">
        <v>6.9324617385864258</v>
      </c>
      <c r="N397">
        <v>8.2090597152709961</v>
      </c>
      <c r="O397">
        <v>9.6243362426757813</v>
      </c>
      <c r="P397">
        <v>10.192209243774414</v>
      </c>
      <c r="Q397">
        <v>10.537325859069824</v>
      </c>
      <c r="R397">
        <v>10.54815673828125</v>
      </c>
      <c r="S397">
        <v>10.682500839233398</v>
      </c>
      <c r="T397">
        <v>11.161067008972168</v>
      </c>
      <c r="U397">
        <v>11.283265113830566</v>
      </c>
      <c r="V397">
        <v>10.8126220703125</v>
      </c>
      <c r="W397">
        <v>9.9003400802612305</v>
      </c>
      <c r="X397">
        <v>9.3538885116577148</v>
      </c>
      <c r="Y397">
        <v>9.0948781967163086</v>
      </c>
      <c r="Z397">
        <v>9.1053104400634766</v>
      </c>
      <c r="AA397">
        <v>8.7987890243530273</v>
      </c>
      <c r="AB397">
        <v>7.7027568817138672</v>
      </c>
      <c r="AC397">
        <v>6.7786989212036133</v>
      </c>
      <c r="AD397">
        <v>6.3481259346008301</v>
      </c>
      <c r="AE397">
        <v>-0.69345581531524658</v>
      </c>
      <c r="AF397">
        <v>-0.57778280973434448</v>
      </c>
      <c r="AG397">
        <v>-0.57791739702224731</v>
      </c>
      <c r="AH397">
        <v>-0.5877348780632019</v>
      </c>
      <c r="AI397">
        <v>-0.83612585067749023</v>
      </c>
      <c r="AJ397">
        <v>-0.79748731851577759</v>
      </c>
      <c r="AK397">
        <v>-0.90388184785842896</v>
      </c>
      <c r="AL397">
        <v>-0.97743219137191772</v>
      </c>
      <c r="AM397">
        <v>-1.1191447973251343</v>
      </c>
      <c r="AN397">
        <v>-1.0989876985549927</v>
      </c>
      <c r="AO397">
        <v>-0.84779626131057739</v>
      </c>
      <c r="AP397">
        <v>-1.2582290172576904</v>
      </c>
      <c r="AQ397">
        <v>-1.5646408796310425</v>
      </c>
      <c r="AR397">
        <v>-1.7469702959060669</v>
      </c>
      <c r="AS397">
        <v>-1.4377114772796631</v>
      </c>
      <c r="AT397">
        <v>2.4530811309814453</v>
      </c>
      <c r="AU397">
        <v>1.7742780447006226</v>
      </c>
      <c r="AV397">
        <v>1.44051194190979</v>
      </c>
      <c r="AW397">
        <v>1.4810798168182373</v>
      </c>
      <c r="AX397">
        <v>5.2788201719522476E-2</v>
      </c>
      <c r="AY397">
        <v>-0.63557982444763184</v>
      </c>
      <c r="AZ397">
        <v>-0.63654369115829468</v>
      </c>
      <c r="BA397">
        <v>-0.65769034624099731</v>
      </c>
      <c r="BB397">
        <v>-0.60060149431228638</v>
      </c>
      <c r="BC397">
        <v>-0.23764653503894806</v>
      </c>
      <c r="BD397">
        <v>-0.1412777453660965</v>
      </c>
      <c r="BE397">
        <v>-0.14794257283210754</v>
      </c>
      <c r="BF397">
        <v>-0.16229571402072906</v>
      </c>
      <c r="BG397">
        <v>-0.4089353084564209</v>
      </c>
      <c r="BH397">
        <v>-0.35025668144226074</v>
      </c>
      <c r="BI397">
        <v>-0.44319221377372742</v>
      </c>
      <c r="BJ397">
        <v>-0.47982826828956604</v>
      </c>
      <c r="BK397">
        <v>-0.58855676651000977</v>
      </c>
      <c r="BL397">
        <v>-0.55353540182113647</v>
      </c>
      <c r="BM397">
        <v>-0.27852973341941833</v>
      </c>
      <c r="BN397">
        <v>-0.66309547424316406</v>
      </c>
      <c r="BO397">
        <v>-0.94735127687454224</v>
      </c>
      <c r="BP397">
        <v>-1.1060361862182617</v>
      </c>
      <c r="BQ397">
        <v>-0.78696328401565552</v>
      </c>
      <c r="BR397">
        <v>3.1009657382965088</v>
      </c>
      <c r="BS397">
        <v>2.4152991771697998</v>
      </c>
      <c r="BT397">
        <v>2.0753772258758545</v>
      </c>
      <c r="BU397">
        <v>2.1367363929748535</v>
      </c>
      <c r="BV397">
        <v>0.70538371801376343</v>
      </c>
      <c r="BW397">
        <v>-9.3251134967431426E-4</v>
      </c>
      <c r="BX397">
        <v>2.492695115506649E-3</v>
      </c>
      <c r="BY397">
        <v>-1.2203868478536606E-2</v>
      </c>
      <c r="BZ397">
        <v>1.8521873280405998E-2</v>
      </c>
      <c r="CA397">
        <v>7.804560661315918E-2</v>
      </c>
      <c r="CB397">
        <v>0.16104434430599213</v>
      </c>
      <c r="CC397">
        <v>0.14985670149326324</v>
      </c>
      <c r="CD397">
        <v>0.13236215710639954</v>
      </c>
      <c r="CE397">
        <v>-0.11306440830230713</v>
      </c>
      <c r="CF397">
        <v>-4.0506109595298767E-2</v>
      </c>
      <c r="CG397">
        <v>-0.12411995977163315</v>
      </c>
      <c r="CH397">
        <v>-0.13518927991390228</v>
      </c>
      <c r="CI397">
        <v>-0.22107309103012085</v>
      </c>
      <c r="CJ397">
        <v>-0.17575684189796448</v>
      </c>
      <c r="CK397">
        <v>0.11574255675077438</v>
      </c>
      <c r="CL397">
        <v>-0.2509077787399292</v>
      </c>
      <c r="CM397">
        <v>-0.51981836557388306</v>
      </c>
      <c r="CN397">
        <v>-0.66212725639343262</v>
      </c>
      <c r="CO397">
        <v>-0.33625701069831848</v>
      </c>
      <c r="CP397">
        <v>3.5496888160705566</v>
      </c>
      <c r="CQ397">
        <v>2.8592684268951416</v>
      </c>
      <c r="CR397">
        <v>2.515082836151123</v>
      </c>
      <c r="CS397">
        <v>2.5908422470092773</v>
      </c>
      <c r="CT397">
        <v>1.1573693752288818</v>
      </c>
      <c r="CU397">
        <v>0.43862226605415344</v>
      </c>
      <c r="CV397">
        <v>0.44508734345436096</v>
      </c>
      <c r="CW397">
        <v>0.43485811352729797</v>
      </c>
      <c r="CX397">
        <v>0.44732481241226196</v>
      </c>
      <c r="CY397">
        <v>0.39373773336410522</v>
      </c>
      <c r="CZ397">
        <v>0.46336641907691956</v>
      </c>
      <c r="DA397">
        <v>0.44765597581863403</v>
      </c>
      <c r="DB397">
        <v>0.42702004313468933</v>
      </c>
      <c r="DC397">
        <v>0.18280647695064545</v>
      </c>
      <c r="DD397">
        <v>0.26924446225166321</v>
      </c>
      <c r="DE397">
        <v>0.19495227932929993</v>
      </c>
      <c r="DF397">
        <v>0.20944969356060028</v>
      </c>
      <c r="DG397">
        <v>0.14641056954860687</v>
      </c>
      <c r="DH397">
        <v>0.20202174782752991</v>
      </c>
      <c r="DI397">
        <v>0.51001483201980591</v>
      </c>
      <c r="DJ397">
        <v>0.16127990186214447</v>
      </c>
      <c r="DK397">
        <v>-9.2285476624965668E-2</v>
      </c>
      <c r="DL397">
        <v>-0.21821829676628113</v>
      </c>
      <c r="DM397">
        <v>0.11444925516843796</v>
      </c>
      <c r="DN397">
        <v>3.9984118938446045</v>
      </c>
      <c r="DO397">
        <v>3.3032376766204834</v>
      </c>
      <c r="DP397">
        <v>2.9547884464263916</v>
      </c>
      <c r="DQ397">
        <v>3.0449481010437012</v>
      </c>
      <c r="DR397">
        <v>1.609355092048645</v>
      </c>
      <c r="DS397">
        <v>0.87817704677581787</v>
      </c>
      <c r="DT397">
        <v>0.88768202066421509</v>
      </c>
      <c r="DU397">
        <v>0.88192009925842285</v>
      </c>
      <c r="DV397">
        <v>0.87612777948379517</v>
      </c>
      <c r="DW397">
        <v>0.84954702854156494</v>
      </c>
      <c r="DX397">
        <v>0.89987152814865112</v>
      </c>
      <c r="DY397">
        <v>0.87763082981109619</v>
      </c>
      <c r="DZ397">
        <v>0.85245919227600098</v>
      </c>
      <c r="EA397">
        <v>0.60999703407287598</v>
      </c>
      <c r="EB397">
        <v>0.71647512912750244</v>
      </c>
      <c r="EC397">
        <v>0.65564191341400146</v>
      </c>
      <c r="ED397">
        <v>0.70705366134643555</v>
      </c>
      <c r="EE397">
        <v>0.67699861526489258</v>
      </c>
      <c r="EF397">
        <v>0.74747401475906372</v>
      </c>
      <c r="EG397">
        <v>1.0792814493179321</v>
      </c>
      <c r="EH397">
        <v>0.75641345977783203</v>
      </c>
      <c r="EI397">
        <v>0.52500408887863159</v>
      </c>
      <c r="EJ397">
        <v>0.42271575331687927</v>
      </c>
      <c r="EK397">
        <v>0.7651975154876709</v>
      </c>
      <c r="EL397">
        <v>4.646296501159668</v>
      </c>
      <c r="EM397">
        <v>3.9442589282989502</v>
      </c>
      <c r="EN397">
        <v>3.5896537303924561</v>
      </c>
      <c r="EO397">
        <v>3.7006046772003174</v>
      </c>
      <c r="EP397">
        <v>2.2619504928588867</v>
      </c>
      <c r="EQ397">
        <v>1.5128242969512939</v>
      </c>
      <c r="ER397">
        <v>1.5267183780670166</v>
      </c>
      <c r="ES397">
        <v>1.5274065732955933</v>
      </c>
      <c r="ET397">
        <v>1.4952510595321655</v>
      </c>
      <c r="EU397">
        <v>72.480026245117187</v>
      </c>
      <c r="EV397">
        <v>71.015724182128906</v>
      </c>
      <c r="EW397">
        <v>69.895225524902344</v>
      </c>
      <c r="EX397">
        <v>68.438873291015625</v>
      </c>
      <c r="EY397">
        <v>67.250434875488281</v>
      </c>
      <c r="EZ397">
        <v>66.209747314453125</v>
      </c>
      <c r="FA397">
        <v>65.312042236328125</v>
      </c>
      <c r="FB397">
        <v>66.321571350097656</v>
      </c>
      <c r="FC397">
        <v>68.883964538574219</v>
      </c>
      <c r="FD397">
        <v>71.892784118652344</v>
      </c>
      <c r="FE397">
        <v>74.969100952148438</v>
      </c>
      <c r="FF397">
        <v>78.439361572265625</v>
      </c>
      <c r="FG397">
        <v>81.774169921875</v>
      </c>
      <c r="FH397">
        <v>84.419700622558594</v>
      </c>
      <c r="FI397">
        <v>86.231109619140625</v>
      </c>
      <c r="FJ397">
        <v>84.67474365234375</v>
      </c>
      <c r="FK397">
        <v>83.34375</v>
      </c>
      <c r="FL397">
        <v>81.716468811035156</v>
      </c>
      <c r="FM397">
        <v>78.682830810546875</v>
      </c>
      <c r="FN397">
        <v>76.572540283203125</v>
      </c>
      <c r="FO397">
        <v>75.024726867675781</v>
      </c>
      <c r="FP397">
        <v>73.970375061035156</v>
      </c>
      <c r="FQ397">
        <v>73.167129516601563</v>
      </c>
      <c r="FR397">
        <v>71.470291137695312</v>
      </c>
      <c r="FS397">
        <v>171</v>
      </c>
      <c r="FT397">
        <v>2.2413304075598717E-2</v>
      </c>
      <c r="FU397">
        <v>1</v>
      </c>
    </row>
    <row r="398" spans="1:177" x14ac:dyDescent="0.2">
      <c r="A398" t="s">
        <v>1</v>
      </c>
      <c r="B398" t="s">
        <v>213</v>
      </c>
      <c r="C398" t="s">
        <v>201</v>
      </c>
      <c r="D398" t="s">
        <v>258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0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0</v>
      </c>
      <c r="DB398">
        <v>0</v>
      </c>
      <c r="DC398">
        <v>0</v>
      </c>
      <c r="DD398">
        <v>0</v>
      </c>
      <c r="DE398">
        <v>0</v>
      </c>
      <c r="DF398">
        <v>0</v>
      </c>
      <c r="DG398">
        <v>0</v>
      </c>
      <c r="DH398">
        <v>0</v>
      </c>
      <c r="DI398">
        <v>0</v>
      </c>
      <c r="DJ398">
        <v>0</v>
      </c>
      <c r="DK398">
        <v>0</v>
      </c>
      <c r="DL398">
        <v>0</v>
      </c>
      <c r="DM398">
        <v>0</v>
      </c>
      <c r="DN398">
        <v>0</v>
      </c>
      <c r="DO398">
        <v>0</v>
      </c>
      <c r="DP398">
        <v>0</v>
      </c>
      <c r="DQ398">
        <v>0</v>
      </c>
      <c r="DR398">
        <v>0</v>
      </c>
      <c r="DS398">
        <v>0</v>
      </c>
      <c r="DT398">
        <v>0</v>
      </c>
      <c r="DU398">
        <v>0</v>
      </c>
      <c r="DV398">
        <v>0</v>
      </c>
      <c r="DW398">
        <v>0</v>
      </c>
      <c r="DX398">
        <v>0</v>
      </c>
      <c r="DY398">
        <v>0</v>
      </c>
      <c r="DZ398">
        <v>0</v>
      </c>
      <c r="EA398">
        <v>0</v>
      </c>
      <c r="EB398">
        <v>0</v>
      </c>
      <c r="EC398">
        <v>0</v>
      </c>
      <c r="ED398">
        <v>0</v>
      </c>
      <c r="EE398">
        <v>0</v>
      </c>
      <c r="EF398">
        <v>0</v>
      </c>
      <c r="EG398">
        <v>0</v>
      </c>
      <c r="EH398">
        <v>0</v>
      </c>
      <c r="EI398">
        <v>0</v>
      </c>
      <c r="EJ398">
        <v>0</v>
      </c>
      <c r="EK398">
        <v>0</v>
      </c>
      <c r="EL398">
        <v>0</v>
      </c>
      <c r="EM398">
        <v>0</v>
      </c>
      <c r="EN398">
        <v>0</v>
      </c>
      <c r="EO398">
        <v>0</v>
      </c>
      <c r="EP398">
        <v>0</v>
      </c>
      <c r="EQ398">
        <v>0</v>
      </c>
      <c r="ER398">
        <v>0</v>
      </c>
      <c r="ES398">
        <v>0</v>
      </c>
      <c r="ET398">
        <v>0</v>
      </c>
      <c r="EU398">
        <v>0</v>
      </c>
      <c r="EV398">
        <v>0</v>
      </c>
      <c r="EW398">
        <v>0</v>
      </c>
      <c r="EX398">
        <v>0</v>
      </c>
      <c r="EY398">
        <v>0</v>
      </c>
      <c r="EZ398">
        <v>0</v>
      </c>
      <c r="FA398">
        <v>0</v>
      </c>
      <c r="FB398">
        <v>0</v>
      </c>
      <c r="FC398">
        <v>0</v>
      </c>
      <c r="FD398">
        <v>0</v>
      </c>
      <c r="FE398">
        <v>0</v>
      </c>
      <c r="FF398">
        <v>0</v>
      </c>
      <c r="FG398">
        <v>0</v>
      </c>
      <c r="FH398">
        <v>0</v>
      </c>
      <c r="FI398">
        <v>0</v>
      </c>
      <c r="FJ398">
        <v>0</v>
      </c>
      <c r="FK398">
        <v>0</v>
      </c>
      <c r="FL398">
        <v>0</v>
      </c>
      <c r="FM398">
        <v>0</v>
      </c>
      <c r="FN398">
        <v>0</v>
      </c>
      <c r="FO398">
        <v>0</v>
      </c>
      <c r="FP398">
        <v>0</v>
      </c>
      <c r="FQ398">
        <v>0</v>
      </c>
      <c r="FR398">
        <v>0</v>
      </c>
      <c r="FS398">
        <v>0</v>
      </c>
      <c r="FU398">
        <v>0</v>
      </c>
    </row>
    <row r="399" spans="1:177" x14ac:dyDescent="0.2">
      <c r="A399" t="s">
        <v>1</v>
      </c>
      <c r="B399" t="s">
        <v>213</v>
      </c>
      <c r="C399" t="s">
        <v>201</v>
      </c>
      <c r="D399" t="s">
        <v>259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  <c r="DG399">
        <v>0</v>
      </c>
      <c r="DH399">
        <v>0</v>
      </c>
      <c r="DI399">
        <v>0</v>
      </c>
      <c r="DJ399">
        <v>0</v>
      </c>
      <c r="DK399">
        <v>0</v>
      </c>
      <c r="DL399">
        <v>0</v>
      </c>
      <c r="DM399">
        <v>0</v>
      </c>
      <c r="DN399">
        <v>0</v>
      </c>
      <c r="DO399">
        <v>0</v>
      </c>
      <c r="DP399">
        <v>0</v>
      </c>
      <c r="DQ399">
        <v>0</v>
      </c>
      <c r="DR399">
        <v>0</v>
      </c>
      <c r="DS399">
        <v>0</v>
      </c>
      <c r="DT399">
        <v>0</v>
      </c>
      <c r="DU399">
        <v>0</v>
      </c>
      <c r="DV399">
        <v>0</v>
      </c>
      <c r="DW399">
        <v>0</v>
      </c>
      <c r="DX399">
        <v>0</v>
      </c>
      <c r="DY399">
        <v>0</v>
      </c>
      <c r="DZ399">
        <v>0</v>
      </c>
      <c r="EA399">
        <v>0</v>
      </c>
      <c r="EB399">
        <v>0</v>
      </c>
      <c r="EC399">
        <v>0</v>
      </c>
      <c r="ED399">
        <v>0</v>
      </c>
      <c r="EE399">
        <v>0</v>
      </c>
      <c r="EF399">
        <v>0</v>
      </c>
      <c r="EG399">
        <v>0</v>
      </c>
      <c r="EH399">
        <v>0</v>
      </c>
      <c r="EI399">
        <v>0</v>
      </c>
      <c r="EJ399">
        <v>0</v>
      </c>
      <c r="EK399">
        <v>0</v>
      </c>
      <c r="EL399">
        <v>0</v>
      </c>
      <c r="EM399">
        <v>0</v>
      </c>
      <c r="EN399">
        <v>0</v>
      </c>
      <c r="EO399">
        <v>0</v>
      </c>
      <c r="EP399">
        <v>0</v>
      </c>
      <c r="EQ399">
        <v>0</v>
      </c>
      <c r="ER399">
        <v>0</v>
      </c>
      <c r="ES399">
        <v>0</v>
      </c>
      <c r="ET399">
        <v>0</v>
      </c>
      <c r="EU399">
        <v>0</v>
      </c>
      <c r="EV399">
        <v>0</v>
      </c>
      <c r="EW399">
        <v>0</v>
      </c>
      <c r="EX399">
        <v>0</v>
      </c>
      <c r="EY399">
        <v>0</v>
      </c>
      <c r="EZ399">
        <v>0</v>
      </c>
      <c r="FA399">
        <v>0</v>
      </c>
      <c r="FB399">
        <v>0</v>
      </c>
      <c r="FC399">
        <v>0</v>
      </c>
      <c r="FD399">
        <v>0</v>
      </c>
      <c r="FE399">
        <v>0</v>
      </c>
      <c r="FF399">
        <v>0</v>
      </c>
      <c r="FG399">
        <v>0</v>
      </c>
      <c r="FH399">
        <v>0</v>
      </c>
      <c r="FI399">
        <v>0</v>
      </c>
      <c r="FJ399">
        <v>0</v>
      </c>
      <c r="FK399">
        <v>0</v>
      </c>
      <c r="FL399">
        <v>0</v>
      </c>
      <c r="FM399">
        <v>0</v>
      </c>
      <c r="FN399">
        <v>0</v>
      </c>
      <c r="FO399">
        <v>0</v>
      </c>
      <c r="FP399">
        <v>0</v>
      </c>
      <c r="FQ399">
        <v>0</v>
      </c>
      <c r="FR399">
        <v>0</v>
      </c>
      <c r="FS399">
        <v>0</v>
      </c>
      <c r="FU399">
        <v>0</v>
      </c>
    </row>
    <row r="400" spans="1:177" x14ac:dyDescent="0.2">
      <c r="A400" t="s">
        <v>1</v>
      </c>
      <c r="B400" t="s">
        <v>213</v>
      </c>
      <c r="C400" t="s">
        <v>201</v>
      </c>
      <c r="D400" t="s">
        <v>260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0</v>
      </c>
      <c r="BZ400">
        <v>0</v>
      </c>
      <c r="CA400">
        <v>0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  <c r="DG400">
        <v>0</v>
      </c>
      <c r="DH400">
        <v>0</v>
      </c>
      <c r="DI400">
        <v>0</v>
      </c>
      <c r="DJ400">
        <v>0</v>
      </c>
      <c r="DK400">
        <v>0</v>
      </c>
      <c r="DL400">
        <v>0</v>
      </c>
      <c r="DM400">
        <v>0</v>
      </c>
      <c r="DN400">
        <v>0</v>
      </c>
      <c r="DO400">
        <v>0</v>
      </c>
      <c r="DP400">
        <v>0</v>
      </c>
      <c r="DQ400">
        <v>0</v>
      </c>
      <c r="DR400">
        <v>0</v>
      </c>
      <c r="DS400">
        <v>0</v>
      </c>
      <c r="DT400">
        <v>0</v>
      </c>
      <c r="DU400">
        <v>0</v>
      </c>
      <c r="DV400">
        <v>0</v>
      </c>
      <c r="DW400">
        <v>0</v>
      </c>
      <c r="DX400">
        <v>0</v>
      </c>
      <c r="DY400">
        <v>0</v>
      </c>
      <c r="DZ400">
        <v>0</v>
      </c>
      <c r="EA400">
        <v>0</v>
      </c>
      <c r="EB400">
        <v>0</v>
      </c>
      <c r="EC400">
        <v>0</v>
      </c>
      <c r="ED400">
        <v>0</v>
      </c>
      <c r="EE400">
        <v>0</v>
      </c>
      <c r="EF400">
        <v>0</v>
      </c>
      <c r="EG400">
        <v>0</v>
      </c>
      <c r="EH400">
        <v>0</v>
      </c>
      <c r="EI400">
        <v>0</v>
      </c>
      <c r="EJ400">
        <v>0</v>
      </c>
      <c r="EK400">
        <v>0</v>
      </c>
      <c r="EL400">
        <v>0</v>
      </c>
      <c r="EM400">
        <v>0</v>
      </c>
      <c r="EN400">
        <v>0</v>
      </c>
      <c r="EO400">
        <v>0</v>
      </c>
      <c r="EP400">
        <v>0</v>
      </c>
      <c r="EQ400">
        <v>0</v>
      </c>
      <c r="ER400">
        <v>0</v>
      </c>
      <c r="ES400">
        <v>0</v>
      </c>
      <c r="ET400">
        <v>0</v>
      </c>
      <c r="EU400">
        <v>0</v>
      </c>
      <c r="EV400">
        <v>0</v>
      </c>
      <c r="EW400">
        <v>0</v>
      </c>
      <c r="EX400">
        <v>0</v>
      </c>
      <c r="EY400">
        <v>0</v>
      </c>
      <c r="EZ400">
        <v>0</v>
      </c>
      <c r="FA400">
        <v>0</v>
      </c>
      <c r="FB400">
        <v>0</v>
      </c>
      <c r="FC400">
        <v>0</v>
      </c>
      <c r="FD400">
        <v>0</v>
      </c>
      <c r="FE400">
        <v>0</v>
      </c>
      <c r="FF400">
        <v>0</v>
      </c>
      <c r="FG400">
        <v>0</v>
      </c>
      <c r="FH400">
        <v>0</v>
      </c>
      <c r="FI400">
        <v>0</v>
      </c>
      <c r="FJ400">
        <v>0</v>
      </c>
      <c r="FK400">
        <v>0</v>
      </c>
      <c r="FL400">
        <v>0</v>
      </c>
      <c r="FM400">
        <v>0</v>
      </c>
      <c r="FN400">
        <v>0</v>
      </c>
      <c r="FO400">
        <v>0</v>
      </c>
      <c r="FP400">
        <v>0</v>
      </c>
      <c r="FQ400">
        <v>0</v>
      </c>
      <c r="FR400">
        <v>0</v>
      </c>
      <c r="FS400">
        <v>0</v>
      </c>
      <c r="FU400">
        <v>0</v>
      </c>
    </row>
    <row r="401" spans="1:177" x14ac:dyDescent="0.2">
      <c r="A401" t="s">
        <v>1</v>
      </c>
      <c r="B401" t="s">
        <v>213</v>
      </c>
      <c r="C401" t="s">
        <v>201</v>
      </c>
      <c r="D401" t="s">
        <v>2</v>
      </c>
      <c r="E401">
        <v>175.16666666666666</v>
      </c>
      <c r="F401">
        <v>175.16666666666666</v>
      </c>
      <c r="G401">
        <v>6.0338988304138184</v>
      </c>
      <c r="H401">
        <v>6.0581846237182617</v>
      </c>
      <c r="I401">
        <v>6.0602502822875977</v>
      </c>
      <c r="J401">
        <v>6.1368045806884766</v>
      </c>
      <c r="K401">
        <v>6.2709732055664062</v>
      </c>
      <c r="L401">
        <v>6.8546900749206543</v>
      </c>
      <c r="M401">
        <v>7.6710963249206543</v>
      </c>
      <c r="N401">
        <v>8.5987415313720703</v>
      </c>
      <c r="O401">
        <v>9.7844476699829102</v>
      </c>
      <c r="P401">
        <v>10.359235763549805</v>
      </c>
      <c r="Q401">
        <v>10.769675254821777</v>
      </c>
      <c r="R401">
        <v>10.812458992004395</v>
      </c>
      <c r="S401">
        <v>10.905328750610352</v>
      </c>
      <c r="T401">
        <v>11.270166397094727</v>
      </c>
      <c r="U401">
        <v>11.313675880432129</v>
      </c>
      <c r="V401">
        <v>11.041953086853027</v>
      </c>
      <c r="W401">
        <v>10.315107345581055</v>
      </c>
      <c r="X401">
        <v>9.7330846786499023</v>
      </c>
      <c r="Y401">
        <v>9.4437732696533203</v>
      </c>
      <c r="Z401">
        <v>9.4835519790649414</v>
      </c>
      <c r="AA401">
        <v>9.2281293869018555</v>
      </c>
      <c r="AB401">
        <v>8.0379676818847656</v>
      </c>
      <c r="AC401">
        <v>7.1139492988586426</v>
      </c>
      <c r="AD401">
        <v>6.7059192657470703</v>
      </c>
      <c r="AE401">
        <v>-0.74181056022644043</v>
      </c>
      <c r="AF401">
        <v>-0.66543287038803101</v>
      </c>
      <c r="AG401">
        <v>-0.62235414981842041</v>
      </c>
      <c r="AH401">
        <v>-0.54743790626525879</v>
      </c>
      <c r="AI401">
        <v>-0.61084961891174316</v>
      </c>
      <c r="AJ401">
        <v>-0.65878802537918091</v>
      </c>
      <c r="AK401">
        <v>-0.79504638910293579</v>
      </c>
      <c r="AL401">
        <v>-0.93066245317459106</v>
      </c>
      <c r="AM401">
        <v>-1.018965482711792</v>
      </c>
      <c r="AN401">
        <v>-0.97091412544250488</v>
      </c>
      <c r="AO401">
        <v>-0.96120452880859375</v>
      </c>
      <c r="AP401">
        <v>-1.0953412055969238</v>
      </c>
      <c r="AQ401">
        <v>-1.2329144477844238</v>
      </c>
      <c r="AR401">
        <v>-1.55601966381073</v>
      </c>
      <c r="AS401">
        <v>-1.2183084487915039</v>
      </c>
      <c r="AT401">
        <v>2.6174497604370117</v>
      </c>
      <c r="AU401">
        <v>2.2483811378479004</v>
      </c>
      <c r="AV401">
        <v>1.9977807998657227</v>
      </c>
      <c r="AW401">
        <v>1.9068328142166138</v>
      </c>
      <c r="AX401">
        <v>0.13200844824314117</v>
      </c>
      <c r="AY401">
        <v>-0.49401342868804932</v>
      </c>
      <c r="AZ401">
        <v>-0.74218034744262695</v>
      </c>
      <c r="BA401">
        <v>-0.81359398365020752</v>
      </c>
      <c r="BB401">
        <v>-0.83836233615875244</v>
      </c>
      <c r="BC401">
        <v>-0.29323017597198486</v>
      </c>
      <c r="BD401">
        <v>-0.23560804128646851</v>
      </c>
      <c r="BE401">
        <v>-0.2046533077955246</v>
      </c>
      <c r="BF401">
        <v>-0.13336487114429474</v>
      </c>
      <c r="BG401">
        <v>-0.19670936465263367</v>
      </c>
      <c r="BH401">
        <v>-0.2244924008846283</v>
      </c>
      <c r="BI401">
        <v>-0.34443271160125732</v>
      </c>
      <c r="BJ401">
        <v>-0.43480125069618225</v>
      </c>
      <c r="BK401">
        <v>-0.49290239810943604</v>
      </c>
      <c r="BL401">
        <v>-0.43707871437072754</v>
      </c>
      <c r="BM401">
        <v>-0.40350475907325745</v>
      </c>
      <c r="BN401">
        <v>-0.51236015558242798</v>
      </c>
      <c r="BO401">
        <v>-0.64325958490371704</v>
      </c>
      <c r="BP401">
        <v>-0.94864904880523682</v>
      </c>
      <c r="BQ401">
        <v>-0.59987521171569824</v>
      </c>
      <c r="BR401">
        <v>3.2233791351318359</v>
      </c>
      <c r="BS401">
        <v>2.8412399291992187</v>
      </c>
      <c r="BT401">
        <v>2.5852713584899902</v>
      </c>
      <c r="BU401">
        <v>2.5080852508544922</v>
      </c>
      <c r="BV401">
        <v>0.72844654321670532</v>
      </c>
      <c r="BW401">
        <v>8.3190716803073883E-2</v>
      </c>
      <c r="BX401">
        <v>-0.16643354296684265</v>
      </c>
      <c r="BY401">
        <v>-0.23132903873920441</v>
      </c>
      <c r="BZ401">
        <v>-0.27680292725563049</v>
      </c>
      <c r="CA401">
        <v>1.7455229535698891E-2</v>
      </c>
      <c r="CB401">
        <v>6.2087330967187881E-2</v>
      </c>
      <c r="CC401">
        <v>8.4645010530948639E-2</v>
      </c>
      <c r="CD401">
        <v>0.15342085063457489</v>
      </c>
      <c r="CE401">
        <v>9.0122930705547333E-2</v>
      </c>
      <c r="CF401">
        <v>7.6299421489238739E-2</v>
      </c>
      <c r="CG401">
        <v>-3.2339058816432953E-2</v>
      </c>
      <c r="CH401">
        <v>-9.1369286179542542E-2</v>
      </c>
      <c r="CI401">
        <v>-0.12855269014835358</v>
      </c>
      <c r="CJ401">
        <v>-6.7345917224884033E-2</v>
      </c>
      <c r="CK401">
        <v>-1.7243599519133568E-2</v>
      </c>
      <c r="CL401">
        <v>-0.10858921706676483</v>
      </c>
      <c r="CM401">
        <v>-0.23486648499965668</v>
      </c>
      <c r="CN401">
        <v>-0.52798599004745483</v>
      </c>
      <c r="CO401">
        <v>-0.17155024409294128</v>
      </c>
      <c r="CP401">
        <v>3.6430439949035645</v>
      </c>
      <c r="CQ401">
        <v>3.25185227394104</v>
      </c>
      <c r="CR401">
        <v>2.9921655654907227</v>
      </c>
      <c r="CS401">
        <v>2.9245107173919678</v>
      </c>
      <c r="CT401">
        <v>1.1415377855300903</v>
      </c>
      <c r="CU401">
        <v>0.48296055197715759</v>
      </c>
      <c r="CV401">
        <v>0.23232695460319519</v>
      </c>
      <c r="CW401">
        <v>0.17194588482379913</v>
      </c>
      <c r="CX401">
        <v>0.11213139444589615</v>
      </c>
      <c r="CY401">
        <v>0.32814064621925354</v>
      </c>
      <c r="CZ401">
        <v>0.35978269577026367</v>
      </c>
      <c r="DA401">
        <v>0.37394332885742188</v>
      </c>
      <c r="DB401">
        <v>0.44020655751228333</v>
      </c>
      <c r="DC401">
        <v>0.37695521116256714</v>
      </c>
      <c r="DD401">
        <v>0.37709122896194458</v>
      </c>
      <c r="DE401">
        <v>0.27975457906723022</v>
      </c>
      <c r="DF401">
        <v>0.25206267833709717</v>
      </c>
      <c r="DG401">
        <v>0.23579701781272888</v>
      </c>
      <c r="DH401">
        <v>0.30238687992095947</v>
      </c>
      <c r="DI401">
        <v>0.36901754140853882</v>
      </c>
      <c r="DJ401">
        <v>0.29518169164657593</v>
      </c>
      <c r="DK401">
        <v>0.17352664470672607</v>
      </c>
      <c r="DL401">
        <v>-0.10732295364141464</v>
      </c>
      <c r="DM401">
        <v>0.25677472352981567</v>
      </c>
      <c r="DN401">
        <v>4.062708854675293</v>
      </c>
      <c r="DO401">
        <v>3.6624646186828613</v>
      </c>
      <c r="DP401">
        <v>3.3990597724914551</v>
      </c>
      <c r="DQ401">
        <v>3.3409361839294434</v>
      </c>
      <c r="DR401">
        <v>1.5546289682388306</v>
      </c>
      <c r="DS401">
        <v>0.88273036479949951</v>
      </c>
      <c r="DT401">
        <v>0.63108742237091064</v>
      </c>
      <c r="DU401">
        <v>0.57522082328796387</v>
      </c>
      <c r="DV401">
        <v>0.50106573104858398</v>
      </c>
      <c r="DW401">
        <v>0.77672100067138672</v>
      </c>
      <c r="DX401">
        <v>0.78960752487182617</v>
      </c>
      <c r="DY401">
        <v>0.79164415597915649</v>
      </c>
      <c r="DZ401">
        <v>0.85427957773208618</v>
      </c>
      <c r="EA401">
        <v>0.79109549522399902</v>
      </c>
      <c r="EB401">
        <v>0.8113868236541748</v>
      </c>
      <c r="EC401">
        <v>0.73036825656890869</v>
      </c>
      <c r="ED401">
        <v>0.74792391061782837</v>
      </c>
      <c r="EE401">
        <v>0.76186013221740723</v>
      </c>
      <c r="EF401">
        <v>0.83622229099273682</v>
      </c>
      <c r="EG401">
        <v>0.92671734094619751</v>
      </c>
      <c r="EH401">
        <v>0.87816274166107178</v>
      </c>
      <c r="EI401">
        <v>0.76318144798278809</v>
      </c>
      <c r="EJ401">
        <v>0.50004768371582031</v>
      </c>
      <c r="EK401">
        <v>0.87520796060562134</v>
      </c>
      <c r="EL401">
        <v>4.6686382293701172</v>
      </c>
      <c r="EM401">
        <v>4.2553234100341797</v>
      </c>
      <c r="EN401">
        <v>3.9865503311157227</v>
      </c>
      <c r="EO401">
        <v>3.9421885013580322</v>
      </c>
      <c r="EP401">
        <v>2.1510670185089111</v>
      </c>
      <c r="EQ401">
        <v>1.4599345922470093</v>
      </c>
      <c r="ER401">
        <v>1.2068343162536621</v>
      </c>
      <c r="ES401">
        <v>1.1574857234954834</v>
      </c>
      <c r="ET401">
        <v>1.0626250505447388</v>
      </c>
      <c r="EU401">
        <v>72.634124755859375</v>
      </c>
      <c r="EV401">
        <v>71.292022705078125</v>
      </c>
      <c r="EW401">
        <v>69.866767883300781</v>
      </c>
      <c r="EX401">
        <v>68.587165832519531</v>
      </c>
      <c r="EY401">
        <v>67.255416870117187</v>
      </c>
      <c r="EZ401">
        <v>66.081230163574219</v>
      </c>
      <c r="FA401">
        <v>65.857330322265625</v>
      </c>
      <c r="FB401">
        <v>68.019096374511719</v>
      </c>
      <c r="FC401">
        <v>71.638816833496094</v>
      </c>
      <c r="FD401">
        <v>75.610160827636719</v>
      </c>
      <c r="FE401">
        <v>79.465934753417969</v>
      </c>
      <c r="FF401">
        <v>83.272125244140625</v>
      </c>
      <c r="FG401">
        <v>86.054611206054688</v>
      </c>
      <c r="FH401">
        <v>87.900428771972656</v>
      </c>
      <c r="FI401">
        <v>89.079025268554688</v>
      </c>
      <c r="FJ401">
        <v>88.524574279785156</v>
      </c>
      <c r="FK401">
        <v>87.395187377929688</v>
      </c>
      <c r="FL401">
        <v>86.278648376464844</v>
      </c>
      <c r="FM401">
        <v>83.685478210449219</v>
      </c>
      <c r="FN401">
        <v>80.188697814941406</v>
      </c>
      <c r="FO401">
        <v>77.499778747558594</v>
      </c>
      <c r="FP401">
        <v>75.560798645019531</v>
      </c>
      <c r="FQ401">
        <v>74.171226501464844</v>
      </c>
      <c r="FR401">
        <v>72.67010498046875</v>
      </c>
      <c r="FS401">
        <v>172</v>
      </c>
      <c r="FT401">
        <v>2.5757022202014923E-2</v>
      </c>
      <c r="FU401">
        <v>1</v>
      </c>
    </row>
    <row r="402" spans="1:177" x14ac:dyDescent="0.2">
      <c r="A402" t="s">
        <v>1</v>
      </c>
      <c r="B402" t="s">
        <v>213</v>
      </c>
      <c r="C402" t="s">
        <v>203</v>
      </c>
      <c r="D402" t="s">
        <v>246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BX402">
        <v>0</v>
      </c>
      <c r="BY402">
        <v>0</v>
      </c>
      <c r="BZ402">
        <v>0</v>
      </c>
      <c r="CA402">
        <v>0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  <c r="DG402">
        <v>0</v>
      </c>
      <c r="DH402">
        <v>0</v>
      </c>
      <c r="DI402">
        <v>0</v>
      </c>
      <c r="DJ402">
        <v>0</v>
      </c>
      <c r="DK402">
        <v>0</v>
      </c>
      <c r="DL402">
        <v>0</v>
      </c>
      <c r="DM402">
        <v>0</v>
      </c>
      <c r="DN402">
        <v>0</v>
      </c>
      <c r="DO402">
        <v>0</v>
      </c>
      <c r="DP402">
        <v>0</v>
      </c>
      <c r="DQ402">
        <v>0</v>
      </c>
      <c r="DR402">
        <v>0</v>
      </c>
      <c r="DS402">
        <v>0</v>
      </c>
      <c r="DT402">
        <v>0</v>
      </c>
      <c r="DU402">
        <v>0</v>
      </c>
      <c r="DV402">
        <v>0</v>
      </c>
      <c r="DW402">
        <v>0</v>
      </c>
      <c r="DX402">
        <v>0</v>
      </c>
      <c r="DY402">
        <v>0</v>
      </c>
      <c r="DZ402">
        <v>0</v>
      </c>
      <c r="EA402">
        <v>0</v>
      </c>
      <c r="EB402">
        <v>0</v>
      </c>
      <c r="EC402">
        <v>0</v>
      </c>
      <c r="ED402">
        <v>0</v>
      </c>
      <c r="EE402">
        <v>0</v>
      </c>
      <c r="EF402">
        <v>0</v>
      </c>
      <c r="EG402">
        <v>0</v>
      </c>
      <c r="EH402">
        <v>0</v>
      </c>
      <c r="EI402">
        <v>0</v>
      </c>
      <c r="EJ402">
        <v>0</v>
      </c>
      <c r="EK402">
        <v>0</v>
      </c>
      <c r="EL402">
        <v>0</v>
      </c>
      <c r="EM402">
        <v>0</v>
      </c>
      <c r="EN402">
        <v>0</v>
      </c>
      <c r="EO402">
        <v>0</v>
      </c>
      <c r="EP402">
        <v>0</v>
      </c>
      <c r="EQ402">
        <v>0</v>
      </c>
      <c r="ER402">
        <v>0</v>
      </c>
      <c r="ES402">
        <v>0</v>
      </c>
      <c r="ET402">
        <v>0</v>
      </c>
      <c r="EU402">
        <v>0</v>
      </c>
      <c r="EV402">
        <v>0</v>
      </c>
      <c r="EW402">
        <v>0</v>
      </c>
      <c r="EX402">
        <v>0</v>
      </c>
      <c r="EY402">
        <v>0</v>
      </c>
      <c r="EZ402">
        <v>0</v>
      </c>
      <c r="FA402">
        <v>0</v>
      </c>
      <c r="FB402">
        <v>0</v>
      </c>
      <c r="FC402">
        <v>0</v>
      </c>
      <c r="FD402">
        <v>0</v>
      </c>
      <c r="FE402">
        <v>0</v>
      </c>
      <c r="FF402">
        <v>0</v>
      </c>
      <c r="FG402">
        <v>0</v>
      </c>
      <c r="FH402">
        <v>0</v>
      </c>
      <c r="FI402">
        <v>0</v>
      </c>
      <c r="FJ402">
        <v>0</v>
      </c>
      <c r="FK402">
        <v>0</v>
      </c>
      <c r="FL402">
        <v>0</v>
      </c>
      <c r="FM402">
        <v>0</v>
      </c>
      <c r="FN402">
        <v>0</v>
      </c>
      <c r="FO402">
        <v>0</v>
      </c>
      <c r="FP402">
        <v>0</v>
      </c>
      <c r="FQ402">
        <v>0</v>
      </c>
      <c r="FR402">
        <v>0</v>
      </c>
      <c r="FS402">
        <v>0</v>
      </c>
      <c r="FU402">
        <v>0</v>
      </c>
    </row>
    <row r="403" spans="1:177" x14ac:dyDescent="0.2">
      <c r="A403" t="s">
        <v>1</v>
      </c>
      <c r="B403" t="s">
        <v>213</v>
      </c>
      <c r="C403" t="s">
        <v>203</v>
      </c>
      <c r="D403" t="s">
        <v>247</v>
      </c>
      <c r="E403">
        <v>327</v>
      </c>
      <c r="F403">
        <v>327</v>
      </c>
      <c r="G403">
        <v>130.59730529785156</v>
      </c>
      <c r="H403">
        <v>127.44898986816406</v>
      </c>
      <c r="I403">
        <v>124.68411254882812</v>
      </c>
      <c r="J403">
        <v>124.13796234130859</v>
      </c>
      <c r="K403">
        <v>127.26527404785156</v>
      </c>
      <c r="L403">
        <v>135.92935180664062</v>
      </c>
      <c r="M403">
        <v>147.76063537597656</v>
      </c>
      <c r="N403">
        <v>159.55528259277344</v>
      </c>
      <c r="O403">
        <v>167.29341125488281</v>
      </c>
      <c r="P403">
        <v>173.59005737304687</v>
      </c>
      <c r="Q403">
        <v>179.78778076171875</v>
      </c>
      <c r="R403">
        <v>181.12562561035156</v>
      </c>
      <c r="S403">
        <v>182.57353210449219</v>
      </c>
      <c r="T403">
        <v>183.57278442382812</v>
      </c>
      <c r="U403">
        <v>182.98101806640625</v>
      </c>
      <c r="V403">
        <v>180.34634399414062</v>
      </c>
      <c r="W403">
        <v>175.88328552246094</v>
      </c>
      <c r="X403">
        <v>168.59080505371094</v>
      </c>
      <c r="Y403">
        <v>160.424560546875</v>
      </c>
      <c r="Z403">
        <v>156.69512939453125</v>
      </c>
      <c r="AA403">
        <v>153.56973266601562</v>
      </c>
      <c r="AB403">
        <v>148.87153625488281</v>
      </c>
      <c r="AC403">
        <v>142.87852478027344</v>
      </c>
      <c r="AD403">
        <v>136.20817565917969</v>
      </c>
      <c r="AE403">
        <v>-4.2753067016601563</v>
      </c>
      <c r="AF403">
        <v>-4.3428897857666016</v>
      </c>
      <c r="AG403">
        <v>-3.9316508769989014</v>
      </c>
      <c r="AH403">
        <v>-2.5129857063293457</v>
      </c>
      <c r="AI403">
        <v>-3.5912292003631592</v>
      </c>
      <c r="AJ403">
        <v>-4.0632796287536621</v>
      </c>
      <c r="AK403">
        <v>-3.1710896492004395</v>
      </c>
      <c r="AL403">
        <v>-4.5340151786804199</v>
      </c>
      <c r="AM403">
        <v>-4.1444859504699707</v>
      </c>
      <c r="AN403">
        <v>-4.172091007232666</v>
      </c>
      <c r="AO403">
        <v>-4.8981971740722656</v>
      </c>
      <c r="AP403">
        <v>-6.3416233062744141</v>
      </c>
      <c r="AQ403">
        <v>-6.9598069190979004</v>
      </c>
      <c r="AR403">
        <v>-7.1723289489746094</v>
      </c>
      <c r="AS403">
        <v>4.7521085739135742</v>
      </c>
      <c r="AT403">
        <v>40.452800750732422</v>
      </c>
      <c r="AU403">
        <v>41.812656402587891</v>
      </c>
      <c r="AV403">
        <v>40.611251831054688</v>
      </c>
      <c r="AW403">
        <v>39.405174255371094</v>
      </c>
      <c r="AX403">
        <v>12.655220985412598</v>
      </c>
      <c r="AY403">
        <v>2.0220043659210205</v>
      </c>
      <c r="AZ403">
        <v>2.1638190746307373</v>
      </c>
      <c r="BA403">
        <v>0.82994723320007324</v>
      </c>
      <c r="BB403">
        <v>1.2073391675949097</v>
      </c>
      <c r="BC403">
        <v>-2.8099782466888428</v>
      </c>
      <c r="BD403">
        <v>-3.0212643146514893</v>
      </c>
      <c r="BE403">
        <v>-2.7255754470825195</v>
      </c>
      <c r="BF403">
        <v>-1.3694413900375366</v>
      </c>
      <c r="BG403">
        <v>-2.4558210372924805</v>
      </c>
      <c r="BH403">
        <v>-2.9008653163909912</v>
      </c>
      <c r="BI403">
        <v>-1.9861726760864258</v>
      </c>
      <c r="BJ403">
        <v>-3.054649829864502</v>
      </c>
      <c r="BK403">
        <v>-2.4907855987548828</v>
      </c>
      <c r="BL403">
        <v>-2.4900736808776855</v>
      </c>
      <c r="BM403">
        <v>-3.1962652206420898</v>
      </c>
      <c r="BN403">
        <v>-4.6775193214416504</v>
      </c>
      <c r="BO403">
        <v>-5.2949533462524414</v>
      </c>
      <c r="BP403">
        <v>-5.5480208396911621</v>
      </c>
      <c r="BQ403">
        <v>6.3552308082580566</v>
      </c>
      <c r="BR403">
        <v>42.013500213623047</v>
      </c>
      <c r="BS403">
        <v>43.309673309326172</v>
      </c>
      <c r="BT403">
        <v>42.077323913574219</v>
      </c>
      <c r="BU403">
        <v>40.868000030517578</v>
      </c>
      <c r="BV403">
        <v>14.096805572509766</v>
      </c>
      <c r="BW403">
        <v>3.4423069953918457</v>
      </c>
      <c r="BX403">
        <v>3.5361158847808838</v>
      </c>
      <c r="BY403">
        <v>2.179417610168457</v>
      </c>
      <c r="BZ403">
        <v>2.5438001155853271</v>
      </c>
      <c r="CA403">
        <v>-1.7950962781906128</v>
      </c>
      <c r="CB403">
        <v>-2.1059103012084961</v>
      </c>
      <c r="CC403">
        <v>-1.8902512788772583</v>
      </c>
      <c r="CD403">
        <v>-0.57742619514465332</v>
      </c>
      <c r="CE403">
        <v>-1.669440746307373</v>
      </c>
      <c r="CF403">
        <v>-2.095780611038208</v>
      </c>
      <c r="CG403">
        <v>-1.165502667427063</v>
      </c>
      <c r="CH403">
        <v>-2.0300459861755371</v>
      </c>
      <c r="CI403">
        <v>-1.34543776512146</v>
      </c>
      <c r="CJ403">
        <v>-1.3251135349273682</v>
      </c>
      <c r="CK403">
        <v>-2.0175120830535889</v>
      </c>
      <c r="CL403">
        <v>-3.5249662399291992</v>
      </c>
      <c r="CM403">
        <v>-4.1418805122375488</v>
      </c>
      <c r="CN403">
        <v>-4.4230303764343262</v>
      </c>
      <c r="CO403">
        <v>7.4655485153198242</v>
      </c>
      <c r="CP403">
        <v>43.094436645507813</v>
      </c>
      <c r="CQ403">
        <v>44.346504211425781</v>
      </c>
      <c r="CR403">
        <v>43.092720031738281</v>
      </c>
      <c r="CS403">
        <v>41.881149291992188</v>
      </c>
      <c r="CT403">
        <v>15.095242500305176</v>
      </c>
      <c r="CU403">
        <v>4.4260044097900391</v>
      </c>
      <c r="CV403">
        <v>4.4865646362304687</v>
      </c>
      <c r="CW403">
        <v>3.1140565872192383</v>
      </c>
      <c r="CX403">
        <v>3.4694287776947021</v>
      </c>
      <c r="CY403">
        <v>-0.78021419048309326</v>
      </c>
      <c r="CZ403">
        <v>-1.1905562877655029</v>
      </c>
      <c r="DA403">
        <v>-1.0549271106719971</v>
      </c>
      <c r="DB403">
        <v>0.21458904445171356</v>
      </c>
      <c r="DC403">
        <v>-0.8830605149269104</v>
      </c>
      <c r="DD403">
        <v>-1.2906959056854248</v>
      </c>
      <c r="DE403">
        <v>-0.34483271837234497</v>
      </c>
      <c r="DF403">
        <v>-1.0054421424865723</v>
      </c>
      <c r="DG403">
        <v>-0.20009002089500427</v>
      </c>
      <c r="DH403">
        <v>-0.1601533442735672</v>
      </c>
      <c r="DI403">
        <v>-0.83875906467437744</v>
      </c>
      <c r="DJ403">
        <v>-2.372413158416748</v>
      </c>
      <c r="DK403">
        <v>-2.9888079166412354</v>
      </c>
      <c r="DL403">
        <v>-3.2980396747589111</v>
      </c>
      <c r="DM403">
        <v>8.5758657455444336</v>
      </c>
      <c r="DN403">
        <v>44.175373077392578</v>
      </c>
      <c r="DO403">
        <v>45.383335113525391</v>
      </c>
      <c r="DP403">
        <v>44.108116149902344</v>
      </c>
      <c r="DQ403">
        <v>42.894298553466797</v>
      </c>
      <c r="DR403">
        <v>16.093679428100586</v>
      </c>
      <c r="DS403">
        <v>5.4097018241882324</v>
      </c>
      <c r="DT403">
        <v>5.4370131492614746</v>
      </c>
      <c r="DU403">
        <v>4.0486955642700195</v>
      </c>
      <c r="DV403">
        <v>4.3950576782226562</v>
      </c>
      <c r="DW403">
        <v>0.68511426448822021</v>
      </c>
      <c r="DX403">
        <v>0.13106939196586609</v>
      </c>
      <c r="DY403">
        <v>0.15114830434322357</v>
      </c>
      <c r="DZ403">
        <v>1.3581333160400391</v>
      </c>
      <c r="EA403">
        <v>0.25234761834144592</v>
      </c>
      <c r="EB403">
        <v>-0.12828138470649719</v>
      </c>
      <c r="EC403">
        <v>0.84008437395095825</v>
      </c>
      <c r="ED403">
        <v>0.4739232063293457</v>
      </c>
      <c r="EE403">
        <v>1.4536101818084717</v>
      </c>
      <c r="EF403">
        <v>1.5218641757965088</v>
      </c>
      <c r="EG403">
        <v>0.86317312717437744</v>
      </c>
      <c r="EH403">
        <v>-0.7083093523979187</v>
      </c>
      <c r="EI403">
        <v>-1.3239541053771973</v>
      </c>
      <c r="EJ403">
        <v>-1.6737319231033325</v>
      </c>
      <c r="EK403">
        <v>10.178988456726074</v>
      </c>
      <c r="EL403">
        <v>45.736072540283203</v>
      </c>
      <c r="EM403">
        <v>46.880352020263672</v>
      </c>
      <c r="EN403">
        <v>45.574188232421875</v>
      </c>
      <c r="EO403">
        <v>44.357124328613281</v>
      </c>
      <c r="EP403">
        <v>17.535263061523438</v>
      </c>
      <c r="EQ403">
        <v>6.8300046920776367</v>
      </c>
      <c r="ER403">
        <v>6.8093104362487793</v>
      </c>
      <c r="ES403">
        <v>5.3981657028198242</v>
      </c>
      <c r="ET403">
        <v>5.7315182685852051</v>
      </c>
      <c r="EU403">
        <v>70.702018737792969</v>
      </c>
      <c r="EV403">
        <v>69.218147277832031</v>
      </c>
      <c r="EW403">
        <v>66.889190673828125</v>
      </c>
      <c r="EX403">
        <v>65.266098022460938</v>
      </c>
      <c r="EY403">
        <v>63.977928161621094</v>
      </c>
      <c r="EZ403">
        <v>62.908855438232422</v>
      </c>
      <c r="FA403">
        <v>63.163105010986328</v>
      </c>
      <c r="FB403">
        <v>67.668983459472656</v>
      </c>
      <c r="FC403">
        <v>73.124778747558594</v>
      </c>
      <c r="FD403">
        <v>77.600379943847656</v>
      </c>
      <c r="FE403">
        <v>81.409896850585938</v>
      </c>
      <c r="FF403">
        <v>84.320411682128906</v>
      </c>
      <c r="FG403">
        <v>86.427886962890625</v>
      </c>
      <c r="FH403">
        <v>87.804733276367188</v>
      </c>
      <c r="FI403">
        <v>87.913612365722656</v>
      </c>
      <c r="FJ403">
        <v>86.88623046875</v>
      </c>
      <c r="FK403">
        <v>85.103843688964844</v>
      </c>
      <c r="FL403">
        <v>82.88507080078125</v>
      </c>
      <c r="FM403">
        <v>80.356681823730469</v>
      </c>
      <c r="FN403">
        <v>77.229522705078125</v>
      </c>
      <c r="FO403">
        <v>73.7783203125</v>
      </c>
      <c r="FP403">
        <v>71.095390319824219</v>
      </c>
      <c r="FQ403">
        <v>69.250083923339844</v>
      </c>
      <c r="FR403">
        <v>67.702728271484375</v>
      </c>
      <c r="FS403">
        <v>327</v>
      </c>
      <c r="FT403">
        <v>5.7628199458122253E-2</v>
      </c>
      <c r="FU403">
        <v>1</v>
      </c>
    </row>
    <row r="404" spans="1:177" x14ac:dyDescent="0.2">
      <c r="A404" t="s">
        <v>1</v>
      </c>
      <c r="B404" t="s">
        <v>213</v>
      </c>
      <c r="C404" t="s">
        <v>203</v>
      </c>
      <c r="D404" t="s">
        <v>248</v>
      </c>
      <c r="E404">
        <v>326</v>
      </c>
      <c r="F404">
        <v>326</v>
      </c>
      <c r="G404">
        <v>120.42988586425781</v>
      </c>
      <c r="H404">
        <v>119.26566314697266</v>
      </c>
      <c r="I404">
        <v>119.60436248779297</v>
      </c>
      <c r="J404">
        <v>122.46249389648437</v>
      </c>
      <c r="K404">
        <v>128.52043151855469</v>
      </c>
      <c r="L404">
        <v>139.65599060058594</v>
      </c>
      <c r="M404">
        <v>151.44927978515625</v>
      </c>
      <c r="N404">
        <v>163.91740417480469</v>
      </c>
      <c r="O404">
        <v>173.7275390625</v>
      </c>
      <c r="P404">
        <v>181.60342407226562</v>
      </c>
      <c r="Q404">
        <v>187.93202209472656</v>
      </c>
      <c r="R404">
        <v>189.77583312988281</v>
      </c>
      <c r="S404">
        <v>191.36489868164062</v>
      </c>
      <c r="T404">
        <v>192.73033142089844</v>
      </c>
      <c r="U404">
        <v>187.69929504394531</v>
      </c>
      <c r="V404">
        <v>190.98629760742187</v>
      </c>
      <c r="W404">
        <v>185.94696044921875</v>
      </c>
      <c r="X404">
        <v>178.68135070800781</v>
      </c>
      <c r="Y404">
        <v>168.98597717285156</v>
      </c>
      <c r="Z404">
        <v>165.1883544921875</v>
      </c>
      <c r="AA404">
        <v>162.50856018066406</v>
      </c>
      <c r="AB404">
        <v>158.18899536132812</v>
      </c>
      <c r="AC404">
        <v>152.23213195800781</v>
      </c>
      <c r="AD404">
        <v>145.92100524902344</v>
      </c>
      <c r="AE404">
        <v>-3.0683436393737793</v>
      </c>
      <c r="AF404">
        <v>-3.2443602085113525</v>
      </c>
      <c r="AG404">
        <v>-2.4893403053283691</v>
      </c>
      <c r="AH404">
        <v>-1.1183390617370605</v>
      </c>
      <c r="AI404">
        <v>-0.9189227819442749</v>
      </c>
      <c r="AJ404">
        <v>-1.0015238523483276</v>
      </c>
      <c r="AK404">
        <v>-1.9000911712646484</v>
      </c>
      <c r="AL404">
        <v>-2.7571570873260498</v>
      </c>
      <c r="AM404">
        <v>-4.0190925598144531</v>
      </c>
      <c r="AN404">
        <v>-3.46993088722229</v>
      </c>
      <c r="AO404">
        <v>-2.9415113925933838</v>
      </c>
      <c r="AP404">
        <v>-4.5105032920837402</v>
      </c>
      <c r="AQ404">
        <v>-2.8155152797698975</v>
      </c>
      <c r="AR404">
        <v>0.17755377292633057</v>
      </c>
      <c r="AS404">
        <v>11.19027042388916</v>
      </c>
      <c r="AT404">
        <v>50.531829833984375</v>
      </c>
      <c r="AU404">
        <v>51.246353149414063</v>
      </c>
      <c r="AV404">
        <v>46.786605834960938</v>
      </c>
      <c r="AW404">
        <v>43.984565734863281</v>
      </c>
      <c r="AX404">
        <v>15.881155967712402</v>
      </c>
      <c r="AY404">
        <v>3.5742475986480713</v>
      </c>
      <c r="AZ404">
        <v>0.29428130388259888</v>
      </c>
      <c r="BA404">
        <v>1.3249986171722412</v>
      </c>
      <c r="BB404">
        <v>0.99801129102706909</v>
      </c>
      <c r="BC404">
        <v>-1.4679648876190186</v>
      </c>
      <c r="BD404">
        <v>-1.7441959381103516</v>
      </c>
      <c r="BE404">
        <v>-1.0308754444122314</v>
      </c>
      <c r="BF404">
        <v>0.29421347379684448</v>
      </c>
      <c r="BG404">
        <v>0.52865654230117798</v>
      </c>
      <c r="BH404">
        <v>0.4795917272567749</v>
      </c>
      <c r="BI404">
        <v>-0.3805263340473175</v>
      </c>
      <c r="BJ404">
        <v>-1.1118183135986328</v>
      </c>
      <c r="BK404">
        <v>-2.2782680988311768</v>
      </c>
      <c r="BL404">
        <v>-1.6716017723083496</v>
      </c>
      <c r="BM404">
        <v>-1.0629295110702515</v>
      </c>
      <c r="BN404">
        <v>-2.5879068374633789</v>
      </c>
      <c r="BO404">
        <v>-0.89062732458114624</v>
      </c>
      <c r="BP404">
        <v>2.098423957824707</v>
      </c>
      <c r="BQ404">
        <v>13.157734870910645</v>
      </c>
      <c r="BR404">
        <v>52.444011688232422</v>
      </c>
      <c r="BS404">
        <v>53.115371704101562</v>
      </c>
      <c r="BT404">
        <v>48.663768768310547</v>
      </c>
      <c r="BU404">
        <v>45.856121063232422</v>
      </c>
      <c r="BV404">
        <v>17.739480972290039</v>
      </c>
      <c r="BW404">
        <v>5.4146900177001953</v>
      </c>
      <c r="BX404">
        <v>2.1190736293792725</v>
      </c>
      <c r="BY404">
        <v>3.1392760276794434</v>
      </c>
      <c r="BZ404">
        <v>2.7894008159637451</v>
      </c>
      <c r="CA404">
        <v>-0.35954743623733521</v>
      </c>
      <c r="CB404">
        <v>-0.70518678426742554</v>
      </c>
      <c r="CC404">
        <v>-2.0747262984514236E-2</v>
      </c>
      <c r="CD404">
        <v>1.2725430727005005</v>
      </c>
      <c r="CE404">
        <v>1.5312455892562866</v>
      </c>
      <c r="CF404">
        <v>1.5054078102111816</v>
      </c>
      <c r="CG404">
        <v>0.67191958427429199</v>
      </c>
      <c r="CH404">
        <v>2.7738288044929504E-2</v>
      </c>
      <c r="CI404">
        <v>-1.0725784301757813</v>
      </c>
      <c r="CJ404">
        <v>-0.42608454823493958</v>
      </c>
      <c r="CK404">
        <v>0.23817053437232971</v>
      </c>
      <c r="CL404">
        <v>-1.2563223838806152</v>
      </c>
      <c r="CM404">
        <v>0.44254422187805176</v>
      </c>
      <c r="CN404">
        <v>3.4288127422332764</v>
      </c>
      <c r="CO404">
        <v>14.520395278930664</v>
      </c>
      <c r="CP404">
        <v>53.768386840820313</v>
      </c>
      <c r="CQ404">
        <v>54.40985107421875</v>
      </c>
      <c r="CR404">
        <v>49.963882446289063</v>
      </c>
      <c r="CS404">
        <v>47.152355194091797</v>
      </c>
      <c r="CT404">
        <v>19.026552200317383</v>
      </c>
      <c r="CU404">
        <v>6.6893749237060547</v>
      </c>
      <c r="CV404">
        <v>3.3829190731048584</v>
      </c>
      <c r="CW404">
        <v>4.3958392143249512</v>
      </c>
      <c r="CX404">
        <v>4.0301117897033691</v>
      </c>
      <c r="CY404">
        <v>0.74887001514434814</v>
      </c>
      <c r="CZ404">
        <v>0.33382239937782288</v>
      </c>
      <c r="DA404">
        <v>0.98938095569610596</v>
      </c>
      <c r="DB404">
        <v>2.2508726119995117</v>
      </c>
      <c r="DC404">
        <v>2.53383469581604</v>
      </c>
      <c r="DD404">
        <v>2.5312240123748779</v>
      </c>
      <c r="DE404">
        <v>1.7243654727935791</v>
      </c>
      <c r="DF404">
        <v>1.1672948598861694</v>
      </c>
      <c r="DG404">
        <v>0.13311125338077545</v>
      </c>
      <c r="DH404">
        <v>0.81943267583847046</v>
      </c>
      <c r="DI404">
        <v>1.5392705202102661</v>
      </c>
      <c r="DJ404">
        <v>7.5262062251567841E-2</v>
      </c>
      <c r="DK404">
        <v>1.775715708732605</v>
      </c>
      <c r="DL404">
        <v>4.7592015266418457</v>
      </c>
      <c r="DM404">
        <v>15.883055686950684</v>
      </c>
      <c r="DN404">
        <v>55.092761993408203</v>
      </c>
      <c r="DO404">
        <v>55.704330444335937</v>
      </c>
      <c r="DP404">
        <v>51.263996124267578</v>
      </c>
      <c r="DQ404">
        <v>48.448589324951172</v>
      </c>
      <c r="DR404">
        <v>20.313623428344727</v>
      </c>
      <c r="DS404">
        <v>7.9640598297119141</v>
      </c>
      <c r="DT404">
        <v>4.6467647552490234</v>
      </c>
      <c r="DU404">
        <v>5.652402400970459</v>
      </c>
      <c r="DV404">
        <v>5.2708225250244141</v>
      </c>
      <c r="DW404">
        <v>2.3492486476898193</v>
      </c>
      <c r="DX404">
        <v>1.8339866399765015</v>
      </c>
      <c r="DY404">
        <v>2.4478456974029541</v>
      </c>
      <c r="DZ404">
        <v>3.6634252071380615</v>
      </c>
      <c r="EA404">
        <v>3.9814140796661377</v>
      </c>
      <c r="EB404">
        <v>4.0123395919799805</v>
      </c>
      <c r="EC404">
        <v>3.2439303398132324</v>
      </c>
      <c r="ED404">
        <v>2.812633752822876</v>
      </c>
      <c r="EE404">
        <v>1.8739356994628906</v>
      </c>
      <c r="EF404">
        <v>2.6177618503570557</v>
      </c>
      <c r="EG404">
        <v>3.4178524017333984</v>
      </c>
      <c r="EH404">
        <v>1.9978585243225098</v>
      </c>
      <c r="EI404">
        <v>3.700603723526001</v>
      </c>
      <c r="EJ404">
        <v>6.6800718307495117</v>
      </c>
      <c r="EK404">
        <v>17.850519180297852</v>
      </c>
      <c r="EL404">
        <v>57.00494384765625</v>
      </c>
      <c r="EM404">
        <v>57.573348999023438</v>
      </c>
      <c r="EN404">
        <v>53.141159057617188</v>
      </c>
      <c r="EO404">
        <v>50.320144653320313</v>
      </c>
      <c r="EP404">
        <v>22.17194938659668</v>
      </c>
      <c r="EQ404">
        <v>9.8045024871826172</v>
      </c>
      <c r="ER404">
        <v>6.4715566635131836</v>
      </c>
      <c r="ES404">
        <v>7.4666800498962402</v>
      </c>
      <c r="ET404">
        <v>7.0622124671936035</v>
      </c>
      <c r="EU404">
        <v>72.492485046386719</v>
      </c>
      <c r="EV404">
        <v>70.998970031738281</v>
      </c>
      <c r="EW404">
        <v>69.578781127929688</v>
      </c>
      <c r="EX404">
        <v>68.057891845703125</v>
      </c>
      <c r="EY404">
        <v>67.371330261230469</v>
      </c>
      <c r="EZ404">
        <v>66.189521789550781</v>
      </c>
      <c r="FA404">
        <v>66.653839111328125</v>
      </c>
      <c r="FB404">
        <v>69.314949035644531</v>
      </c>
      <c r="FC404">
        <v>73.032020568847656</v>
      </c>
      <c r="FD404">
        <v>76.889457702636719</v>
      </c>
      <c r="FE404">
        <v>80.741600036621094</v>
      </c>
      <c r="FF404">
        <v>84.39208984375</v>
      </c>
      <c r="FG404">
        <v>86.812950134277344</v>
      </c>
      <c r="FH404">
        <v>87.995491027832031</v>
      </c>
      <c r="FI404">
        <v>88.970840454101563</v>
      </c>
      <c r="FJ404">
        <v>88.300689697265625</v>
      </c>
      <c r="FK404">
        <v>87.40191650390625</v>
      </c>
      <c r="FL404">
        <v>86.448013305664062</v>
      </c>
      <c r="FM404">
        <v>84.920196533203125</v>
      </c>
      <c r="FN404">
        <v>81.795707702636719</v>
      </c>
      <c r="FO404">
        <v>77.6053466796875</v>
      </c>
      <c r="FP404">
        <v>74.562179565429687</v>
      </c>
      <c r="FQ404">
        <v>72.211471557617187</v>
      </c>
      <c r="FR404">
        <v>70.3597412109375</v>
      </c>
      <c r="FS404">
        <v>326</v>
      </c>
      <c r="FT404">
        <v>5.6743092834949493E-2</v>
      </c>
      <c r="FU404">
        <v>1</v>
      </c>
    </row>
    <row r="405" spans="1:177" x14ac:dyDescent="0.2">
      <c r="A405" t="s">
        <v>1</v>
      </c>
      <c r="B405" t="s">
        <v>213</v>
      </c>
      <c r="C405" t="s">
        <v>203</v>
      </c>
      <c r="D405" t="s">
        <v>249</v>
      </c>
      <c r="E405">
        <v>326</v>
      </c>
      <c r="F405">
        <v>326</v>
      </c>
      <c r="G405">
        <v>121.95584869384766</v>
      </c>
      <c r="H405">
        <v>121.16525268554687</v>
      </c>
      <c r="I405">
        <v>121.39686584472656</v>
      </c>
      <c r="J405">
        <v>124.18486022949219</v>
      </c>
      <c r="K405">
        <v>130.30662536621094</v>
      </c>
      <c r="L405">
        <v>141.98356628417969</v>
      </c>
      <c r="M405">
        <v>153.46546936035156</v>
      </c>
      <c r="N405">
        <v>166.3153076171875</v>
      </c>
      <c r="O405">
        <v>175.55990600585937</v>
      </c>
      <c r="P405">
        <v>183.55641174316406</v>
      </c>
      <c r="Q405">
        <v>189.79142761230469</v>
      </c>
      <c r="R405">
        <v>191.56423950195312</v>
      </c>
      <c r="S405">
        <v>193.32568359375</v>
      </c>
      <c r="T405">
        <v>194.56378173828125</v>
      </c>
      <c r="U405">
        <v>188.10420227050781</v>
      </c>
      <c r="V405">
        <v>190.49864196777344</v>
      </c>
      <c r="W405">
        <v>185.79330444335937</v>
      </c>
      <c r="X405">
        <v>178.49336242675781</v>
      </c>
      <c r="Y405">
        <v>168.81707763671875</v>
      </c>
      <c r="Z405">
        <v>165.10215759277344</v>
      </c>
      <c r="AA405">
        <v>163.00105285644531</v>
      </c>
      <c r="AB405">
        <v>159.02693176269531</v>
      </c>
      <c r="AC405">
        <v>152.74143981933594</v>
      </c>
      <c r="AD405">
        <v>146.62962341308594</v>
      </c>
      <c r="AE405">
        <v>-2.9900753498077393</v>
      </c>
      <c r="AF405">
        <v>-3.325756311416626</v>
      </c>
      <c r="AG405">
        <v>-4.2453551292419434</v>
      </c>
      <c r="AH405">
        <v>-2.981036901473999</v>
      </c>
      <c r="AI405">
        <v>-1.9954574108123779</v>
      </c>
      <c r="AJ405">
        <v>9.8848879337310791E-2</v>
      </c>
      <c r="AK405">
        <v>0.58460408449172974</v>
      </c>
      <c r="AL405">
        <v>-2.8379390239715576</v>
      </c>
      <c r="AM405">
        <v>-4.7366786003112793</v>
      </c>
      <c r="AN405">
        <v>-2.8260865211486816</v>
      </c>
      <c r="AO405">
        <v>-1.9182747602462769</v>
      </c>
      <c r="AP405">
        <v>-3.8651094436645508</v>
      </c>
      <c r="AQ405">
        <v>-1.4846063852310181</v>
      </c>
      <c r="AR405">
        <v>2.4873631000518799</v>
      </c>
      <c r="AS405">
        <v>10.173956871032715</v>
      </c>
      <c r="AT405">
        <v>48.179702758789063</v>
      </c>
      <c r="AU405">
        <v>47.451457977294922</v>
      </c>
      <c r="AV405">
        <v>44.7723388671875</v>
      </c>
      <c r="AW405">
        <v>41.133056640625</v>
      </c>
      <c r="AX405">
        <v>12.800317764282227</v>
      </c>
      <c r="AY405">
        <v>0.76733183860778809</v>
      </c>
      <c r="AZ405">
        <v>1.0230413675308228</v>
      </c>
      <c r="BA405">
        <v>-1.0514323711395264</v>
      </c>
      <c r="BB405">
        <v>0.83739948272705078</v>
      </c>
      <c r="BC405">
        <v>-1.4631062746047974</v>
      </c>
      <c r="BD405">
        <v>-1.8976954221725464</v>
      </c>
      <c r="BE405">
        <v>-2.8408801555633545</v>
      </c>
      <c r="BF405">
        <v>-1.5958490371704102</v>
      </c>
      <c r="BG405">
        <v>-0.61265534162521362</v>
      </c>
      <c r="BH405">
        <v>1.517224907875061</v>
      </c>
      <c r="BI405">
        <v>2.0466008186340332</v>
      </c>
      <c r="BJ405">
        <v>-1.2275906801223755</v>
      </c>
      <c r="BK405">
        <v>-3.0168013572692871</v>
      </c>
      <c r="BL405">
        <v>-1.0513079166412354</v>
      </c>
      <c r="BM405">
        <v>-4.5683696866035461E-2</v>
      </c>
      <c r="BN405">
        <v>-1.951890230178833</v>
      </c>
      <c r="BO405">
        <v>0.47443065047264099</v>
      </c>
      <c r="BP405">
        <v>4.4220190048217773</v>
      </c>
      <c r="BQ405">
        <v>12.131277084350586</v>
      </c>
      <c r="BR405">
        <v>50.052555084228516</v>
      </c>
      <c r="BS405">
        <v>49.284648895263672</v>
      </c>
      <c r="BT405">
        <v>46.609592437744141</v>
      </c>
      <c r="BU405">
        <v>42.944713592529297</v>
      </c>
      <c r="BV405">
        <v>14.606953620910645</v>
      </c>
      <c r="BW405">
        <v>2.5838372707366943</v>
      </c>
      <c r="BX405">
        <v>2.8345954418182373</v>
      </c>
      <c r="BY405">
        <v>0.75844228267669678</v>
      </c>
      <c r="BZ405">
        <v>2.6513357162475586</v>
      </c>
      <c r="CA405">
        <v>-0.4055321216583252</v>
      </c>
      <c r="CB405">
        <v>-0.90862482786178589</v>
      </c>
      <c r="CC405">
        <v>-1.8681453466415405</v>
      </c>
      <c r="CD405">
        <v>-0.63647204637527466</v>
      </c>
      <c r="CE405">
        <v>0.34506916999816895</v>
      </c>
      <c r="CF405">
        <v>2.4995877742767334</v>
      </c>
      <c r="CG405">
        <v>3.0591754913330078</v>
      </c>
      <c r="CH405">
        <v>-0.11226838082075119</v>
      </c>
      <c r="CI405">
        <v>-1.8256193399429321</v>
      </c>
      <c r="CJ405">
        <v>0.17789836227893829</v>
      </c>
      <c r="CK405">
        <v>1.2512671947479248</v>
      </c>
      <c r="CL405">
        <v>-0.62680041790008545</v>
      </c>
      <c r="CM405">
        <v>1.8312537670135498</v>
      </c>
      <c r="CN405">
        <v>5.7619562149047852</v>
      </c>
      <c r="CO405">
        <v>13.486910820007324</v>
      </c>
      <c r="CP405">
        <v>51.349685668945313</v>
      </c>
      <c r="CQ405">
        <v>50.554309844970703</v>
      </c>
      <c r="CR405">
        <v>47.882068634033203</v>
      </c>
      <c r="CS405">
        <v>44.199462890625</v>
      </c>
      <c r="CT405">
        <v>15.858223915100098</v>
      </c>
      <c r="CU405">
        <v>3.8419435024261475</v>
      </c>
      <c r="CV405">
        <v>4.0892724990844727</v>
      </c>
      <c r="CW405">
        <v>2.0119559764862061</v>
      </c>
      <c r="CX405">
        <v>3.9076626300811768</v>
      </c>
      <c r="CY405">
        <v>0.65204203128814697</v>
      </c>
      <c r="CZ405">
        <v>8.0445758998394012E-2</v>
      </c>
      <c r="DA405">
        <v>-0.89541047811508179</v>
      </c>
      <c r="DB405">
        <v>0.32290491461753845</v>
      </c>
      <c r="DC405">
        <v>1.3027936220169067</v>
      </c>
      <c r="DD405">
        <v>3.4819507598876953</v>
      </c>
      <c r="DE405">
        <v>4.0717501640319824</v>
      </c>
      <c r="DF405">
        <v>1.0030539035797119</v>
      </c>
      <c r="DG405">
        <v>-0.63443738222122192</v>
      </c>
      <c r="DH405">
        <v>1.4071046113967896</v>
      </c>
      <c r="DI405">
        <v>2.5482180118560791</v>
      </c>
      <c r="DJ405">
        <v>0.69828939437866211</v>
      </c>
      <c r="DK405">
        <v>3.1880769729614258</v>
      </c>
      <c r="DL405">
        <v>7.101893424987793</v>
      </c>
      <c r="DM405">
        <v>14.842544555664063</v>
      </c>
      <c r="DN405">
        <v>52.646816253662109</v>
      </c>
      <c r="DO405">
        <v>51.823970794677734</v>
      </c>
      <c r="DP405">
        <v>49.154544830322266</v>
      </c>
      <c r="DQ405">
        <v>45.454212188720703</v>
      </c>
      <c r="DR405">
        <v>17.109495162963867</v>
      </c>
      <c r="DS405">
        <v>5.1000494956970215</v>
      </c>
      <c r="DT405">
        <v>5.3439493179321289</v>
      </c>
      <c r="DU405">
        <v>3.2654697895050049</v>
      </c>
      <c r="DV405">
        <v>5.1639895439147949</v>
      </c>
      <c r="DW405">
        <v>2.1790111064910889</v>
      </c>
      <c r="DX405">
        <v>1.5085065364837646</v>
      </c>
      <c r="DY405">
        <v>0.50906425714492798</v>
      </c>
      <c r="DZ405">
        <v>1.7080929279327393</v>
      </c>
      <c r="EA405">
        <v>2.6855957508087158</v>
      </c>
      <c r="EB405">
        <v>4.9003267288208008</v>
      </c>
      <c r="EC405">
        <v>5.5337467193603516</v>
      </c>
      <c r="ED405">
        <v>2.6134021282196045</v>
      </c>
      <c r="EE405">
        <v>1.0854401588439941</v>
      </c>
      <c r="EF405">
        <v>3.1818830966949463</v>
      </c>
      <c r="EG405">
        <v>4.420809268951416</v>
      </c>
      <c r="EH405">
        <v>2.6115086078643799</v>
      </c>
      <c r="EI405">
        <v>5.1471138000488281</v>
      </c>
      <c r="EJ405">
        <v>9.0365495681762695</v>
      </c>
      <c r="EK405">
        <v>16.799863815307617</v>
      </c>
      <c r="EL405">
        <v>54.519668579101562</v>
      </c>
      <c r="EM405">
        <v>53.657161712646484</v>
      </c>
      <c r="EN405">
        <v>50.991798400878906</v>
      </c>
      <c r="EO405">
        <v>47.265869140625</v>
      </c>
      <c r="EP405">
        <v>18.916130065917969</v>
      </c>
      <c r="EQ405">
        <v>6.9165554046630859</v>
      </c>
      <c r="ER405">
        <v>7.1555037498474121</v>
      </c>
      <c r="ES405">
        <v>5.0753445625305176</v>
      </c>
      <c r="ET405">
        <v>6.9779257774353027</v>
      </c>
      <c r="EU405">
        <v>70.452629089355469</v>
      </c>
      <c r="EV405">
        <v>69.073493957519531</v>
      </c>
      <c r="EW405">
        <v>68.24462890625</v>
      </c>
      <c r="EX405">
        <v>67.137802124023438</v>
      </c>
      <c r="EY405">
        <v>65.80010986328125</v>
      </c>
      <c r="EZ405">
        <v>65.063400268554687</v>
      </c>
      <c r="FA405">
        <v>65.565704345703125</v>
      </c>
      <c r="FB405">
        <v>69.066413879394531</v>
      </c>
      <c r="FC405">
        <v>73.108634948730469</v>
      </c>
      <c r="FD405">
        <v>77.548408508300781</v>
      </c>
      <c r="FE405">
        <v>81.816520690917969</v>
      </c>
      <c r="FF405">
        <v>85.360816955566406</v>
      </c>
      <c r="FG405">
        <v>87.741287231445312</v>
      </c>
      <c r="FH405">
        <v>88.706657409667969</v>
      </c>
      <c r="FI405">
        <v>88.798553466796875</v>
      </c>
      <c r="FJ405">
        <v>87.070213317871094</v>
      </c>
      <c r="FK405">
        <v>86.311454772949219</v>
      </c>
      <c r="FL405">
        <v>85.04693603515625</v>
      </c>
      <c r="FM405">
        <v>81.944725036621094</v>
      </c>
      <c r="FN405">
        <v>79.794509887695312</v>
      </c>
      <c r="FO405">
        <v>77.267250061035156</v>
      </c>
      <c r="FP405">
        <v>74.292381286621094</v>
      </c>
      <c r="FQ405">
        <v>72.16790771484375</v>
      </c>
      <c r="FR405">
        <v>70.83258056640625</v>
      </c>
      <c r="FS405">
        <v>326</v>
      </c>
      <c r="FT405">
        <v>5.5967200547456741E-2</v>
      </c>
      <c r="FU405">
        <v>1</v>
      </c>
    </row>
    <row r="406" spans="1:177" x14ac:dyDescent="0.2">
      <c r="A406" t="s">
        <v>1</v>
      </c>
      <c r="B406" t="s">
        <v>213</v>
      </c>
      <c r="C406" t="s">
        <v>203</v>
      </c>
      <c r="D406" t="s">
        <v>250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  <c r="DG406">
        <v>0</v>
      </c>
      <c r="DH406">
        <v>0</v>
      </c>
      <c r="DI406">
        <v>0</v>
      </c>
      <c r="DJ406">
        <v>0</v>
      </c>
      <c r="DK406">
        <v>0</v>
      </c>
      <c r="DL406">
        <v>0</v>
      </c>
      <c r="DM406">
        <v>0</v>
      </c>
      <c r="DN406">
        <v>0</v>
      </c>
      <c r="DO406">
        <v>0</v>
      </c>
      <c r="DP406">
        <v>0</v>
      </c>
      <c r="DQ406">
        <v>0</v>
      </c>
      <c r="DR406">
        <v>0</v>
      </c>
      <c r="DS406">
        <v>0</v>
      </c>
      <c r="DT406">
        <v>0</v>
      </c>
      <c r="DU406">
        <v>0</v>
      </c>
      <c r="DV406">
        <v>0</v>
      </c>
      <c r="DW406">
        <v>0</v>
      </c>
      <c r="DX406">
        <v>0</v>
      </c>
      <c r="DY406">
        <v>0</v>
      </c>
      <c r="DZ406">
        <v>0</v>
      </c>
      <c r="EA406">
        <v>0</v>
      </c>
      <c r="EB406">
        <v>0</v>
      </c>
      <c r="EC406">
        <v>0</v>
      </c>
      <c r="ED406">
        <v>0</v>
      </c>
      <c r="EE406">
        <v>0</v>
      </c>
      <c r="EF406">
        <v>0</v>
      </c>
      <c r="EG406">
        <v>0</v>
      </c>
      <c r="EH406">
        <v>0</v>
      </c>
      <c r="EI406">
        <v>0</v>
      </c>
      <c r="EJ406">
        <v>0</v>
      </c>
      <c r="EK406">
        <v>0</v>
      </c>
      <c r="EL406">
        <v>0</v>
      </c>
      <c r="EM406">
        <v>0</v>
      </c>
      <c r="EN406">
        <v>0</v>
      </c>
      <c r="EO406">
        <v>0</v>
      </c>
      <c r="EP406">
        <v>0</v>
      </c>
      <c r="EQ406">
        <v>0</v>
      </c>
      <c r="ER406">
        <v>0</v>
      </c>
      <c r="ES406">
        <v>0</v>
      </c>
      <c r="ET406">
        <v>0</v>
      </c>
      <c r="EU406">
        <v>0</v>
      </c>
      <c r="EV406">
        <v>0</v>
      </c>
      <c r="EW406">
        <v>0</v>
      </c>
      <c r="EX406">
        <v>0</v>
      </c>
      <c r="EY406">
        <v>0</v>
      </c>
      <c r="EZ406">
        <v>0</v>
      </c>
      <c r="FA406">
        <v>0</v>
      </c>
      <c r="FB406">
        <v>0</v>
      </c>
      <c r="FC406">
        <v>0</v>
      </c>
      <c r="FD406">
        <v>0</v>
      </c>
      <c r="FE406">
        <v>0</v>
      </c>
      <c r="FF406">
        <v>0</v>
      </c>
      <c r="FG406">
        <v>0</v>
      </c>
      <c r="FH406">
        <v>0</v>
      </c>
      <c r="FI406">
        <v>0</v>
      </c>
      <c r="FJ406">
        <v>0</v>
      </c>
      <c r="FK406">
        <v>0</v>
      </c>
      <c r="FL406">
        <v>0</v>
      </c>
      <c r="FM406">
        <v>0</v>
      </c>
      <c r="FN406">
        <v>0</v>
      </c>
      <c r="FO406">
        <v>0</v>
      </c>
      <c r="FP406">
        <v>0</v>
      </c>
      <c r="FQ406">
        <v>0</v>
      </c>
      <c r="FR406">
        <v>0</v>
      </c>
      <c r="FS406">
        <v>0</v>
      </c>
      <c r="FU406">
        <v>0</v>
      </c>
    </row>
    <row r="407" spans="1:177" x14ac:dyDescent="0.2">
      <c r="A407" t="s">
        <v>1</v>
      </c>
      <c r="B407" t="s">
        <v>213</v>
      </c>
      <c r="C407" t="s">
        <v>203</v>
      </c>
      <c r="D407" t="s">
        <v>251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BX407">
        <v>0</v>
      </c>
      <c r="BY407">
        <v>0</v>
      </c>
      <c r="BZ407">
        <v>0</v>
      </c>
      <c r="CA407">
        <v>0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0</v>
      </c>
      <c r="CM407">
        <v>0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  <c r="DG407">
        <v>0</v>
      </c>
      <c r="DH407">
        <v>0</v>
      </c>
      <c r="DI407">
        <v>0</v>
      </c>
      <c r="DJ407">
        <v>0</v>
      </c>
      <c r="DK407">
        <v>0</v>
      </c>
      <c r="DL407">
        <v>0</v>
      </c>
      <c r="DM407">
        <v>0</v>
      </c>
      <c r="DN407">
        <v>0</v>
      </c>
      <c r="DO407">
        <v>0</v>
      </c>
      <c r="DP407">
        <v>0</v>
      </c>
      <c r="DQ407">
        <v>0</v>
      </c>
      <c r="DR407">
        <v>0</v>
      </c>
      <c r="DS407">
        <v>0</v>
      </c>
      <c r="DT407">
        <v>0</v>
      </c>
      <c r="DU407">
        <v>0</v>
      </c>
      <c r="DV407">
        <v>0</v>
      </c>
      <c r="DW407">
        <v>0</v>
      </c>
      <c r="DX407">
        <v>0</v>
      </c>
      <c r="DY407">
        <v>0</v>
      </c>
      <c r="DZ407">
        <v>0</v>
      </c>
      <c r="EA407">
        <v>0</v>
      </c>
      <c r="EB407">
        <v>0</v>
      </c>
      <c r="EC407">
        <v>0</v>
      </c>
      <c r="ED407">
        <v>0</v>
      </c>
      <c r="EE407">
        <v>0</v>
      </c>
      <c r="EF407">
        <v>0</v>
      </c>
      <c r="EG407">
        <v>0</v>
      </c>
      <c r="EH407">
        <v>0</v>
      </c>
      <c r="EI407">
        <v>0</v>
      </c>
      <c r="EJ407">
        <v>0</v>
      </c>
      <c r="EK407">
        <v>0</v>
      </c>
      <c r="EL407">
        <v>0</v>
      </c>
      <c r="EM407">
        <v>0</v>
      </c>
      <c r="EN407">
        <v>0</v>
      </c>
      <c r="EO407">
        <v>0</v>
      </c>
      <c r="EP407">
        <v>0</v>
      </c>
      <c r="EQ407">
        <v>0</v>
      </c>
      <c r="ER407">
        <v>0</v>
      </c>
      <c r="ES407">
        <v>0</v>
      </c>
      <c r="ET407">
        <v>0</v>
      </c>
      <c r="EU407">
        <v>0</v>
      </c>
      <c r="EV407">
        <v>0</v>
      </c>
      <c r="EW407">
        <v>0</v>
      </c>
      <c r="EX407">
        <v>0</v>
      </c>
      <c r="EY407">
        <v>0</v>
      </c>
      <c r="EZ407">
        <v>0</v>
      </c>
      <c r="FA407">
        <v>0</v>
      </c>
      <c r="FB407">
        <v>0</v>
      </c>
      <c r="FC407">
        <v>0</v>
      </c>
      <c r="FD407">
        <v>0</v>
      </c>
      <c r="FE407">
        <v>0</v>
      </c>
      <c r="FF407">
        <v>0</v>
      </c>
      <c r="FG407">
        <v>0</v>
      </c>
      <c r="FH407">
        <v>0</v>
      </c>
      <c r="FI407">
        <v>0</v>
      </c>
      <c r="FJ407">
        <v>0</v>
      </c>
      <c r="FK407">
        <v>0</v>
      </c>
      <c r="FL407">
        <v>0</v>
      </c>
      <c r="FM407">
        <v>0</v>
      </c>
      <c r="FN407">
        <v>0</v>
      </c>
      <c r="FO407">
        <v>0</v>
      </c>
      <c r="FP407">
        <v>0</v>
      </c>
      <c r="FQ407">
        <v>0</v>
      </c>
      <c r="FR407">
        <v>0</v>
      </c>
      <c r="FS407">
        <v>0</v>
      </c>
      <c r="FU407">
        <v>0</v>
      </c>
    </row>
    <row r="408" spans="1:177" x14ac:dyDescent="0.2">
      <c r="A408" t="s">
        <v>1</v>
      </c>
      <c r="B408" t="s">
        <v>213</v>
      </c>
      <c r="C408" t="s">
        <v>203</v>
      </c>
      <c r="D408" t="s">
        <v>252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0</v>
      </c>
      <c r="BL408">
        <v>0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0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0</v>
      </c>
      <c r="CA408">
        <v>0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0</v>
      </c>
      <c r="CJ408">
        <v>0</v>
      </c>
      <c r="CK408">
        <v>0</v>
      </c>
      <c r="CL408">
        <v>0</v>
      </c>
      <c r="CM408">
        <v>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  <c r="DG408">
        <v>0</v>
      </c>
      <c r="DH408">
        <v>0</v>
      </c>
      <c r="DI408">
        <v>0</v>
      </c>
      <c r="DJ408">
        <v>0</v>
      </c>
      <c r="DK408">
        <v>0</v>
      </c>
      <c r="DL408">
        <v>0</v>
      </c>
      <c r="DM408">
        <v>0</v>
      </c>
      <c r="DN408">
        <v>0</v>
      </c>
      <c r="DO408">
        <v>0</v>
      </c>
      <c r="DP408">
        <v>0</v>
      </c>
      <c r="DQ408">
        <v>0</v>
      </c>
      <c r="DR408">
        <v>0</v>
      </c>
      <c r="DS408">
        <v>0</v>
      </c>
      <c r="DT408">
        <v>0</v>
      </c>
      <c r="DU408">
        <v>0</v>
      </c>
      <c r="DV408">
        <v>0</v>
      </c>
      <c r="DW408">
        <v>0</v>
      </c>
      <c r="DX408">
        <v>0</v>
      </c>
      <c r="DY408">
        <v>0</v>
      </c>
      <c r="DZ408">
        <v>0</v>
      </c>
      <c r="EA408">
        <v>0</v>
      </c>
      <c r="EB408">
        <v>0</v>
      </c>
      <c r="EC408">
        <v>0</v>
      </c>
      <c r="ED408">
        <v>0</v>
      </c>
      <c r="EE408">
        <v>0</v>
      </c>
      <c r="EF408">
        <v>0</v>
      </c>
      <c r="EG408">
        <v>0</v>
      </c>
      <c r="EH408">
        <v>0</v>
      </c>
      <c r="EI408">
        <v>0</v>
      </c>
      <c r="EJ408">
        <v>0</v>
      </c>
      <c r="EK408">
        <v>0</v>
      </c>
      <c r="EL408">
        <v>0</v>
      </c>
      <c r="EM408">
        <v>0</v>
      </c>
      <c r="EN408">
        <v>0</v>
      </c>
      <c r="EO408">
        <v>0</v>
      </c>
      <c r="EP408">
        <v>0</v>
      </c>
      <c r="EQ408">
        <v>0</v>
      </c>
      <c r="ER408">
        <v>0</v>
      </c>
      <c r="ES408">
        <v>0</v>
      </c>
      <c r="ET408">
        <v>0</v>
      </c>
      <c r="EU408">
        <v>0</v>
      </c>
      <c r="EV408">
        <v>0</v>
      </c>
      <c r="EW408">
        <v>0</v>
      </c>
      <c r="EX408">
        <v>0</v>
      </c>
      <c r="EY408">
        <v>0</v>
      </c>
      <c r="EZ408">
        <v>0</v>
      </c>
      <c r="FA408">
        <v>0</v>
      </c>
      <c r="FB408">
        <v>0</v>
      </c>
      <c r="FC408">
        <v>0</v>
      </c>
      <c r="FD408">
        <v>0</v>
      </c>
      <c r="FE408">
        <v>0</v>
      </c>
      <c r="FF408">
        <v>0</v>
      </c>
      <c r="FG408">
        <v>0</v>
      </c>
      <c r="FH408">
        <v>0</v>
      </c>
      <c r="FI408">
        <v>0</v>
      </c>
      <c r="FJ408">
        <v>0</v>
      </c>
      <c r="FK408">
        <v>0</v>
      </c>
      <c r="FL408">
        <v>0</v>
      </c>
      <c r="FM408">
        <v>0</v>
      </c>
      <c r="FN408">
        <v>0</v>
      </c>
      <c r="FO408">
        <v>0</v>
      </c>
      <c r="FP408">
        <v>0</v>
      </c>
      <c r="FQ408">
        <v>0</v>
      </c>
      <c r="FR408">
        <v>0</v>
      </c>
      <c r="FS408">
        <v>0</v>
      </c>
      <c r="FU408">
        <v>0</v>
      </c>
    </row>
    <row r="409" spans="1:177" x14ac:dyDescent="0.2">
      <c r="A409" t="s">
        <v>1</v>
      </c>
      <c r="B409" t="s">
        <v>213</v>
      </c>
      <c r="C409" t="s">
        <v>203</v>
      </c>
      <c r="D409" t="s">
        <v>253</v>
      </c>
      <c r="E409">
        <v>323</v>
      </c>
      <c r="F409">
        <v>323</v>
      </c>
      <c r="G409">
        <v>136.60627746582031</v>
      </c>
      <c r="H409">
        <v>135.73922729492188</v>
      </c>
      <c r="I409">
        <v>135.52444458007812</v>
      </c>
      <c r="J409">
        <v>137.78715515136719</v>
      </c>
      <c r="K409">
        <v>143.23866271972656</v>
      </c>
      <c r="L409">
        <v>153.75590515136719</v>
      </c>
      <c r="M409">
        <v>166.05653381347656</v>
      </c>
      <c r="N409">
        <v>178.84046936035156</v>
      </c>
      <c r="O409">
        <v>187.42503356933594</v>
      </c>
      <c r="P409">
        <v>193.87930297851562</v>
      </c>
      <c r="Q409">
        <v>199.39358520507812</v>
      </c>
      <c r="R409">
        <v>200.70370483398437</v>
      </c>
      <c r="S409">
        <v>202.22627258300781</v>
      </c>
      <c r="T409">
        <v>204.00431823730469</v>
      </c>
      <c r="U409">
        <v>198.29249572753906</v>
      </c>
      <c r="V409">
        <v>200.708251953125</v>
      </c>
      <c r="W409">
        <v>197.43739318847656</v>
      </c>
      <c r="X409">
        <v>190.87460327148437</v>
      </c>
      <c r="Y409">
        <v>183.34944152832031</v>
      </c>
      <c r="Z409">
        <v>180.23101806640625</v>
      </c>
      <c r="AA409">
        <v>178.13111877441406</v>
      </c>
      <c r="AB409">
        <v>174.20091247558594</v>
      </c>
      <c r="AC409">
        <v>168.44192504882812</v>
      </c>
      <c r="AD409">
        <v>162.50668334960937</v>
      </c>
      <c r="AE409">
        <v>-2.2869479656219482</v>
      </c>
      <c r="AF409">
        <v>-2.7407464981079102</v>
      </c>
      <c r="AG409">
        <v>-2.7507076263427734</v>
      </c>
      <c r="AH409">
        <v>-3.0546736717224121</v>
      </c>
      <c r="AI409">
        <v>-2.2123076915740967</v>
      </c>
      <c r="AJ409">
        <v>-2.5299394130706787</v>
      </c>
      <c r="AK409">
        <v>-0.58299416303634644</v>
      </c>
      <c r="AL409">
        <v>-0.23265810310840607</v>
      </c>
      <c r="AM409">
        <v>-1.3516590595245361</v>
      </c>
      <c r="AN409">
        <v>-4.8341107368469238</v>
      </c>
      <c r="AO409">
        <v>-5.3622350692749023</v>
      </c>
      <c r="AP409">
        <v>-4.9632301330566406</v>
      </c>
      <c r="AQ409">
        <v>-3.065575122833252</v>
      </c>
      <c r="AR409">
        <v>-0.8373686671257019</v>
      </c>
      <c r="AS409">
        <v>6.6703095436096191</v>
      </c>
      <c r="AT409">
        <v>42.303245544433594</v>
      </c>
      <c r="AU409">
        <v>42.685962677001953</v>
      </c>
      <c r="AV409">
        <v>40.747283935546875</v>
      </c>
      <c r="AW409">
        <v>38.95782470703125</v>
      </c>
      <c r="AX409">
        <v>10.530179977416992</v>
      </c>
      <c r="AY409">
        <v>-0.80156570672988892</v>
      </c>
      <c r="AZ409">
        <v>-2.6676123142242432</v>
      </c>
      <c r="BA409">
        <v>-3.5861270427703857</v>
      </c>
      <c r="BB409">
        <v>-5.5140423774719238</v>
      </c>
      <c r="BC409">
        <v>-0.76682960987091064</v>
      </c>
      <c r="BD409">
        <v>-1.3180567026138306</v>
      </c>
      <c r="BE409">
        <v>-1.3716834783554077</v>
      </c>
      <c r="BF409">
        <v>-1.697874903678894</v>
      </c>
      <c r="BG409">
        <v>-0.87230378389358521</v>
      </c>
      <c r="BH409">
        <v>-1.1572897434234619</v>
      </c>
      <c r="BI409">
        <v>0.82284820079803467</v>
      </c>
      <c r="BJ409">
        <v>1.2089887857437134</v>
      </c>
      <c r="BK409">
        <v>0.20657432079315186</v>
      </c>
      <c r="BL409">
        <v>-3.2194712162017822</v>
      </c>
      <c r="BM409">
        <v>-3.6516382694244385</v>
      </c>
      <c r="BN409">
        <v>-3.2140202522277832</v>
      </c>
      <c r="BO409">
        <v>-1.2754234075546265</v>
      </c>
      <c r="BP409">
        <v>0.95309340953826904</v>
      </c>
      <c r="BQ409">
        <v>8.5448398590087891</v>
      </c>
      <c r="BR409">
        <v>44.086715698242188</v>
      </c>
      <c r="BS409">
        <v>44.4281005859375</v>
      </c>
      <c r="BT409">
        <v>42.511943817138672</v>
      </c>
      <c r="BU409">
        <v>40.731800079345703</v>
      </c>
      <c r="BV409">
        <v>12.316743850708008</v>
      </c>
      <c r="BW409">
        <v>0.98038214445114136</v>
      </c>
      <c r="BX409">
        <v>-0.89429587125778198</v>
      </c>
      <c r="BY409">
        <v>-1.8023977279663086</v>
      </c>
      <c r="BZ409">
        <v>-3.7228555679321289</v>
      </c>
      <c r="CA409">
        <v>0.28599980473518372</v>
      </c>
      <c r="CB409">
        <v>-0.33270612359046936</v>
      </c>
      <c r="CC409">
        <v>-0.41657564043998718</v>
      </c>
      <c r="CD409">
        <v>-0.7581602931022644</v>
      </c>
      <c r="CE409">
        <v>5.5778916925191879E-2</v>
      </c>
      <c r="CF409">
        <v>-0.20659680664539337</v>
      </c>
      <c r="CG409">
        <v>1.7965303659439087</v>
      </c>
      <c r="CH409">
        <v>2.2074689865112305</v>
      </c>
      <c r="CI409">
        <v>1.2858020067214966</v>
      </c>
      <c r="CJ409">
        <v>-2.1011769771575928</v>
      </c>
      <c r="CK409">
        <v>-2.4668843746185303</v>
      </c>
      <c r="CL409">
        <v>-2.0025227069854736</v>
      </c>
      <c r="CM409">
        <v>-3.5569779574871063E-2</v>
      </c>
      <c r="CN409">
        <v>2.1931619644165039</v>
      </c>
      <c r="CO409">
        <v>9.8431339263916016</v>
      </c>
      <c r="CP409">
        <v>45.321941375732422</v>
      </c>
      <c r="CQ409">
        <v>45.634700775146484</v>
      </c>
      <c r="CR409">
        <v>43.734138488769531</v>
      </c>
      <c r="CS409">
        <v>41.960453033447266</v>
      </c>
      <c r="CT409">
        <v>13.554112434387207</v>
      </c>
      <c r="CU409">
        <v>2.2145538330078125</v>
      </c>
      <c r="CV409">
        <v>0.33389776945114136</v>
      </c>
      <c r="CW409">
        <v>-0.56699228286743164</v>
      </c>
      <c r="CX409">
        <v>-2.4822852611541748</v>
      </c>
      <c r="CY409">
        <v>1.3388291597366333</v>
      </c>
      <c r="CZ409">
        <v>0.65264445543289185</v>
      </c>
      <c r="DA409">
        <v>0.53853219747543335</v>
      </c>
      <c r="DB409">
        <v>0.18155433237552643</v>
      </c>
      <c r="DC409">
        <v>0.98386162519454956</v>
      </c>
      <c r="DD409">
        <v>0.74409615993499756</v>
      </c>
      <c r="DE409">
        <v>2.7702124118804932</v>
      </c>
      <c r="DF409">
        <v>3.2059493064880371</v>
      </c>
      <c r="DG409">
        <v>2.3650295734405518</v>
      </c>
      <c r="DH409">
        <v>-0.98288267850875854</v>
      </c>
      <c r="DI409">
        <v>-1.2821304798126221</v>
      </c>
      <c r="DJ409">
        <v>-0.79102528095245361</v>
      </c>
      <c r="DK409">
        <v>1.2042838335037231</v>
      </c>
      <c r="DL409">
        <v>3.4332306385040283</v>
      </c>
      <c r="DM409">
        <v>11.141427993774414</v>
      </c>
      <c r="DN409">
        <v>46.557167053222656</v>
      </c>
      <c r="DO409">
        <v>46.841300964355469</v>
      </c>
      <c r="DP409">
        <v>44.956333160400391</v>
      </c>
      <c r="DQ409">
        <v>43.189105987548828</v>
      </c>
      <c r="DR409">
        <v>14.791481018066406</v>
      </c>
      <c r="DS409">
        <v>3.4487254619598389</v>
      </c>
      <c r="DT409">
        <v>1.5620913505554199</v>
      </c>
      <c r="DU409">
        <v>0.66841316223144531</v>
      </c>
      <c r="DV409">
        <v>-1.2417148351669312</v>
      </c>
      <c r="DW409">
        <v>2.8589475154876709</v>
      </c>
      <c r="DX409">
        <v>2.0753343105316162</v>
      </c>
      <c r="DY409">
        <v>1.9175562858581543</v>
      </c>
      <c r="DZ409">
        <v>1.5383529663085938</v>
      </c>
      <c r="EA409">
        <v>2.3238656520843506</v>
      </c>
      <c r="EB409">
        <v>2.1167459487915039</v>
      </c>
      <c r="EC409">
        <v>4.1760549545288086</v>
      </c>
      <c r="ED409">
        <v>4.6475958824157715</v>
      </c>
      <c r="EE409">
        <v>3.9232630729675293</v>
      </c>
      <c r="EF409">
        <v>0.63175672292709351</v>
      </c>
      <c r="EG409">
        <v>0.42846611142158508</v>
      </c>
      <c r="EH409">
        <v>0.95818459987640381</v>
      </c>
      <c r="EI409">
        <v>2.9944355487823486</v>
      </c>
      <c r="EJ409">
        <v>5.2236924171447754</v>
      </c>
      <c r="EK409">
        <v>13.015957832336426</v>
      </c>
      <c r="EL409">
        <v>48.34063720703125</v>
      </c>
      <c r="EM409">
        <v>48.583438873291016</v>
      </c>
      <c r="EN409">
        <v>46.720993041992188</v>
      </c>
      <c r="EO409">
        <v>44.963081359863281</v>
      </c>
      <c r="EP409">
        <v>16.578044891357422</v>
      </c>
      <c r="EQ409">
        <v>5.2306733131408691</v>
      </c>
      <c r="ER409">
        <v>3.3354079723358154</v>
      </c>
      <c r="ES409">
        <v>2.4521424770355225</v>
      </c>
      <c r="ET409">
        <v>0.54947179555892944</v>
      </c>
      <c r="EU409">
        <v>73.029792785644531</v>
      </c>
      <c r="EV409">
        <v>72.103439331054687</v>
      </c>
      <c r="EW409">
        <v>71.112983703613281</v>
      </c>
      <c r="EX409">
        <v>69.769393920898437</v>
      </c>
      <c r="EY409">
        <v>68.335350036621094</v>
      </c>
      <c r="EZ409">
        <v>67.602027893066406</v>
      </c>
      <c r="FA409">
        <v>66.993606567382813</v>
      </c>
      <c r="FB409">
        <v>67.589012145996094</v>
      </c>
      <c r="FC409">
        <v>70.276840209960937</v>
      </c>
      <c r="FD409">
        <v>73.527900695800781</v>
      </c>
      <c r="FE409">
        <v>77.0899658203125</v>
      </c>
      <c r="FF409">
        <v>80.440170288085938</v>
      </c>
      <c r="FG409">
        <v>82.882209777832031</v>
      </c>
      <c r="FH409">
        <v>84.673225402832031</v>
      </c>
      <c r="FI409">
        <v>85.537727355957031</v>
      </c>
      <c r="FJ409">
        <v>85.174766540527344</v>
      </c>
      <c r="FK409">
        <v>84.508460998535156</v>
      </c>
      <c r="FL409">
        <v>84.022476196289063</v>
      </c>
      <c r="FM409">
        <v>82.736015319824219</v>
      </c>
      <c r="FN409">
        <v>80.644538879394531</v>
      </c>
      <c r="FO409">
        <v>78.018150329589844</v>
      </c>
      <c r="FP409">
        <v>75.822792053222656</v>
      </c>
      <c r="FQ409">
        <v>74.19903564453125</v>
      </c>
      <c r="FR409">
        <v>72.962799072265625</v>
      </c>
      <c r="FS409">
        <v>323</v>
      </c>
      <c r="FT409">
        <v>8.2186460494995117E-2</v>
      </c>
      <c r="FU409">
        <v>1</v>
      </c>
    </row>
    <row r="410" spans="1:177" x14ac:dyDescent="0.2">
      <c r="A410" t="s">
        <v>1</v>
      </c>
      <c r="B410" t="s">
        <v>213</v>
      </c>
      <c r="C410" t="s">
        <v>203</v>
      </c>
      <c r="D410" t="s">
        <v>254</v>
      </c>
      <c r="E410">
        <v>323</v>
      </c>
      <c r="F410">
        <v>323</v>
      </c>
      <c r="G410">
        <v>160.12948608398437</v>
      </c>
      <c r="H410">
        <v>156.77479553222656</v>
      </c>
      <c r="I410">
        <v>154.28358459472656</v>
      </c>
      <c r="J410">
        <v>154.0384521484375</v>
      </c>
      <c r="K410">
        <v>157.40243530273437</v>
      </c>
      <c r="L410">
        <v>166.60798645019531</v>
      </c>
      <c r="M410">
        <v>177.62736511230469</v>
      </c>
      <c r="N410">
        <v>188.22085571289062</v>
      </c>
      <c r="O410">
        <v>195.20576477050781</v>
      </c>
      <c r="P410">
        <v>200.96908569335937</v>
      </c>
      <c r="Q410">
        <v>205.42849731445312</v>
      </c>
      <c r="R410">
        <v>206.013671875</v>
      </c>
      <c r="S410">
        <v>206.57614135742187</v>
      </c>
      <c r="T410">
        <v>208.64913940429688</v>
      </c>
      <c r="U410">
        <v>202.89192199707031</v>
      </c>
      <c r="V410">
        <v>205.87342834472656</v>
      </c>
      <c r="W410">
        <v>203.23518371582031</v>
      </c>
      <c r="X410">
        <v>196.74531555175781</v>
      </c>
      <c r="Y410">
        <v>187.86274719238281</v>
      </c>
      <c r="Z410">
        <v>184.29681396484375</v>
      </c>
      <c r="AA410">
        <v>181.73747253417969</v>
      </c>
      <c r="AB410">
        <v>177.31816101074219</v>
      </c>
      <c r="AC410">
        <v>171.79269409179687</v>
      </c>
      <c r="AD410">
        <v>165.61865234375</v>
      </c>
      <c r="AE410">
        <v>-1.7371373176574707</v>
      </c>
      <c r="AF410">
        <v>0.10338559746742249</v>
      </c>
      <c r="AG410">
        <v>0.23024450242519379</v>
      </c>
      <c r="AH410">
        <v>-0.51759696006774902</v>
      </c>
      <c r="AI410">
        <v>-1.942773699760437</v>
      </c>
      <c r="AJ410">
        <v>-1.2459890842437744</v>
      </c>
      <c r="AK410">
        <v>-0.2657112181186676</v>
      </c>
      <c r="AL410">
        <v>-2.005012035369873</v>
      </c>
      <c r="AM410">
        <v>-3.9051434993743896</v>
      </c>
      <c r="AN410">
        <v>-4.3909668922424316</v>
      </c>
      <c r="AO410">
        <v>-3.6853258609771729</v>
      </c>
      <c r="AP410">
        <v>-6.4316110610961914</v>
      </c>
      <c r="AQ410">
        <v>-7.4762659072875977</v>
      </c>
      <c r="AR410">
        <v>-3.790557861328125</v>
      </c>
      <c r="AS410">
        <v>7.4050836563110352</v>
      </c>
      <c r="AT410">
        <v>45.380775451660156</v>
      </c>
      <c r="AU410">
        <v>46.659355163574219</v>
      </c>
      <c r="AV410">
        <v>44.943958282470703</v>
      </c>
      <c r="AW410">
        <v>41.416858673095703</v>
      </c>
      <c r="AX410">
        <v>10.05655574798584</v>
      </c>
      <c r="AY410">
        <v>-1.0712552070617676</v>
      </c>
      <c r="AZ410">
        <v>-2.4642007350921631</v>
      </c>
      <c r="BA410">
        <v>-1.5232882499694824</v>
      </c>
      <c r="BB410">
        <v>-1.9782793521881104</v>
      </c>
      <c r="BC410">
        <v>-0.41291424632072449</v>
      </c>
      <c r="BD410">
        <v>1.3646178245544434</v>
      </c>
      <c r="BE410">
        <v>1.4872846603393555</v>
      </c>
      <c r="BF410">
        <v>0.71980899572372437</v>
      </c>
      <c r="BG410">
        <v>-0.73521733283996582</v>
      </c>
      <c r="BH410">
        <v>-2.7287166565656662E-2</v>
      </c>
      <c r="BI410">
        <v>0.99375224113464355</v>
      </c>
      <c r="BJ410">
        <v>-0.7082943320274353</v>
      </c>
      <c r="BK410">
        <v>-2.5866639614105225</v>
      </c>
      <c r="BL410">
        <v>-2.9790201187133789</v>
      </c>
      <c r="BM410">
        <v>-2.2035801410675049</v>
      </c>
      <c r="BN410">
        <v>-4.9319467544555664</v>
      </c>
      <c r="BO410">
        <v>-5.9437775611877441</v>
      </c>
      <c r="BP410">
        <v>-2.2584648132324219</v>
      </c>
      <c r="BQ410">
        <v>9.0823554992675781</v>
      </c>
      <c r="BR410">
        <v>46.902133941650391</v>
      </c>
      <c r="BS410">
        <v>48.174243927001953</v>
      </c>
      <c r="BT410">
        <v>46.451786041259766</v>
      </c>
      <c r="BU410">
        <v>42.931205749511719</v>
      </c>
      <c r="BV410">
        <v>11.558653831481934</v>
      </c>
      <c r="BW410">
        <v>0.44157946109771729</v>
      </c>
      <c r="BX410">
        <v>-0.95382934808731079</v>
      </c>
      <c r="BY410">
        <v>1.3668644241988659E-2</v>
      </c>
      <c r="BZ410">
        <v>-0.4145829975605011</v>
      </c>
      <c r="CA410">
        <v>0.50423866510391235</v>
      </c>
      <c r="CB410">
        <v>2.2381434440612793</v>
      </c>
      <c r="CC410">
        <v>2.3579068183898926</v>
      </c>
      <c r="CD410">
        <v>1.57683265209198</v>
      </c>
      <c r="CE410">
        <v>0.10113252699375153</v>
      </c>
      <c r="CF410">
        <v>0.81678205728530884</v>
      </c>
      <c r="CG410">
        <v>1.8660527467727661</v>
      </c>
      <c r="CH410">
        <v>0.18980850279331207</v>
      </c>
      <c r="CI410">
        <v>-1.673488974571228</v>
      </c>
      <c r="CJ410">
        <v>-2.0011100769042969</v>
      </c>
      <c r="CK410">
        <v>-1.1773273944854736</v>
      </c>
      <c r="CL410">
        <v>-3.8932836055755615</v>
      </c>
      <c r="CM410">
        <v>-4.882380485534668</v>
      </c>
      <c r="CN410">
        <v>-1.1973416805267334</v>
      </c>
      <c r="CO410">
        <v>10.24402904510498</v>
      </c>
      <c r="CP410">
        <v>47.955818176269531</v>
      </c>
      <c r="CQ410">
        <v>49.22344970703125</v>
      </c>
      <c r="CR410">
        <v>47.496105194091797</v>
      </c>
      <c r="CS410">
        <v>43.980037689208984</v>
      </c>
      <c r="CT410">
        <v>12.599001884460449</v>
      </c>
      <c r="CU410">
        <v>1.4893641471862793</v>
      </c>
      <c r="CV410">
        <v>9.2249274253845215E-2</v>
      </c>
      <c r="CW410">
        <v>1.078160285949707</v>
      </c>
      <c r="CX410">
        <v>0.66842836141586304</v>
      </c>
      <c r="CY410">
        <v>1.4213916063308716</v>
      </c>
      <c r="CZ410">
        <v>3.1116690635681152</v>
      </c>
      <c r="DA410">
        <v>3.2285289764404297</v>
      </c>
      <c r="DB410">
        <v>2.4338562488555908</v>
      </c>
      <c r="DC410">
        <v>0.93748241662979126</v>
      </c>
      <c r="DD410">
        <v>1.6608512401580811</v>
      </c>
      <c r="DE410">
        <v>2.7383532524108887</v>
      </c>
      <c r="DF410">
        <v>1.0879113674163818</v>
      </c>
      <c r="DG410">
        <v>-0.76031398773193359</v>
      </c>
      <c r="DH410">
        <v>-1.0232000350952148</v>
      </c>
      <c r="DI410">
        <v>-0.15107470750808716</v>
      </c>
      <c r="DJ410">
        <v>-2.8546204566955566</v>
      </c>
      <c r="DK410">
        <v>-3.8209836483001709</v>
      </c>
      <c r="DL410">
        <v>-0.13621863722801208</v>
      </c>
      <c r="DM410">
        <v>11.405702590942383</v>
      </c>
      <c r="DN410">
        <v>49.009502410888672</v>
      </c>
      <c r="DO410">
        <v>50.272655487060547</v>
      </c>
      <c r="DP410">
        <v>48.540424346923828</v>
      </c>
      <c r="DQ410">
        <v>45.02886962890625</v>
      </c>
      <c r="DR410">
        <v>13.639349937438965</v>
      </c>
      <c r="DS410">
        <v>2.5371487140655518</v>
      </c>
      <c r="DT410">
        <v>1.138327956199646</v>
      </c>
      <c r="DU410">
        <v>2.1426520347595215</v>
      </c>
      <c r="DV410">
        <v>1.7514396905899048</v>
      </c>
      <c r="DW410">
        <v>2.745614767074585</v>
      </c>
      <c r="DX410">
        <v>4.372901439666748</v>
      </c>
      <c r="DY410">
        <v>4.4855690002441406</v>
      </c>
      <c r="DZ410">
        <v>3.671262264251709</v>
      </c>
      <c r="EA410">
        <v>2.1450388431549072</v>
      </c>
      <c r="EB410">
        <v>2.8795530796051025</v>
      </c>
      <c r="EC410">
        <v>3.997816801071167</v>
      </c>
      <c r="ED410">
        <v>2.3846292495727539</v>
      </c>
      <c r="EE410">
        <v>0.55816566944122314</v>
      </c>
      <c r="EF410">
        <v>0.38874679803848267</v>
      </c>
      <c r="EG410">
        <v>1.3306711912155151</v>
      </c>
      <c r="EH410">
        <v>-1.3549559116363525</v>
      </c>
      <c r="EI410">
        <v>-2.2884950637817383</v>
      </c>
      <c r="EJ410">
        <v>1.3958745002746582</v>
      </c>
      <c r="EK410">
        <v>13.082974433898926</v>
      </c>
      <c r="EL410">
        <v>50.530860900878906</v>
      </c>
      <c r="EM410">
        <v>51.787544250488281</v>
      </c>
      <c r="EN410">
        <v>50.048252105712891</v>
      </c>
      <c r="EO410">
        <v>46.543216705322266</v>
      </c>
      <c r="EP410">
        <v>15.141448020935059</v>
      </c>
      <c r="EQ410">
        <v>4.0499835014343262</v>
      </c>
      <c r="ER410">
        <v>2.6486992835998535</v>
      </c>
      <c r="ES410">
        <v>3.6796088218688965</v>
      </c>
      <c r="ET410">
        <v>3.315136194229126</v>
      </c>
      <c r="EU410">
        <v>72.20355224609375</v>
      </c>
      <c r="EV410">
        <v>71.45684814453125</v>
      </c>
      <c r="EW410">
        <v>70.960441589355469</v>
      </c>
      <c r="EX410">
        <v>70.096611022949219</v>
      </c>
      <c r="EY410">
        <v>68.656219482421875</v>
      </c>
      <c r="EZ410">
        <v>67.115135192871094</v>
      </c>
      <c r="FA410">
        <v>66.562103271484375</v>
      </c>
      <c r="FB410">
        <v>67.758888244628906</v>
      </c>
      <c r="FC410">
        <v>70.457328796386719</v>
      </c>
      <c r="FD410">
        <v>74.452232360839844</v>
      </c>
      <c r="FE410">
        <v>78.269935607910156</v>
      </c>
      <c r="FF410">
        <v>81.693572998046875</v>
      </c>
      <c r="FG410">
        <v>84.331840515136719</v>
      </c>
      <c r="FH410">
        <v>86.847038269042969</v>
      </c>
      <c r="FI410">
        <v>88.033088684082031</v>
      </c>
      <c r="FJ410">
        <v>88.529563903808594</v>
      </c>
      <c r="FK410">
        <v>88.476219177246094</v>
      </c>
      <c r="FL410">
        <v>88.038673400878906</v>
      </c>
      <c r="FM410">
        <v>86.433029174804688</v>
      </c>
      <c r="FN410">
        <v>83.960563659667969</v>
      </c>
      <c r="FO410">
        <v>80.87713623046875</v>
      </c>
      <c r="FP410">
        <v>78.040092468261719</v>
      </c>
      <c r="FQ410">
        <v>76.167694091796875</v>
      </c>
      <c r="FR410">
        <v>75.062088012695312</v>
      </c>
      <c r="FS410">
        <v>323</v>
      </c>
      <c r="FT410">
        <v>8.5383467376232147E-2</v>
      </c>
      <c r="FU410">
        <v>1</v>
      </c>
    </row>
    <row r="411" spans="1:177" x14ac:dyDescent="0.2">
      <c r="A411" t="s">
        <v>1</v>
      </c>
      <c r="B411" t="s">
        <v>213</v>
      </c>
      <c r="C411" t="s">
        <v>203</v>
      </c>
      <c r="D411" t="s">
        <v>255</v>
      </c>
      <c r="E411">
        <v>314</v>
      </c>
      <c r="F411">
        <v>314</v>
      </c>
      <c r="G411">
        <v>141.08460998535156</v>
      </c>
      <c r="H411">
        <v>136.95176696777344</v>
      </c>
      <c r="I411">
        <v>134.22119140625</v>
      </c>
      <c r="J411">
        <v>133.11767578125</v>
      </c>
      <c r="K411">
        <v>135.61978149414062</v>
      </c>
      <c r="L411">
        <v>144.13462829589844</v>
      </c>
      <c r="M411">
        <v>154.26280212402344</v>
      </c>
      <c r="N411">
        <v>163.55487060546875</v>
      </c>
      <c r="O411">
        <v>169.658203125</v>
      </c>
      <c r="P411">
        <v>174.26016235351562</v>
      </c>
      <c r="Q411">
        <v>178.05540466308594</v>
      </c>
      <c r="R411">
        <v>178.62890625</v>
      </c>
      <c r="S411">
        <v>180.02780151367187</v>
      </c>
      <c r="T411">
        <v>181.16624450683594</v>
      </c>
      <c r="U411">
        <v>181.06455993652344</v>
      </c>
      <c r="V411">
        <v>178.49815368652344</v>
      </c>
      <c r="W411">
        <v>176.28861999511719</v>
      </c>
      <c r="X411">
        <v>171.20216369628906</v>
      </c>
      <c r="Y411">
        <v>162.03874206542969</v>
      </c>
      <c r="Z411">
        <v>158.4638671875</v>
      </c>
      <c r="AA411">
        <v>155.65097045898437</v>
      </c>
      <c r="AB411">
        <v>151.52906799316406</v>
      </c>
      <c r="AC411">
        <v>145.7989501953125</v>
      </c>
      <c r="AD411">
        <v>139.23751831054687</v>
      </c>
      <c r="AE411">
        <v>0.18264584243297577</v>
      </c>
      <c r="AF411">
        <v>-0.68112361431121826</v>
      </c>
      <c r="AG411">
        <v>-0.79206514358520508</v>
      </c>
      <c r="AH411">
        <v>-0.83944523334503174</v>
      </c>
      <c r="AI411">
        <v>-3.8987154960632324</v>
      </c>
      <c r="AJ411">
        <v>-3.9644427299499512</v>
      </c>
      <c r="AK411">
        <v>-2.7778146266937256</v>
      </c>
      <c r="AL411">
        <v>-1.4738798141479492</v>
      </c>
      <c r="AM411">
        <v>-2.3046314716339111</v>
      </c>
      <c r="AN411">
        <v>-3.318718433380127</v>
      </c>
      <c r="AO411">
        <v>-3.4172399044036865</v>
      </c>
      <c r="AP411">
        <v>-6.1540327072143555</v>
      </c>
      <c r="AQ411">
        <v>-5.1093945503234863</v>
      </c>
      <c r="AR411">
        <v>-2.526381254196167</v>
      </c>
      <c r="AS411">
        <v>10.837414741516113</v>
      </c>
      <c r="AT411">
        <v>41.311939239501953</v>
      </c>
      <c r="AU411">
        <v>41.590713500976563</v>
      </c>
      <c r="AV411">
        <v>41.490951538085937</v>
      </c>
      <c r="AW411">
        <v>38.372165679931641</v>
      </c>
      <c r="AX411">
        <v>8.8301725387573242</v>
      </c>
      <c r="AY411">
        <v>-2.34751296043396</v>
      </c>
      <c r="AZ411">
        <v>-3.4439210891723633</v>
      </c>
      <c r="BA411">
        <v>-3.4510140419006348</v>
      </c>
      <c r="BB411">
        <v>-2.9033887386322021</v>
      </c>
      <c r="BC411">
        <v>1.6656454801559448</v>
      </c>
      <c r="BD411">
        <v>0.69383430480957031</v>
      </c>
      <c r="BE411">
        <v>0.56305831670761108</v>
      </c>
      <c r="BF411">
        <v>0.49122089147567749</v>
      </c>
      <c r="BG411">
        <v>-2.5518348217010498</v>
      </c>
      <c r="BH411">
        <v>-2.5603253841400146</v>
      </c>
      <c r="BI411">
        <v>-1.353920578956604</v>
      </c>
      <c r="BJ411">
        <v>1.332032959908247E-2</v>
      </c>
      <c r="BK411">
        <v>-0.74542695283889771</v>
      </c>
      <c r="BL411">
        <v>-1.7112375497817993</v>
      </c>
      <c r="BM411">
        <v>-1.7345871925354004</v>
      </c>
      <c r="BN411">
        <v>-4.4433064460754395</v>
      </c>
      <c r="BO411">
        <v>-3.3673412799835205</v>
      </c>
      <c r="BP411">
        <v>-0.78729420900344849</v>
      </c>
      <c r="BQ411">
        <v>12.595623970031738</v>
      </c>
      <c r="BR411">
        <v>43.061603546142578</v>
      </c>
      <c r="BS411">
        <v>43.31439208984375</v>
      </c>
      <c r="BT411">
        <v>43.208221435546875</v>
      </c>
      <c r="BU411">
        <v>40.077568054199219</v>
      </c>
      <c r="BV411">
        <v>10.538857460021973</v>
      </c>
      <c r="BW411">
        <v>-0.65781724452972412</v>
      </c>
      <c r="BX411">
        <v>-1.7412110567092896</v>
      </c>
      <c r="BY411">
        <v>-1.7756625413894653</v>
      </c>
      <c r="BZ411">
        <v>-1.2364466190338135</v>
      </c>
      <c r="CA411">
        <v>2.6927664279937744</v>
      </c>
      <c r="CB411">
        <v>1.6461259126663208</v>
      </c>
      <c r="CC411">
        <v>1.501612663269043</v>
      </c>
      <c r="CD411">
        <v>1.4128361940383911</v>
      </c>
      <c r="CE411">
        <v>-1.6189892292022705</v>
      </c>
      <c r="CF411">
        <v>-1.5878379344940186</v>
      </c>
      <c r="CG411">
        <v>-0.36773589253425598</v>
      </c>
      <c r="CH411">
        <v>1.0433505773544312</v>
      </c>
      <c r="CI411">
        <v>0.33447334170341492</v>
      </c>
      <c r="CJ411">
        <v>-0.59790122509002686</v>
      </c>
      <c r="CK411">
        <v>-0.56918704509735107</v>
      </c>
      <c r="CL411">
        <v>-3.2584624290466309</v>
      </c>
      <c r="CM411">
        <v>-2.1608006954193115</v>
      </c>
      <c r="CN411">
        <v>0.41719219088554382</v>
      </c>
      <c r="CO411">
        <v>13.8133544921875</v>
      </c>
      <c r="CP411">
        <v>44.273414611816406</v>
      </c>
      <c r="CQ411">
        <v>44.508209228515625</v>
      </c>
      <c r="CR411">
        <v>44.397594451904297</v>
      </c>
      <c r="CS411">
        <v>41.258724212646484</v>
      </c>
      <c r="CT411">
        <v>11.722288131713867</v>
      </c>
      <c r="CU411">
        <v>0.51246082782745361</v>
      </c>
      <c r="CV411">
        <v>-0.56191927194595337</v>
      </c>
      <c r="CW411">
        <v>-0.61531919240951538</v>
      </c>
      <c r="CX411">
        <v>-8.1927530467510223E-2</v>
      </c>
      <c r="CY411">
        <v>3.7198874950408936</v>
      </c>
      <c r="CZ411">
        <v>2.5984175205230713</v>
      </c>
      <c r="DA411">
        <v>2.4401669502258301</v>
      </c>
      <c r="DB411">
        <v>2.33445143699646</v>
      </c>
      <c r="DC411">
        <v>-0.68614369630813599</v>
      </c>
      <c r="DD411">
        <v>-0.61535054445266724</v>
      </c>
      <c r="DE411">
        <v>0.61844873428344727</v>
      </c>
      <c r="DF411">
        <v>2.073380708694458</v>
      </c>
      <c r="DG411">
        <v>1.4143736362457275</v>
      </c>
      <c r="DH411">
        <v>0.51543515920639038</v>
      </c>
      <c r="DI411">
        <v>0.59621310234069824</v>
      </c>
      <c r="DJ411">
        <v>-2.0736184120178223</v>
      </c>
      <c r="DK411">
        <v>-0.95426005125045776</v>
      </c>
      <c r="DL411">
        <v>1.6216785907745361</v>
      </c>
      <c r="DM411">
        <v>15.031085014343262</v>
      </c>
      <c r="DN411">
        <v>45.485225677490234</v>
      </c>
      <c r="DO411">
        <v>45.7020263671875</v>
      </c>
      <c r="DP411">
        <v>45.586967468261719</v>
      </c>
      <c r="DQ411">
        <v>42.43988037109375</v>
      </c>
      <c r="DR411">
        <v>12.905718803405762</v>
      </c>
      <c r="DS411">
        <v>1.6827389001846313</v>
      </c>
      <c r="DT411">
        <v>0.61737251281738281</v>
      </c>
      <c r="DU411">
        <v>0.54502415657043457</v>
      </c>
      <c r="DV411">
        <v>1.0725915431976318</v>
      </c>
      <c r="DW411">
        <v>5.2028870582580566</v>
      </c>
      <c r="DX411">
        <v>3.9733753204345703</v>
      </c>
      <c r="DY411">
        <v>3.795290470123291</v>
      </c>
      <c r="DZ411">
        <v>3.6651175022125244</v>
      </c>
      <c r="EA411">
        <v>0.66073703765869141</v>
      </c>
      <c r="EB411">
        <v>0.78876680135726929</v>
      </c>
      <c r="EC411">
        <v>2.0423426628112793</v>
      </c>
      <c r="ED411">
        <v>3.5605809688568115</v>
      </c>
      <c r="EE411">
        <v>2.9735782146453857</v>
      </c>
      <c r="EF411">
        <v>2.1229159832000732</v>
      </c>
      <c r="EG411">
        <v>2.2788658142089844</v>
      </c>
      <c r="EH411">
        <v>-0.36289197206497192</v>
      </c>
      <c r="EI411">
        <v>0.78779292106628418</v>
      </c>
      <c r="EJ411">
        <v>3.3607656955718994</v>
      </c>
      <c r="EK411">
        <v>16.78929328918457</v>
      </c>
      <c r="EL411">
        <v>47.234889984130859</v>
      </c>
      <c r="EM411">
        <v>47.425704956054687</v>
      </c>
      <c r="EN411">
        <v>47.304237365722656</v>
      </c>
      <c r="EO411">
        <v>44.145282745361328</v>
      </c>
      <c r="EP411">
        <v>14.61440372467041</v>
      </c>
      <c r="EQ411">
        <v>3.3724346160888672</v>
      </c>
      <c r="ER411">
        <v>2.320082426071167</v>
      </c>
      <c r="ES411">
        <v>2.2203755378723145</v>
      </c>
      <c r="ET411">
        <v>2.7395336627960205</v>
      </c>
      <c r="EU411">
        <v>72.40740966796875</v>
      </c>
      <c r="EV411">
        <v>71.155349731445313</v>
      </c>
      <c r="EW411">
        <v>70.561370849609375</v>
      </c>
      <c r="EX411">
        <v>69.156013488769531</v>
      </c>
      <c r="EY411">
        <v>68.161567687988281</v>
      </c>
      <c r="EZ411">
        <v>67.392082214355469</v>
      </c>
      <c r="FA411">
        <v>66.598159790039063</v>
      </c>
      <c r="FB411">
        <v>68.399642944335937</v>
      </c>
      <c r="FC411">
        <v>71.496475219726563</v>
      </c>
      <c r="FD411">
        <v>74.881011962890625</v>
      </c>
      <c r="FE411">
        <v>78.7745361328125</v>
      </c>
      <c r="FF411">
        <v>81.848579406738281</v>
      </c>
      <c r="FG411">
        <v>84.767044067382813</v>
      </c>
      <c r="FH411">
        <v>86.865188598632813</v>
      </c>
      <c r="FI411">
        <v>88.896156311035156</v>
      </c>
      <c r="FJ411">
        <v>88.359199523925781</v>
      </c>
      <c r="FK411">
        <v>88.486946105957031</v>
      </c>
      <c r="FL411">
        <v>88.276031494140625</v>
      </c>
      <c r="FM411">
        <v>86.967620849609375</v>
      </c>
      <c r="FN411">
        <v>84.849205017089844</v>
      </c>
      <c r="FO411">
        <v>80.561019897460938</v>
      </c>
      <c r="FP411">
        <v>77.412132263183594</v>
      </c>
      <c r="FQ411">
        <v>74.593887329101563</v>
      </c>
      <c r="FR411">
        <v>72.782341003417969</v>
      </c>
      <c r="FS411">
        <v>314</v>
      </c>
      <c r="FT411">
        <v>5.3560763597488403E-2</v>
      </c>
      <c r="FU411">
        <v>1</v>
      </c>
    </row>
    <row r="412" spans="1:177" x14ac:dyDescent="0.2">
      <c r="A412" t="s">
        <v>1</v>
      </c>
      <c r="B412" t="s">
        <v>213</v>
      </c>
      <c r="C412" t="s">
        <v>203</v>
      </c>
      <c r="D412" t="s">
        <v>256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0</v>
      </c>
      <c r="BK412">
        <v>0</v>
      </c>
      <c r="BL412">
        <v>0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0</v>
      </c>
      <c r="CA412">
        <v>0</v>
      </c>
      <c r="CB412">
        <v>0</v>
      </c>
      <c r="CC412">
        <v>0</v>
      </c>
      <c r="CD412">
        <v>0</v>
      </c>
      <c r="CE412">
        <v>0</v>
      </c>
      <c r="CF412">
        <v>0</v>
      </c>
      <c r="CG412">
        <v>0</v>
      </c>
      <c r="CH412">
        <v>0</v>
      </c>
      <c r="CI412">
        <v>0</v>
      </c>
      <c r="CJ412">
        <v>0</v>
      </c>
      <c r="CK412">
        <v>0</v>
      </c>
      <c r="CL412">
        <v>0</v>
      </c>
      <c r="CM412">
        <v>0</v>
      </c>
      <c r="CN412">
        <v>0</v>
      </c>
      <c r="CO412">
        <v>0</v>
      </c>
      <c r="CP412">
        <v>0</v>
      </c>
      <c r="CQ412">
        <v>0</v>
      </c>
      <c r="CR412">
        <v>0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0</v>
      </c>
      <c r="DC412">
        <v>0</v>
      </c>
      <c r="DD412">
        <v>0</v>
      </c>
      <c r="DE412">
        <v>0</v>
      </c>
      <c r="DF412">
        <v>0</v>
      </c>
      <c r="DG412">
        <v>0</v>
      </c>
      <c r="DH412">
        <v>0</v>
      </c>
      <c r="DI412">
        <v>0</v>
      </c>
      <c r="DJ412">
        <v>0</v>
      </c>
      <c r="DK412">
        <v>0</v>
      </c>
      <c r="DL412">
        <v>0</v>
      </c>
      <c r="DM412">
        <v>0</v>
      </c>
      <c r="DN412">
        <v>0</v>
      </c>
      <c r="DO412">
        <v>0</v>
      </c>
      <c r="DP412">
        <v>0</v>
      </c>
      <c r="DQ412">
        <v>0</v>
      </c>
      <c r="DR412">
        <v>0</v>
      </c>
      <c r="DS412">
        <v>0</v>
      </c>
      <c r="DT412">
        <v>0</v>
      </c>
      <c r="DU412">
        <v>0</v>
      </c>
      <c r="DV412">
        <v>0</v>
      </c>
      <c r="DW412">
        <v>0</v>
      </c>
      <c r="DX412">
        <v>0</v>
      </c>
      <c r="DY412">
        <v>0</v>
      </c>
      <c r="DZ412">
        <v>0</v>
      </c>
      <c r="EA412">
        <v>0</v>
      </c>
      <c r="EB412">
        <v>0</v>
      </c>
      <c r="EC412">
        <v>0</v>
      </c>
      <c r="ED412">
        <v>0</v>
      </c>
      <c r="EE412">
        <v>0</v>
      </c>
      <c r="EF412">
        <v>0</v>
      </c>
      <c r="EG412">
        <v>0</v>
      </c>
      <c r="EH412">
        <v>0</v>
      </c>
      <c r="EI412">
        <v>0</v>
      </c>
      <c r="EJ412">
        <v>0</v>
      </c>
      <c r="EK412">
        <v>0</v>
      </c>
      <c r="EL412">
        <v>0</v>
      </c>
      <c r="EM412">
        <v>0</v>
      </c>
      <c r="EN412">
        <v>0</v>
      </c>
      <c r="EO412">
        <v>0</v>
      </c>
      <c r="EP412">
        <v>0</v>
      </c>
      <c r="EQ412">
        <v>0</v>
      </c>
      <c r="ER412">
        <v>0</v>
      </c>
      <c r="ES412">
        <v>0</v>
      </c>
      <c r="ET412">
        <v>0</v>
      </c>
      <c r="EU412">
        <v>0</v>
      </c>
      <c r="EV412">
        <v>0</v>
      </c>
      <c r="EW412">
        <v>0</v>
      </c>
      <c r="EX412">
        <v>0</v>
      </c>
      <c r="EY412">
        <v>0</v>
      </c>
      <c r="EZ412">
        <v>0</v>
      </c>
      <c r="FA412">
        <v>0</v>
      </c>
      <c r="FB412">
        <v>0</v>
      </c>
      <c r="FC412">
        <v>0</v>
      </c>
      <c r="FD412">
        <v>0</v>
      </c>
      <c r="FE412">
        <v>0</v>
      </c>
      <c r="FF412">
        <v>0</v>
      </c>
      <c r="FG412">
        <v>0</v>
      </c>
      <c r="FH412">
        <v>0</v>
      </c>
      <c r="FI412">
        <v>0</v>
      </c>
      <c r="FJ412">
        <v>0</v>
      </c>
      <c r="FK412">
        <v>0</v>
      </c>
      <c r="FL412">
        <v>0</v>
      </c>
      <c r="FM412">
        <v>0</v>
      </c>
      <c r="FN412">
        <v>0</v>
      </c>
      <c r="FO412">
        <v>0</v>
      </c>
      <c r="FP412">
        <v>0</v>
      </c>
      <c r="FQ412">
        <v>0</v>
      </c>
      <c r="FR412">
        <v>0</v>
      </c>
      <c r="FS412">
        <v>0</v>
      </c>
      <c r="FU412">
        <v>0</v>
      </c>
    </row>
    <row r="413" spans="1:177" x14ac:dyDescent="0.2">
      <c r="A413" t="s">
        <v>1</v>
      </c>
      <c r="B413" t="s">
        <v>213</v>
      </c>
      <c r="C413" t="s">
        <v>203</v>
      </c>
      <c r="D413" t="s">
        <v>257</v>
      </c>
      <c r="E413">
        <v>311</v>
      </c>
      <c r="F413">
        <v>311</v>
      </c>
      <c r="G413">
        <v>122.07225799560547</v>
      </c>
      <c r="H413">
        <v>120.74935150146484</v>
      </c>
      <c r="I413">
        <v>120.48881530761719</v>
      </c>
      <c r="J413">
        <v>122.08275604248047</v>
      </c>
      <c r="K413">
        <v>127.61855316162109</v>
      </c>
      <c r="L413">
        <v>138.86257934570312</v>
      </c>
      <c r="M413">
        <v>150.76971435546875</v>
      </c>
      <c r="N413">
        <v>162.37214660644531</v>
      </c>
      <c r="O413">
        <v>169.86509704589844</v>
      </c>
      <c r="P413">
        <v>175.56771850585937</v>
      </c>
      <c r="Q413">
        <v>180.1383056640625</v>
      </c>
      <c r="R413">
        <v>181.27679443359375</v>
      </c>
      <c r="S413">
        <v>183.62216186523438</v>
      </c>
      <c r="T413">
        <v>186.360107421875</v>
      </c>
      <c r="U413">
        <v>185.47625732421875</v>
      </c>
      <c r="V413">
        <v>182.94198608398437</v>
      </c>
      <c r="W413">
        <v>179.36248779296875</v>
      </c>
      <c r="X413">
        <v>172.6929931640625</v>
      </c>
      <c r="Y413">
        <v>164.87596130371094</v>
      </c>
      <c r="Z413">
        <v>162.23622131347656</v>
      </c>
      <c r="AA413">
        <v>160.04067993164062</v>
      </c>
      <c r="AB413">
        <v>156.44851684570312</v>
      </c>
      <c r="AC413">
        <v>150.47317504882812</v>
      </c>
      <c r="AD413">
        <v>144.3846435546875</v>
      </c>
      <c r="AE413">
        <v>-1.6250040531158447</v>
      </c>
      <c r="AF413">
        <v>-1.517686128616333</v>
      </c>
      <c r="AG413">
        <v>-2.2605271339416504</v>
      </c>
      <c r="AH413">
        <v>-2.898733377456665</v>
      </c>
      <c r="AI413">
        <v>-1.4203108549118042</v>
      </c>
      <c r="AJ413">
        <v>-1.1591726541519165</v>
      </c>
      <c r="AK413">
        <v>-2.020409107208252</v>
      </c>
      <c r="AL413">
        <v>-1.6659479141235352</v>
      </c>
      <c r="AM413">
        <v>-3.2942442893981934</v>
      </c>
      <c r="AN413">
        <v>-3.5873146057128906</v>
      </c>
      <c r="AO413">
        <v>-4.1548628807067871</v>
      </c>
      <c r="AP413">
        <v>-3.5330338478088379</v>
      </c>
      <c r="AQ413">
        <v>-5.1931724548339844</v>
      </c>
      <c r="AR413">
        <v>-5.7206168174743652</v>
      </c>
      <c r="AS413">
        <v>3.2312049865722656</v>
      </c>
      <c r="AT413">
        <v>34.678581237792969</v>
      </c>
      <c r="AU413">
        <v>35.557811737060547</v>
      </c>
      <c r="AV413">
        <v>35.759548187255859</v>
      </c>
      <c r="AW413">
        <v>34.657798767089844</v>
      </c>
      <c r="AX413">
        <v>8.1940498352050781</v>
      </c>
      <c r="AY413">
        <v>0.94411319494247437</v>
      </c>
      <c r="AZ413">
        <v>0.40037521719932556</v>
      </c>
      <c r="BA413">
        <v>0.90414309501647949</v>
      </c>
      <c r="BB413">
        <v>1.561862587928772</v>
      </c>
      <c r="BC413">
        <v>-0.20951130986213684</v>
      </c>
      <c r="BD413">
        <v>-0.17875826358795166</v>
      </c>
      <c r="BE413">
        <v>-0.9477076530456543</v>
      </c>
      <c r="BF413">
        <v>-1.6012616157531738</v>
      </c>
      <c r="BG413">
        <v>-0.12327255308628082</v>
      </c>
      <c r="BH413">
        <v>0.17122352123260498</v>
      </c>
      <c r="BI413">
        <v>-0.67377775907516479</v>
      </c>
      <c r="BJ413">
        <v>-0.2802155613899231</v>
      </c>
      <c r="BK413">
        <v>-1.8260290622711182</v>
      </c>
      <c r="BL413">
        <v>-2.0375876426696777</v>
      </c>
      <c r="BM413">
        <v>-2.5188300609588623</v>
      </c>
      <c r="BN413">
        <v>-1.8648371696472168</v>
      </c>
      <c r="BO413">
        <v>-3.4954648017883301</v>
      </c>
      <c r="BP413">
        <v>-4.0051989555358887</v>
      </c>
      <c r="BQ413">
        <v>4.9464035034179687</v>
      </c>
      <c r="BR413">
        <v>36.378620147705078</v>
      </c>
      <c r="BS413">
        <v>37.233661651611328</v>
      </c>
      <c r="BT413">
        <v>37.438907623291016</v>
      </c>
      <c r="BU413">
        <v>36.354942321777344</v>
      </c>
      <c r="BV413">
        <v>9.8974075317382812</v>
      </c>
      <c r="BW413">
        <v>2.6405267715454102</v>
      </c>
      <c r="BX413">
        <v>2.0993189811706543</v>
      </c>
      <c r="BY413">
        <v>2.602705717086792</v>
      </c>
      <c r="BZ413">
        <v>3.2482454776763916</v>
      </c>
      <c r="CA413">
        <v>0.770854651927948</v>
      </c>
      <c r="CB413">
        <v>0.74857914447784424</v>
      </c>
      <c r="CC413">
        <v>-3.8452956825494766E-2</v>
      </c>
      <c r="CD413">
        <v>-0.70263659954071045</v>
      </c>
      <c r="CE413">
        <v>0.77505224943161011</v>
      </c>
      <c r="CF413">
        <v>1.0926518440246582</v>
      </c>
      <c r="CG413">
        <v>0.25889503955841064</v>
      </c>
      <c r="CH413">
        <v>0.67953842878341675</v>
      </c>
      <c r="CI413">
        <v>-0.80914777517318726</v>
      </c>
      <c r="CJ413">
        <v>-0.96425139904022217</v>
      </c>
      <c r="CK413">
        <v>-1.385718822479248</v>
      </c>
      <c r="CL413">
        <v>-0.70944911241531372</v>
      </c>
      <c r="CM413">
        <v>-2.3196377754211426</v>
      </c>
      <c r="CN413">
        <v>-2.817105770111084</v>
      </c>
      <c r="CO413">
        <v>6.1343450546264648</v>
      </c>
      <c r="CP413">
        <v>37.556060791015625</v>
      </c>
      <c r="CQ413">
        <v>38.39434814453125</v>
      </c>
      <c r="CR413">
        <v>38.602024078369141</v>
      </c>
      <c r="CS413">
        <v>37.530380249023437</v>
      </c>
      <c r="CT413">
        <v>11.077147483825684</v>
      </c>
      <c r="CU413">
        <v>3.8154575824737549</v>
      </c>
      <c r="CV413">
        <v>3.2760024070739746</v>
      </c>
      <c r="CW413">
        <v>3.7791249752044678</v>
      </c>
      <c r="CX413">
        <v>4.416229248046875</v>
      </c>
      <c r="CY413">
        <v>1.7512205839157104</v>
      </c>
      <c r="CZ413">
        <v>1.6759165525436401</v>
      </c>
      <c r="DA413">
        <v>0.87080174684524536</v>
      </c>
      <c r="DB413">
        <v>0.19598838686943054</v>
      </c>
      <c r="DC413">
        <v>1.6733770370483398</v>
      </c>
      <c r="DD413">
        <v>2.0140800476074219</v>
      </c>
      <c r="DE413">
        <v>1.1915677785873413</v>
      </c>
      <c r="DF413">
        <v>1.6392923593521118</v>
      </c>
      <c r="DG413">
        <v>0.20773352682590485</v>
      </c>
      <c r="DH413">
        <v>0.10908476263284683</v>
      </c>
      <c r="DI413">
        <v>-0.25260758399963379</v>
      </c>
      <c r="DJ413">
        <v>0.44593891501426697</v>
      </c>
      <c r="DK413">
        <v>-1.1438107490539551</v>
      </c>
      <c r="DL413">
        <v>-1.6290125846862793</v>
      </c>
      <c r="DM413">
        <v>7.3222866058349609</v>
      </c>
      <c r="DN413">
        <v>38.733501434326172</v>
      </c>
      <c r="DO413">
        <v>39.555034637451172</v>
      </c>
      <c r="DP413">
        <v>39.765140533447266</v>
      </c>
      <c r="DQ413">
        <v>38.705818176269531</v>
      </c>
      <c r="DR413">
        <v>12.256887435913086</v>
      </c>
      <c r="DS413">
        <v>4.9903883934020996</v>
      </c>
      <c r="DT413">
        <v>4.4526858329772949</v>
      </c>
      <c r="DU413">
        <v>4.9555444717407227</v>
      </c>
      <c r="DV413">
        <v>5.5842127799987793</v>
      </c>
      <c r="DW413">
        <v>3.1667134761810303</v>
      </c>
      <c r="DX413">
        <v>3.0148444175720215</v>
      </c>
      <c r="DY413">
        <v>2.1836211681365967</v>
      </c>
      <c r="DZ413">
        <v>1.4934601783752441</v>
      </c>
      <c r="EA413">
        <v>2.9704153537750244</v>
      </c>
      <c r="EB413">
        <v>3.3444762229919434</v>
      </c>
      <c r="EC413">
        <v>2.5381991863250732</v>
      </c>
      <c r="ED413">
        <v>3.0250246524810791</v>
      </c>
      <c r="EE413">
        <v>1.6759486198425293</v>
      </c>
      <c r="EF413">
        <v>1.6588116884231567</v>
      </c>
      <c r="EG413">
        <v>1.3834251165390015</v>
      </c>
      <c r="EH413">
        <v>2.1141357421875</v>
      </c>
      <c r="EI413">
        <v>0.55389672517776489</v>
      </c>
      <c r="EJ413">
        <v>8.640521764755249E-2</v>
      </c>
      <c r="EK413">
        <v>9.0374851226806641</v>
      </c>
      <c r="EL413">
        <v>40.433540344238281</v>
      </c>
      <c r="EM413">
        <v>41.230884552001953</v>
      </c>
      <c r="EN413">
        <v>41.444499969482422</v>
      </c>
      <c r="EO413">
        <v>40.402961730957031</v>
      </c>
      <c r="EP413">
        <v>13.960245132446289</v>
      </c>
      <c r="EQ413">
        <v>6.6868019104003906</v>
      </c>
      <c r="ER413">
        <v>6.1516294479370117</v>
      </c>
      <c r="ES413">
        <v>6.654106616973877</v>
      </c>
      <c r="ET413">
        <v>7.2705960273742676</v>
      </c>
      <c r="EU413">
        <v>70.333946228027344</v>
      </c>
      <c r="EV413">
        <v>69.045578002929688</v>
      </c>
      <c r="EW413">
        <v>67.892913818359375</v>
      </c>
      <c r="EX413">
        <v>66.724945068359375</v>
      </c>
      <c r="EY413">
        <v>65.935203552246094</v>
      </c>
      <c r="EZ413">
        <v>65.317092895507813</v>
      </c>
      <c r="FA413">
        <v>64.554756164550781</v>
      </c>
      <c r="FB413">
        <v>65.044776916503906</v>
      </c>
      <c r="FC413">
        <v>67.2037353515625</v>
      </c>
      <c r="FD413">
        <v>70.177146911621094</v>
      </c>
      <c r="FE413">
        <v>73.41778564453125</v>
      </c>
      <c r="FF413">
        <v>76.525146484375</v>
      </c>
      <c r="FG413">
        <v>79.710403442382812</v>
      </c>
      <c r="FH413">
        <v>82.5728759765625</v>
      </c>
      <c r="FI413">
        <v>83.930503845214844</v>
      </c>
      <c r="FJ413">
        <v>83.631904602050781</v>
      </c>
      <c r="FK413">
        <v>83.32684326171875</v>
      </c>
      <c r="FL413">
        <v>81.456214904785156</v>
      </c>
      <c r="FM413">
        <v>78.932159423828125</v>
      </c>
      <c r="FN413">
        <v>75.865386962890625</v>
      </c>
      <c r="FO413">
        <v>73.213333129882813</v>
      </c>
      <c r="FP413">
        <v>71.252265930175781</v>
      </c>
      <c r="FQ413">
        <v>69.726799011230469</v>
      </c>
      <c r="FR413">
        <v>68.204177856445313</v>
      </c>
      <c r="FS413">
        <v>311</v>
      </c>
      <c r="FT413">
        <v>4.1194859892129898E-2</v>
      </c>
      <c r="FU413">
        <v>1</v>
      </c>
    </row>
    <row r="414" spans="1:177" x14ac:dyDescent="0.2">
      <c r="A414" t="s">
        <v>1</v>
      </c>
      <c r="B414" t="s">
        <v>213</v>
      </c>
      <c r="C414" t="s">
        <v>203</v>
      </c>
      <c r="D414" t="s">
        <v>258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  <c r="BT414">
        <v>0</v>
      </c>
      <c r="BU414">
        <v>0</v>
      </c>
      <c r="BV414">
        <v>0</v>
      </c>
      <c r="BW414">
        <v>0</v>
      </c>
      <c r="BX414">
        <v>0</v>
      </c>
      <c r="BY414">
        <v>0</v>
      </c>
      <c r="BZ414">
        <v>0</v>
      </c>
      <c r="CA414">
        <v>0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0</v>
      </c>
      <c r="CJ414">
        <v>0</v>
      </c>
      <c r="CK414">
        <v>0</v>
      </c>
      <c r="CL414">
        <v>0</v>
      </c>
      <c r="CM414">
        <v>0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0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0</v>
      </c>
      <c r="DC414">
        <v>0</v>
      </c>
      <c r="DD414">
        <v>0</v>
      </c>
      <c r="DE414">
        <v>0</v>
      </c>
      <c r="DF414">
        <v>0</v>
      </c>
      <c r="DG414">
        <v>0</v>
      </c>
      <c r="DH414">
        <v>0</v>
      </c>
      <c r="DI414">
        <v>0</v>
      </c>
      <c r="DJ414">
        <v>0</v>
      </c>
      <c r="DK414">
        <v>0</v>
      </c>
      <c r="DL414">
        <v>0</v>
      </c>
      <c r="DM414">
        <v>0</v>
      </c>
      <c r="DN414">
        <v>0</v>
      </c>
      <c r="DO414">
        <v>0</v>
      </c>
      <c r="DP414">
        <v>0</v>
      </c>
      <c r="DQ414">
        <v>0</v>
      </c>
      <c r="DR414">
        <v>0</v>
      </c>
      <c r="DS414">
        <v>0</v>
      </c>
      <c r="DT414">
        <v>0</v>
      </c>
      <c r="DU414">
        <v>0</v>
      </c>
      <c r="DV414">
        <v>0</v>
      </c>
      <c r="DW414">
        <v>0</v>
      </c>
      <c r="DX414">
        <v>0</v>
      </c>
      <c r="DY414">
        <v>0</v>
      </c>
      <c r="DZ414">
        <v>0</v>
      </c>
      <c r="EA414">
        <v>0</v>
      </c>
      <c r="EB414">
        <v>0</v>
      </c>
      <c r="EC414">
        <v>0</v>
      </c>
      <c r="ED414">
        <v>0</v>
      </c>
      <c r="EE414">
        <v>0</v>
      </c>
      <c r="EF414">
        <v>0</v>
      </c>
      <c r="EG414">
        <v>0</v>
      </c>
      <c r="EH414">
        <v>0</v>
      </c>
      <c r="EI414">
        <v>0</v>
      </c>
      <c r="EJ414">
        <v>0</v>
      </c>
      <c r="EK414">
        <v>0</v>
      </c>
      <c r="EL414">
        <v>0</v>
      </c>
      <c r="EM414">
        <v>0</v>
      </c>
      <c r="EN414">
        <v>0</v>
      </c>
      <c r="EO414">
        <v>0</v>
      </c>
      <c r="EP414">
        <v>0</v>
      </c>
      <c r="EQ414">
        <v>0</v>
      </c>
      <c r="ER414">
        <v>0</v>
      </c>
      <c r="ES414">
        <v>0</v>
      </c>
      <c r="ET414">
        <v>0</v>
      </c>
      <c r="EU414">
        <v>0</v>
      </c>
      <c r="EV414">
        <v>0</v>
      </c>
      <c r="EW414">
        <v>0</v>
      </c>
      <c r="EX414">
        <v>0</v>
      </c>
      <c r="EY414">
        <v>0</v>
      </c>
      <c r="EZ414">
        <v>0</v>
      </c>
      <c r="FA414">
        <v>0</v>
      </c>
      <c r="FB414">
        <v>0</v>
      </c>
      <c r="FC414">
        <v>0</v>
      </c>
      <c r="FD414">
        <v>0</v>
      </c>
      <c r="FE414">
        <v>0</v>
      </c>
      <c r="FF414">
        <v>0</v>
      </c>
      <c r="FG414">
        <v>0</v>
      </c>
      <c r="FH414">
        <v>0</v>
      </c>
      <c r="FI414">
        <v>0</v>
      </c>
      <c r="FJ414">
        <v>0</v>
      </c>
      <c r="FK414">
        <v>0</v>
      </c>
      <c r="FL414">
        <v>0</v>
      </c>
      <c r="FM414">
        <v>0</v>
      </c>
      <c r="FN414">
        <v>0</v>
      </c>
      <c r="FO414">
        <v>0</v>
      </c>
      <c r="FP414">
        <v>0</v>
      </c>
      <c r="FQ414">
        <v>0</v>
      </c>
      <c r="FR414">
        <v>0</v>
      </c>
      <c r="FS414">
        <v>0</v>
      </c>
      <c r="FU414">
        <v>0</v>
      </c>
    </row>
    <row r="415" spans="1:177" x14ac:dyDescent="0.2">
      <c r="A415" t="s">
        <v>1</v>
      </c>
      <c r="B415" t="s">
        <v>213</v>
      </c>
      <c r="C415" t="s">
        <v>203</v>
      </c>
      <c r="D415" t="s">
        <v>259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BX415">
        <v>0</v>
      </c>
      <c r="BY415">
        <v>0</v>
      </c>
      <c r="BZ415">
        <v>0</v>
      </c>
      <c r="CA415">
        <v>0</v>
      </c>
      <c r="CB415">
        <v>0</v>
      </c>
      <c r="CC415">
        <v>0</v>
      </c>
      <c r="CD415">
        <v>0</v>
      </c>
      <c r="CE415">
        <v>0</v>
      </c>
      <c r="CF415">
        <v>0</v>
      </c>
      <c r="CG415">
        <v>0</v>
      </c>
      <c r="CH415">
        <v>0</v>
      </c>
      <c r="CI415">
        <v>0</v>
      </c>
      <c r="CJ415">
        <v>0</v>
      </c>
      <c r="CK415">
        <v>0</v>
      </c>
      <c r="CL415">
        <v>0</v>
      </c>
      <c r="CM415">
        <v>0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0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  <c r="DG415">
        <v>0</v>
      </c>
      <c r="DH415">
        <v>0</v>
      </c>
      <c r="DI415">
        <v>0</v>
      </c>
      <c r="DJ415">
        <v>0</v>
      </c>
      <c r="DK415">
        <v>0</v>
      </c>
      <c r="DL415">
        <v>0</v>
      </c>
      <c r="DM415">
        <v>0</v>
      </c>
      <c r="DN415">
        <v>0</v>
      </c>
      <c r="DO415">
        <v>0</v>
      </c>
      <c r="DP415">
        <v>0</v>
      </c>
      <c r="DQ415">
        <v>0</v>
      </c>
      <c r="DR415">
        <v>0</v>
      </c>
      <c r="DS415">
        <v>0</v>
      </c>
      <c r="DT415">
        <v>0</v>
      </c>
      <c r="DU415">
        <v>0</v>
      </c>
      <c r="DV415">
        <v>0</v>
      </c>
      <c r="DW415">
        <v>0</v>
      </c>
      <c r="DX415">
        <v>0</v>
      </c>
      <c r="DY415">
        <v>0</v>
      </c>
      <c r="DZ415">
        <v>0</v>
      </c>
      <c r="EA415">
        <v>0</v>
      </c>
      <c r="EB415">
        <v>0</v>
      </c>
      <c r="EC415">
        <v>0</v>
      </c>
      <c r="ED415">
        <v>0</v>
      </c>
      <c r="EE415">
        <v>0</v>
      </c>
      <c r="EF415">
        <v>0</v>
      </c>
      <c r="EG415">
        <v>0</v>
      </c>
      <c r="EH415">
        <v>0</v>
      </c>
      <c r="EI415">
        <v>0</v>
      </c>
      <c r="EJ415">
        <v>0</v>
      </c>
      <c r="EK415">
        <v>0</v>
      </c>
      <c r="EL415">
        <v>0</v>
      </c>
      <c r="EM415">
        <v>0</v>
      </c>
      <c r="EN415">
        <v>0</v>
      </c>
      <c r="EO415">
        <v>0</v>
      </c>
      <c r="EP415">
        <v>0</v>
      </c>
      <c r="EQ415">
        <v>0</v>
      </c>
      <c r="ER415">
        <v>0</v>
      </c>
      <c r="ES415">
        <v>0</v>
      </c>
      <c r="ET415">
        <v>0</v>
      </c>
      <c r="EU415">
        <v>0</v>
      </c>
      <c r="EV415">
        <v>0</v>
      </c>
      <c r="EW415">
        <v>0</v>
      </c>
      <c r="EX415">
        <v>0</v>
      </c>
      <c r="EY415">
        <v>0</v>
      </c>
      <c r="EZ415">
        <v>0</v>
      </c>
      <c r="FA415">
        <v>0</v>
      </c>
      <c r="FB415">
        <v>0</v>
      </c>
      <c r="FC415">
        <v>0</v>
      </c>
      <c r="FD415">
        <v>0</v>
      </c>
      <c r="FE415">
        <v>0</v>
      </c>
      <c r="FF415">
        <v>0</v>
      </c>
      <c r="FG415">
        <v>0</v>
      </c>
      <c r="FH415">
        <v>0</v>
      </c>
      <c r="FI415">
        <v>0</v>
      </c>
      <c r="FJ415">
        <v>0</v>
      </c>
      <c r="FK415">
        <v>0</v>
      </c>
      <c r="FL415">
        <v>0</v>
      </c>
      <c r="FM415">
        <v>0</v>
      </c>
      <c r="FN415">
        <v>0</v>
      </c>
      <c r="FO415">
        <v>0</v>
      </c>
      <c r="FP415">
        <v>0</v>
      </c>
      <c r="FQ415">
        <v>0</v>
      </c>
      <c r="FR415">
        <v>0</v>
      </c>
      <c r="FS415">
        <v>0</v>
      </c>
      <c r="FU415">
        <v>0</v>
      </c>
    </row>
    <row r="416" spans="1:177" x14ac:dyDescent="0.2">
      <c r="A416" t="s">
        <v>1</v>
      </c>
      <c r="B416" t="s">
        <v>213</v>
      </c>
      <c r="C416" t="s">
        <v>203</v>
      </c>
      <c r="D416" t="s">
        <v>260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  <c r="BT416">
        <v>0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0</v>
      </c>
      <c r="CA416">
        <v>0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0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0</v>
      </c>
      <c r="DC416">
        <v>0</v>
      </c>
      <c r="DD416">
        <v>0</v>
      </c>
      <c r="DE416">
        <v>0</v>
      </c>
      <c r="DF416">
        <v>0</v>
      </c>
      <c r="DG416">
        <v>0</v>
      </c>
      <c r="DH416">
        <v>0</v>
      </c>
      <c r="DI416">
        <v>0</v>
      </c>
      <c r="DJ416">
        <v>0</v>
      </c>
      <c r="DK416">
        <v>0</v>
      </c>
      <c r="DL416">
        <v>0</v>
      </c>
      <c r="DM416">
        <v>0</v>
      </c>
      <c r="DN416">
        <v>0</v>
      </c>
      <c r="DO416">
        <v>0</v>
      </c>
      <c r="DP416">
        <v>0</v>
      </c>
      <c r="DQ416">
        <v>0</v>
      </c>
      <c r="DR416">
        <v>0</v>
      </c>
      <c r="DS416">
        <v>0</v>
      </c>
      <c r="DT416">
        <v>0</v>
      </c>
      <c r="DU416">
        <v>0</v>
      </c>
      <c r="DV416">
        <v>0</v>
      </c>
      <c r="DW416">
        <v>0</v>
      </c>
      <c r="DX416">
        <v>0</v>
      </c>
      <c r="DY416">
        <v>0</v>
      </c>
      <c r="DZ416">
        <v>0</v>
      </c>
      <c r="EA416">
        <v>0</v>
      </c>
      <c r="EB416">
        <v>0</v>
      </c>
      <c r="EC416">
        <v>0</v>
      </c>
      <c r="ED416">
        <v>0</v>
      </c>
      <c r="EE416">
        <v>0</v>
      </c>
      <c r="EF416">
        <v>0</v>
      </c>
      <c r="EG416">
        <v>0</v>
      </c>
      <c r="EH416">
        <v>0</v>
      </c>
      <c r="EI416">
        <v>0</v>
      </c>
      <c r="EJ416">
        <v>0</v>
      </c>
      <c r="EK416">
        <v>0</v>
      </c>
      <c r="EL416">
        <v>0</v>
      </c>
      <c r="EM416">
        <v>0</v>
      </c>
      <c r="EN416">
        <v>0</v>
      </c>
      <c r="EO416">
        <v>0</v>
      </c>
      <c r="EP416">
        <v>0</v>
      </c>
      <c r="EQ416">
        <v>0</v>
      </c>
      <c r="ER416">
        <v>0</v>
      </c>
      <c r="ES416">
        <v>0</v>
      </c>
      <c r="ET416">
        <v>0</v>
      </c>
      <c r="EU416">
        <v>0</v>
      </c>
      <c r="EV416">
        <v>0</v>
      </c>
      <c r="EW416">
        <v>0</v>
      </c>
      <c r="EX416">
        <v>0</v>
      </c>
      <c r="EY416">
        <v>0</v>
      </c>
      <c r="EZ416">
        <v>0</v>
      </c>
      <c r="FA416">
        <v>0</v>
      </c>
      <c r="FB416">
        <v>0</v>
      </c>
      <c r="FC416">
        <v>0</v>
      </c>
      <c r="FD416">
        <v>0</v>
      </c>
      <c r="FE416">
        <v>0</v>
      </c>
      <c r="FF416">
        <v>0</v>
      </c>
      <c r="FG416">
        <v>0</v>
      </c>
      <c r="FH416">
        <v>0</v>
      </c>
      <c r="FI416">
        <v>0</v>
      </c>
      <c r="FJ416">
        <v>0</v>
      </c>
      <c r="FK416">
        <v>0</v>
      </c>
      <c r="FL416">
        <v>0</v>
      </c>
      <c r="FM416">
        <v>0</v>
      </c>
      <c r="FN416">
        <v>0</v>
      </c>
      <c r="FO416">
        <v>0</v>
      </c>
      <c r="FP416">
        <v>0</v>
      </c>
      <c r="FQ416">
        <v>0</v>
      </c>
      <c r="FR416">
        <v>0</v>
      </c>
      <c r="FS416">
        <v>0</v>
      </c>
      <c r="FU416">
        <v>0</v>
      </c>
    </row>
    <row r="417" spans="1:177" x14ac:dyDescent="0.2">
      <c r="A417" t="s">
        <v>1</v>
      </c>
      <c r="B417" t="s">
        <v>213</v>
      </c>
      <c r="C417" t="s">
        <v>203</v>
      </c>
      <c r="D417" t="s">
        <v>2</v>
      </c>
      <c r="E417">
        <v>322.66666666666669</v>
      </c>
      <c r="F417">
        <v>322.66666666666669</v>
      </c>
      <c r="G417">
        <v>131.96517944335937</v>
      </c>
      <c r="H417">
        <v>130.1905517578125</v>
      </c>
      <c r="I417">
        <v>129.33036804199219</v>
      </c>
      <c r="J417">
        <v>130.78228759765625</v>
      </c>
      <c r="K417">
        <v>135.72532653808594</v>
      </c>
      <c r="L417">
        <v>146.132568359375</v>
      </c>
      <c r="M417">
        <v>157.85482788085937</v>
      </c>
      <c r="N417">
        <v>169.8702392578125</v>
      </c>
      <c r="O417">
        <v>178.17945861816406</v>
      </c>
      <c r="P417">
        <v>184.86099243164062</v>
      </c>
      <c r="Q417">
        <v>190.41194152832031</v>
      </c>
      <c r="R417">
        <v>191.74331665039062</v>
      </c>
      <c r="S417">
        <v>193.28144836425781</v>
      </c>
      <c r="T417">
        <v>194.98007202148437</v>
      </c>
      <c r="U417">
        <v>190.90753173828125</v>
      </c>
      <c r="V417">
        <v>191.89248657226562</v>
      </c>
      <c r="W417">
        <v>187.94309997558594</v>
      </c>
      <c r="X417">
        <v>181.01307678222656</v>
      </c>
      <c r="Y417">
        <v>172.38595581054687</v>
      </c>
      <c r="Z417">
        <v>168.95828247070312</v>
      </c>
      <c r="AA417">
        <v>166.49810791015625</v>
      </c>
      <c r="AB417">
        <v>162.34251403808594</v>
      </c>
      <c r="AC417">
        <v>156.42665100097656</v>
      </c>
      <c r="AD417">
        <v>150.21145629882812</v>
      </c>
      <c r="AE417">
        <v>-2.6682748794555664</v>
      </c>
      <c r="AF417">
        <v>-2.5152022838592529</v>
      </c>
      <c r="AG417">
        <v>-2.5793206691741943</v>
      </c>
      <c r="AH417">
        <v>-2.1861045360565186</v>
      </c>
      <c r="AI417">
        <v>-2.0206253528594971</v>
      </c>
      <c r="AJ417">
        <v>-1.6578942537307739</v>
      </c>
      <c r="AK417">
        <v>-1.2340935468673706</v>
      </c>
      <c r="AL417">
        <v>-2.3472001552581787</v>
      </c>
      <c r="AM417">
        <v>-3.5870146751403809</v>
      </c>
      <c r="AN417">
        <v>-3.8891746997833252</v>
      </c>
      <c r="AO417">
        <v>-3.8359732627868652</v>
      </c>
      <c r="AP417">
        <v>-4.9515581130981445</v>
      </c>
      <c r="AQ417">
        <v>-4.5097393989562988</v>
      </c>
      <c r="AR417">
        <v>-2.4863827228546143</v>
      </c>
      <c r="AS417">
        <v>7.2278122901916504</v>
      </c>
      <c r="AT417">
        <v>43.577259063720703</v>
      </c>
      <c r="AU417">
        <v>44.225315093994141</v>
      </c>
      <c r="AV417">
        <v>42.258022308349609</v>
      </c>
      <c r="AW417">
        <v>39.914432525634766</v>
      </c>
      <c r="AX417">
        <v>11.673855781555176</v>
      </c>
      <c r="AY417">
        <v>0.89319860935211182</v>
      </c>
      <c r="AZ417">
        <v>-0.22270187735557556</v>
      </c>
      <c r="BA417">
        <v>-0.53169530630111694</v>
      </c>
      <c r="BB417">
        <v>-0.49588999152183533</v>
      </c>
      <c r="BC417">
        <v>-1.1902141571044922</v>
      </c>
      <c r="BD417">
        <v>-1.1341383457183838</v>
      </c>
      <c r="BE417">
        <v>-1.2401893138885498</v>
      </c>
      <c r="BF417">
        <v>-0.87733578681945801</v>
      </c>
      <c r="BG417">
        <v>-0.71468448638916016</v>
      </c>
      <c r="BH417">
        <v>-0.32272526621818542</v>
      </c>
      <c r="BI417">
        <v>0.13378791511058807</v>
      </c>
      <c r="BJ417">
        <v>-0.86570543050765991</v>
      </c>
      <c r="BK417">
        <v>-2.0034897327423096</v>
      </c>
      <c r="BL417">
        <v>-2.2452304363250732</v>
      </c>
      <c r="BM417">
        <v>-2.1169347763061523</v>
      </c>
      <c r="BN417">
        <v>-3.2090675830841064</v>
      </c>
      <c r="BO417">
        <v>-2.7419660091400146</v>
      </c>
      <c r="BP417">
        <v>-0.7272762656211853</v>
      </c>
      <c r="BQ417">
        <v>9.0324840545654297</v>
      </c>
      <c r="BR417">
        <v>45.308601379394531</v>
      </c>
      <c r="BS417">
        <v>45.920074462890625</v>
      </c>
      <c r="BT417">
        <v>43.95391845703125</v>
      </c>
      <c r="BU417">
        <v>41.609779357910156</v>
      </c>
      <c r="BV417">
        <v>13.364270210266113</v>
      </c>
      <c r="BW417">
        <v>2.5787255764007568</v>
      </c>
      <c r="BX417">
        <v>1.4509706497192383</v>
      </c>
      <c r="BY417">
        <v>1.1424890756607056</v>
      </c>
      <c r="BZ417">
        <v>1.1765809059143066</v>
      </c>
      <c r="CA417">
        <v>-0.16651378571987152</v>
      </c>
      <c r="CB417">
        <v>-0.17761757969856262</v>
      </c>
      <c r="CC417">
        <v>-0.31271094083786011</v>
      </c>
      <c r="CD417">
        <v>2.9113451018929482E-2</v>
      </c>
      <c r="CE417">
        <v>0.189806267619133</v>
      </c>
      <c r="CF417">
        <v>0.60200870037078857</v>
      </c>
      <c r="CG417">
        <v>1.0811784267425537</v>
      </c>
      <c r="CH417">
        <v>0.1603732705116272</v>
      </c>
      <c r="CI417">
        <v>-0.90674507617950439</v>
      </c>
      <c r="CJ417">
        <v>-1.1066397428512573</v>
      </c>
      <c r="CK417">
        <v>-0.92633414268493652</v>
      </c>
      <c r="CL417">
        <v>-2.0022239685058594</v>
      </c>
      <c r="CM417">
        <v>-1.5176117420196533</v>
      </c>
      <c r="CN417">
        <v>0.49107548594474792</v>
      </c>
      <c r="CO417">
        <v>10.282393455505371</v>
      </c>
      <c r="CP417">
        <v>46.507720947265625</v>
      </c>
      <c r="CQ417">
        <v>47.093860626220703</v>
      </c>
      <c r="CR417">
        <v>45.128490447998047</v>
      </c>
      <c r="CS417">
        <v>42.783973693847656</v>
      </c>
      <c r="CT417">
        <v>14.535046577453613</v>
      </c>
      <c r="CU417">
        <v>3.7461163997650146</v>
      </c>
      <c r="CV417">
        <v>2.6101510524749756</v>
      </c>
      <c r="CW417">
        <v>2.3020241260528564</v>
      </c>
      <c r="CX417">
        <v>2.3349292278289795</v>
      </c>
      <c r="CY417">
        <v>0.85718661546707153</v>
      </c>
      <c r="CZ417">
        <v>0.77890312671661377</v>
      </c>
      <c r="DA417">
        <v>0.61476743221282959</v>
      </c>
      <c r="DB417">
        <v>0.93556267023086548</v>
      </c>
      <c r="DC417">
        <v>1.0942970514297485</v>
      </c>
      <c r="DD417">
        <v>1.526742696762085</v>
      </c>
      <c r="DE417">
        <v>2.0285689830780029</v>
      </c>
      <c r="DF417">
        <v>1.1864520311355591</v>
      </c>
      <c r="DG417">
        <v>0.18999949097633362</v>
      </c>
      <c r="DH417">
        <v>3.1951047480106354E-2</v>
      </c>
      <c r="DI417">
        <v>0.26426655054092407</v>
      </c>
      <c r="DJ417">
        <v>-0.79538041353225708</v>
      </c>
      <c r="DK417">
        <v>-0.29325741529464722</v>
      </c>
      <c r="DL417">
        <v>1.7094272375106812</v>
      </c>
      <c r="DM417">
        <v>11.532302856445313</v>
      </c>
      <c r="DN417">
        <v>47.706840515136719</v>
      </c>
      <c r="DO417">
        <v>48.267646789550781</v>
      </c>
      <c r="DP417">
        <v>46.303062438964844</v>
      </c>
      <c r="DQ417">
        <v>43.958168029785156</v>
      </c>
      <c r="DR417">
        <v>15.705822944641113</v>
      </c>
      <c r="DS417">
        <v>4.9135074615478516</v>
      </c>
      <c r="DT417">
        <v>3.7693314552307129</v>
      </c>
      <c r="DU417">
        <v>3.4615590572357178</v>
      </c>
      <c r="DV417">
        <v>3.4932775497436523</v>
      </c>
      <c r="DW417">
        <v>2.335247278213501</v>
      </c>
      <c r="DX417">
        <v>2.1599671840667725</v>
      </c>
      <c r="DY417">
        <v>1.9538989067077637</v>
      </c>
      <c r="DZ417">
        <v>2.2443313598632813</v>
      </c>
      <c r="EA417">
        <v>2.400238037109375</v>
      </c>
      <c r="EB417">
        <v>2.8619115352630615</v>
      </c>
      <c r="EC417">
        <v>3.3964502811431885</v>
      </c>
      <c r="ED417">
        <v>2.6679465770721436</v>
      </c>
      <c r="EE417">
        <v>1.7735244035720825</v>
      </c>
      <c r="EF417">
        <v>1.6758953332901001</v>
      </c>
      <c r="EG417">
        <v>1.9833048582077026</v>
      </c>
      <c r="EH417">
        <v>0.94710999727249146</v>
      </c>
      <c r="EI417">
        <v>1.4745157957077026</v>
      </c>
      <c r="EJ417">
        <v>3.4685337543487549</v>
      </c>
      <c r="EK417">
        <v>13.336974143981934</v>
      </c>
      <c r="EL417">
        <v>49.438182830810547</v>
      </c>
      <c r="EM417">
        <v>49.962406158447266</v>
      </c>
      <c r="EN417">
        <v>47.998958587646484</v>
      </c>
      <c r="EO417">
        <v>45.653514862060547</v>
      </c>
      <c r="EP417">
        <v>17.396236419677734</v>
      </c>
      <c r="EQ417">
        <v>6.599034309387207</v>
      </c>
      <c r="ER417">
        <v>5.4430041313171387</v>
      </c>
      <c r="ES417">
        <v>5.1357436180114746</v>
      </c>
      <c r="ET417">
        <v>5.1657485961914062</v>
      </c>
      <c r="EU417">
        <v>71.582595825195313</v>
      </c>
      <c r="EV417">
        <v>70.386436462402344</v>
      </c>
      <c r="EW417">
        <v>69.206466674804687</v>
      </c>
      <c r="EX417">
        <v>67.95751953125</v>
      </c>
      <c r="EY417">
        <v>66.776473999023437</v>
      </c>
      <c r="EZ417">
        <v>65.778205871582031</v>
      </c>
      <c r="FA417">
        <v>65.633499145507812</v>
      </c>
      <c r="FB417">
        <v>67.748329162597656</v>
      </c>
      <c r="FC417">
        <v>71.184440612792969</v>
      </c>
      <c r="FD417">
        <v>75.013473510742187</v>
      </c>
      <c r="FE417">
        <v>78.779052734375</v>
      </c>
      <c r="FF417">
        <v>82.132904052734375</v>
      </c>
      <c r="FG417">
        <v>84.644500732421875</v>
      </c>
      <c r="FH417">
        <v>86.419654846191406</v>
      </c>
      <c r="FI417">
        <v>87.174102783203125</v>
      </c>
      <c r="FJ417">
        <v>86.58831787109375</v>
      </c>
      <c r="FK417">
        <v>85.866012573242188</v>
      </c>
      <c r="FL417">
        <v>84.707588195800781</v>
      </c>
      <c r="FM417">
        <v>82.649818420410156</v>
      </c>
      <c r="FN417">
        <v>80.002120971679687</v>
      </c>
      <c r="FO417">
        <v>76.941375732421875</v>
      </c>
      <c r="FP417">
        <v>74.339111328125</v>
      </c>
      <c r="FQ417">
        <v>72.456245422363281</v>
      </c>
      <c r="FR417">
        <v>71.056510925292969</v>
      </c>
      <c r="FS417">
        <v>320.33333333333331</v>
      </c>
      <c r="FT417">
        <v>6.0336507856845856E-2</v>
      </c>
      <c r="FU417">
        <v>1</v>
      </c>
    </row>
    <row r="418" spans="1:177" x14ac:dyDescent="0.2">
      <c r="A418" t="s">
        <v>1</v>
      </c>
      <c r="B418" t="s">
        <v>213</v>
      </c>
      <c r="C418" t="s">
        <v>1</v>
      </c>
      <c r="D418" t="s">
        <v>246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0</v>
      </c>
      <c r="BS418">
        <v>0</v>
      </c>
      <c r="BT418">
        <v>0</v>
      </c>
      <c r="BU418">
        <v>0</v>
      </c>
      <c r="BV418">
        <v>0</v>
      </c>
      <c r="BW418">
        <v>0</v>
      </c>
      <c r="BX418">
        <v>0</v>
      </c>
      <c r="BY418">
        <v>0</v>
      </c>
      <c r="BZ418">
        <v>0</v>
      </c>
      <c r="CA418">
        <v>0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0</v>
      </c>
      <c r="CL418">
        <v>0</v>
      </c>
      <c r="CM418">
        <v>0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0</v>
      </c>
      <c r="DC418">
        <v>0</v>
      </c>
      <c r="DD418">
        <v>0</v>
      </c>
      <c r="DE418">
        <v>0</v>
      </c>
      <c r="DF418">
        <v>0</v>
      </c>
      <c r="DG418">
        <v>0</v>
      </c>
      <c r="DH418">
        <v>0</v>
      </c>
      <c r="DI418">
        <v>0</v>
      </c>
      <c r="DJ418">
        <v>0</v>
      </c>
      <c r="DK418">
        <v>0</v>
      </c>
      <c r="DL418">
        <v>0</v>
      </c>
      <c r="DM418">
        <v>0</v>
      </c>
      <c r="DN418">
        <v>0</v>
      </c>
      <c r="DO418">
        <v>0</v>
      </c>
      <c r="DP418">
        <v>0</v>
      </c>
      <c r="DQ418">
        <v>0</v>
      </c>
      <c r="DR418">
        <v>0</v>
      </c>
      <c r="DS418">
        <v>0</v>
      </c>
      <c r="DT418">
        <v>0</v>
      </c>
      <c r="DU418">
        <v>0</v>
      </c>
      <c r="DV418">
        <v>0</v>
      </c>
      <c r="DW418">
        <v>0</v>
      </c>
      <c r="DX418">
        <v>0</v>
      </c>
      <c r="DY418">
        <v>0</v>
      </c>
      <c r="DZ418">
        <v>0</v>
      </c>
      <c r="EA418">
        <v>0</v>
      </c>
      <c r="EB418">
        <v>0</v>
      </c>
      <c r="EC418">
        <v>0</v>
      </c>
      <c r="ED418">
        <v>0</v>
      </c>
      <c r="EE418">
        <v>0</v>
      </c>
      <c r="EF418">
        <v>0</v>
      </c>
      <c r="EG418">
        <v>0</v>
      </c>
      <c r="EH418">
        <v>0</v>
      </c>
      <c r="EI418">
        <v>0</v>
      </c>
      <c r="EJ418">
        <v>0</v>
      </c>
      <c r="EK418">
        <v>0</v>
      </c>
      <c r="EL418">
        <v>0</v>
      </c>
      <c r="EM418">
        <v>0</v>
      </c>
      <c r="EN418">
        <v>0</v>
      </c>
      <c r="EO418">
        <v>0</v>
      </c>
      <c r="EP418">
        <v>0</v>
      </c>
      <c r="EQ418">
        <v>0</v>
      </c>
      <c r="ER418">
        <v>0</v>
      </c>
      <c r="ES418">
        <v>0</v>
      </c>
      <c r="ET418">
        <v>0</v>
      </c>
      <c r="EU418">
        <v>0</v>
      </c>
      <c r="EV418">
        <v>0</v>
      </c>
      <c r="EW418">
        <v>0</v>
      </c>
      <c r="EX418">
        <v>0</v>
      </c>
      <c r="EY418">
        <v>0</v>
      </c>
      <c r="EZ418">
        <v>0</v>
      </c>
      <c r="FA418">
        <v>0</v>
      </c>
      <c r="FB418">
        <v>0</v>
      </c>
      <c r="FC418">
        <v>0</v>
      </c>
      <c r="FD418">
        <v>0</v>
      </c>
      <c r="FE418">
        <v>0</v>
      </c>
      <c r="FF418">
        <v>0</v>
      </c>
      <c r="FG418">
        <v>0</v>
      </c>
      <c r="FH418">
        <v>0</v>
      </c>
      <c r="FI418">
        <v>0</v>
      </c>
      <c r="FJ418">
        <v>0</v>
      </c>
      <c r="FK418">
        <v>0</v>
      </c>
      <c r="FL418">
        <v>0</v>
      </c>
      <c r="FM418">
        <v>0</v>
      </c>
      <c r="FN418">
        <v>0</v>
      </c>
      <c r="FO418">
        <v>0</v>
      </c>
      <c r="FP418">
        <v>0</v>
      </c>
      <c r="FQ418">
        <v>0</v>
      </c>
      <c r="FR418">
        <v>0</v>
      </c>
      <c r="FS418">
        <v>0</v>
      </c>
      <c r="FU418">
        <v>0</v>
      </c>
    </row>
    <row r="419" spans="1:177" x14ac:dyDescent="0.2">
      <c r="A419" t="s">
        <v>1</v>
      </c>
      <c r="B419" t="s">
        <v>213</v>
      </c>
      <c r="C419" t="s">
        <v>1</v>
      </c>
      <c r="D419" t="s">
        <v>247</v>
      </c>
      <c r="E419">
        <v>562</v>
      </c>
      <c r="F419">
        <v>562</v>
      </c>
      <c r="G419">
        <v>136.78678894042969</v>
      </c>
      <c r="H419">
        <v>133.65745544433594</v>
      </c>
      <c r="I419">
        <v>130.80271911621094</v>
      </c>
      <c r="J419">
        <v>130.26589965820312</v>
      </c>
      <c r="K419">
        <v>133.47746276855469</v>
      </c>
      <c r="L419">
        <v>142.71382141113281</v>
      </c>
      <c r="M419">
        <v>155.50955200195312</v>
      </c>
      <c r="N419">
        <v>168.443115234375</v>
      </c>
      <c r="O419">
        <v>177.72897338867187</v>
      </c>
      <c r="P419">
        <v>184.91984558105469</v>
      </c>
      <c r="Q419">
        <v>191.6605224609375</v>
      </c>
      <c r="R419">
        <v>193.21311950683594</v>
      </c>
      <c r="S419">
        <v>194.77723693847656</v>
      </c>
      <c r="T419">
        <v>196.20889282226562</v>
      </c>
      <c r="U419">
        <v>195.66793823242187</v>
      </c>
      <c r="V419">
        <v>192.30744934082031</v>
      </c>
      <c r="W419">
        <v>186.61640930175781</v>
      </c>
      <c r="X419">
        <v>178.57421875</v>
      </c>
      <c r="Y419">
        <v>170.0208740234375</v>
      </c>
      <c r="Z419">
        <v>166.25828552246094</v>
      </c>
      <c r="AA419">
        <v>162.85441589355469</v>
      </c>
      <c r="AB419">
        <v>156.8416748046875</v>
      </c>
      <c r="AC419">
        <v>149.86961364746094</v>
      </c>
      <c r="AD419">
        <v>142.74888610839844</v>
      </c>
      <c r="AE419">
        <v>-4.6025390625</v>
      </c>
      <c r="AF419">
        <v>-4.5671052932739258</v>
      </c>
      <c r="AG419">
        <v>-4.0434298515319824</v>
      </c>
      <c r="AH419">
        <v>-2.5829055309295654</v>
      </c>
      <c r="AI419">
        <v>-3.6715917587280273</v>
      </c>
      <c r="AJ419">
        <v>-4.1121444702148437</v>
      </c>
      <c r="AK419">
        <v>-3.211127758026123</v>
      </c>
      <c r="AL419">
        <v>-4.6536774635314941</v>
      </c>
      <c r="AM419">
        <v>-4.1827692985534668</v>
      </c>
      <c r="AN419">
        <v>-4.2614617347717285</v>
      </c>
      <c r="AO419">
        <v>-5.1740942001342773</v>
      </c>
      <c r="AP419">
        <v>-6.8754167556762695</v>
      </c>
      <c r="AQ419">
        <v>-7.7889518737792969</v>
      </c>
      <c r="AR419">
        <v>-8.3991050720214844</v>
      </c>
      <c r="AS419">
        <v>3.9735231399536133</v>
      </c>
      <c r="AT419">
        <v>42.273612976074219</v>
      </c>
      <c r="AU419">
        <v>43.717437744140625</v>
      </c>
      <c r="AV419">
        <v>42.305877685546875</v>
      </c>
      <c r="AW419">
        <v>41.007587432861328</v>
      </c>
      <c r="AX419">
        <v>13.050850868225098</v>
      </c>
      <c r="AY419">
        <v>2.200547456741333</v>
      </c>
      <c r="AZ419">
        <v>2.1850240230560303</v>
      </c>
      <c r="BA419">
        <v>0.94219827651977539</v>
      </c>
      <c r="BB419">
        <v>1.3092550039291382</v>
      </c>
      <c r="BC419">
        <v>-3.0699241161346436</v>
      </c>
      <c r="BD419">
        <v>-3.1816728115081787</v>
      </c>
      <c r="BE419">
        <v>-2.7809212207794189</v>
      </c>
      <c r="BF419">
        <v>-1.3831080198287964</v>
      </c>
      <c r="BG419">
        <v>-2.4817628860473633</v>
      </c>
      <c r="BH419">
        <v>-2.8905646800994873</v>
      </c>
      <c r="BI419">
        <v>-1.9654077291488647</v>
      </c>
      <c r="BJ419">
        <v>-3.0976412296295166</v>
      </c>
      <c r="BK419">
        <v>-2.4427845478057861</v>
      </c>
      <c r="BL419">
        <v>-2.4966404438018799</v>
      </c>
      <c r="BM419">
        <v>-3.3867866992950439</v>
      </c>
      <c r="BN419">
        <v>-5.126401424407959</v>
      </c>
      <c r="BO419">
        <v>-6.0423789024353027</v>
      </c>
      <c r="BP419">
        <v>-6.6896967887878418</v>
      </c>
      <c r="BQ419">
        <v>5.6606688499450684</v>
      </c>
      <c r="BR419">
        <v>43.917350769042969</v>
      </c>
      <c r="BS419">
        <v>45.293510437011719</v>
      </c>
      <c r="BT419">
        <v>43.852027893066406</v>
      </c>
      <c r="BU419">
        <v>42.557991027832031</v>
      </c>
      <c r="BV419">
        <v>14.577035903930664</v>
      </c>
      <c r="BW419">
        <v>3.6989371776580811</v>
      </c>
      <c r="BX419">
        <v>3.6326708793640137</v>
      </c>
      <c r="BY419">
        <v>2.3679797649383545</v>
      </c>
      <c r="BZ419">
        <v>2.7184624671936035</v>
      </c>
      <c r="CA419">
        <v>-2.0084395408630371</v>
      </c>
      <c r="CB419">
        <v>-2.2221264839172363</v>
      </c>
      <c r="CC419">
        <v>-1.9065113067626953</v>
      </c>
      <c r="CD419">
        <v>-0.55213183164596558</v>
      </c>
      <c r="CE419">
        <v>-1.6576911211013794</v>
      </c>
      <c r="CF419">
        <v>-2.0445020198822021</v>
      </c>
      <c r="CG419">
        <v>-1.102625846862793</v>
      </c>
      <c r="CH419">
        <v>-2.0199356079101562</v>
      </c>
      <c r="CI419">
        <v>-1.2376763820648193</v>
      </c>
      <c r="CJ419">
        <v>-1.2743306159973145</v>
      </c>
      <c r="CK419">
        <v>-2.1489031314849854</v>
      </c>
      <c r="CL419">
        <v>-3.9150388240814209</v>
      </c>
      <c r="CM419">
        <v>-4.8327078819274902</v>
      </c>
      <c r="CN419">
        <v>-5.5057659149169922</v>
      </c>
      <c r="CO419">
        <v>6.8291807174682617</v>
      </c>
      <c r="CP419">
        <v>45.055801391601563</v>
      </c>
      <c r="CQ419">
        <v>46.385093688964844</v>
      </c>
      <c r="CR419">
        <v>44.922889709472656</v>
      </c>
      <c r="CS419">
        <v>43.631797790527344</v>
      </c>
      <c r="CT419">
        <v>15.634067535400391</v>
      </c>
      <c r="CU419">
        <v>4.7367172241210938</v>
      </c>
      <c r="CV419">
        <v>4.6353068351745605</v>
      </c>
      <c r="CW419">
        <v>3.3554718494415283</v>
      </c>
      <c r="CX419">
        <v>3.6944754123687744</v>
      </c>
      <c r="CY419">
        <v>-0.94695502519607544</v>
      </c>
      <c r="CZ419">
        <v>-1.2625801563262939</v>
      </c>
      <c r="DA419">
        <v>-1.0321015119552612</v>
      </c>
      <c r="DB419">
        <v>0.27884432673454285</v>
      </c>
      <c r="DC419">
        <v>-0.83361929655075073</v>
      </c>
      <c r="DD419">
        <v>-1.1984394788742065</v>
      </c>
      <c r="DE419">
        <v>-0.23984397947788239</v>
      </c>
      <c r="DF419">
        <v>-0.94222986698150635</v>
      </c>
      <c r="DG419">
        <v>-3.2568320631980896E-2</v>
      </c>
      <c r="DH419">
        <v>-5.2020862698554993E-2</v>
      </c>
      <c r="DI419">
        <v>-0.91101956367492676</v>
      </c>
      <c r="DJ419">
        <v>-2.7036762237548828</v>
      </c>
      <c r="DK419">
        <v>-3.6230366230010986</v>
      </c>
      <c r="DL419">
        <v>-4.3218350410461426</v>
      </c>
      <c r="DM419">
        <v>7.9976925849914551</v>
      </c>
      <c r="DN419">
        <v>46.194252014160156</v>
      </c>
      <c r="DO419">
        <v>47.476676940917969</v>
      </c>
      <c r="DP419">
        <v>45.993751525878906</v>
      </c>
      <c r="DQ419">
        <v>44.705604553222656</v>
      </c>
      <c r="DR419">
        <v>16.691099166870117</v>
      </c>
      <c r="DS419">
        <v>5.7744975090026855</v>
      </c>
      <c r="DT419">
        <v>5.6379427909851074</v>
      </c>
      <c r="DU419">
        <v>4.342963695526123</v>
      </c>
      <c r="DV419">
        <v>4.6704883575439453</v>
      </c>
      <c r="DW419">
        <v>0.58565998077392578</v>
      </c>
      <c r="DX419">
        <v>0.12285230308771133</v>
      </c>
      <c r="DY419">
        <v>0.23040735721588135</v>
      </c>
      <c r="DZ419">
        <v>1.4786419868469238</v>
      </c>
      <c r="EA419">
        <v>0.35620948672294617</v>
      </c>
      <c r="EB419">
        <v>2.3140573874115944E-2</v>
      </c>
      <c r="EC419">
        <v>1.0058759450912476</v>
      </c>
      <c r="ED419">
        <v>0.61380600929260254</v>
      </c>
      <c r="EE419">
        <v>1.707416296005249</v>
      </c>
      <c r="EF419">
        <v>1.7128002643585205</v>
      </c>
      <c r="EG419">
        <v>0.87628775835037231</v>
      </c>
      <c r="EH419">
        <v>-0.95466089248657227</v>
      </c>
      <c r="EI419">
        <v>-1.8764636516571045</v>
      </c>
      <c r="EJ419">
        <v>-2.6124272346496582</v>
      </c>
      <c r="EK419">
        <v>9.6848382949829102</v>
      </c>
      <c r="EL419">
        <v>47.837989807128906</v>
      </c>
      <c r="EM419">
        <v>49.052749633789063</v>
      </c>
      <c r="EN419">
        <v>47.539901733398438</v>
      </c>
      <c r="EO419">
        <v>46.256008148193359</v>
      </c>
      <c r="EP419">
        <v>18.21728515625</v>
      </c>
      <c r="EQ419">
        <v>7.2728867530822754</v>
      </c>
      <c r="ER419">
        <v>7.0855898857116699</v>
      </c>
      <c r="ES419">
        <v>5.7687454223632812</v>
      </c>
      <c r="ET419">
        <v>6.0796957015991211</v>
      </c>
      <c r="EU419">
        <v>70.786575317382812</v>
      </c>
      <c r="EV419">
        <v>69.281478881835938</v>
      </c>
      <c r="EW419">
        <v>66.920234680175781</v>
      </c>
      <c r="EX419">
        <v>65.290351867675781</v>
      </c>
      <c r="EY419">
        <v>63.993629455566406</v>
      </c>
      <c r="EZ419">
        <v>62.9132080078125</v>
      </c>
      <c r="FA419">
        <v>63.165149688720703</v>
      </c>
      <c r="FB419">
        <v>67.68609619140625</v>
      </c>
      <c r="FC419">
        <v>73.179466247558594</v>
      </c>
      <c r="FD419">
        <v>77.679939270019531</v>
      </c>
      <c r="FE419">
        <v>81.492919921875</v>
      </c>
      <c r="FF419">
        <v>84.430595397949219</v>
      </c>
      <c r="FG419">
        <v>86.569206237792969</v>
      </c>
      <c r="FH419">
        <v>87.9652099609375</v>
      </c>
      <c r="FI419">
        <v>88.114532470703125</v>
      </c>
      <c r="FJ419">
        <v>87.176422119140625</v>
      </c>
      <c r="FK419">
        <v>85.339157104492188</v>
      </c>
      <c r="FL419">
        <v>83.137367248535156</v>
      </c>
      <c r="FM419">
        <v>80.612091064453125</v>
      </c>
      <c r="FN419">
        <v>77.387802124023438</v>
      </c>
      <c r="FO419">
        <v>73.912887573242188</v>
      </c>
      <c r="FP419">
        <v>71.239768981933594</v>
      </c>
      <c r="FQ419">
        <v>69.391029357910156</v>
      </c>
      <c r="FR419">
        <v>67.839324951171875</v>
      </c>
      <c r="FS419">
        <v>562</v>
      </c>
      <c r="FT419">
        <v>5.4369367659091949E-2</v>
      </c>
      <c r="FU419">
        <v>1</v>
      </c>
    </row>
    <row r="420" spans="1:177" x14ac:dyDescent="0.2">
      <c r="A420" t="s">
        <v>1</v>
      </c>
      <c r="B420" t="s">
        <v>213</v>
      </c>
      <c r="C420" t="s">
        <v>1</v>
      </c>
      <c r="D420" t="s">
        <v>248</v>
      </c>
      <c r="E420">
        <v>579</v>
      </c>
      <c r="F420">
        <v>579</v>
      </c>
      <c r="G420">
        <v>127.21509552001953</v>
      </c>
      <c r="H420">
        <v>126.051025390625</v>
      </c>
      <c r="I420">
        <v>126.42296600341797</v>
      </c>
      <c r="J420">
        <v>129.40452575683594</v>
      </c>
      <c r="K420">
        <v>135.64369201660156</v>
      </c>
      <c r="L420">
        <v>147.41938781738281</v>
      </c>
      <c r="M420">
        <v>159.91313171386719</v>
      </c>
      <c r="N420">
        <v>173.29583740234375</v>
      </c>
      <c r="O420">
        <v>184.2423095703125</v>
      </c>
      <c r="P420">
        <v>192.70211791992187</v>
      </c>
      <c r="Q420">
        <v>199.45750427246094</v>
      </c>
      <c r="R420">
        <v>201.36073303222656</v>
      </c>
      <c r="S420">
        <v>203.09867858886719</v>
      </c>
      <c r="T420">
        <v>204.77427673339844</v>
      </c>
      <c r="U420">
        <v>199.77117919921875</v>
      </c>
      <c r="V420">
        <v>202.96151733398437</v>
      </c>
      <c r="W420">
        <v>197.30035400390625</v>
      </c>
      <c r="X420">
        <v>189.46549987792969</v>
      </c>
      <c r="Y420">
        <v>179.47053527832031</v>
      </c>
      <c r="Z420">
        <v>175.67619323730469</v>
      </c>
      <c r="AA420">
        <v>172.65553283691406</v>
      </c>
      <c r="AB420">
        <v>167.09425354003906</v>
      </c>
      <c r="AC420">
        <v>160.19914245605469</v>
      </c>
      <c r="AD420">
        <v>153.43121337890625</v>
      </c>
      <c r="AE420">
        <v>-3.2751359939575195</v>
      </c>
      <c r="AF420">
        <v>-3.428152322769165</v>
      </c>
      <c r="AG420">
        <v>-2.5790231227874756</v>
      </c>
      <c r="AH420">
        <v>-1.0123027563095093</v>
      </c>
      <c r="AI420">
        <v>-0.72957831621170044</v>
      </c>
      <c r="AJ420">
        <v>-0.8216596245765686</v>
      </c>
      <c r="AK420">
        <v>-2.1392078399658203</v>
      </c>
      <c r="AL420">
        <v>-3.2056379318237305</v>
      </c>
      <c r="AM420">
        <v>-4.5597333908081055</v>
      </c>
      <c r="AN420">
        <v>-3.965665340423584</v>
      </c>
      <c r="AO420">
        <v>-3.3954067230224609</v>
      </c>
      <c r="AP420">
        <v>-4.978003978729248</v>
      </c>
      <c r="AQ420">
        <v>-3.1109230518341064</v>
      </c>
      <c r="AR420">
        <v>-0.47432851791381836</v>
      </c>
      <c r="AS420">
        <v>10.912461280822754</v>
      </c>
      <c r="AT420">
        <v>54.745601654052734</v>
      </c>
      <c r="AU420">
        <v>54.942714691162109</v>
      </c>
      <c r="AV420">
        <v>50.2520751953125</v>
      </c>
      <c r="AW420">
        <v>47.611385345458984</v>
      </c>
      <c r="AX420">
        <v>17.991916656494141</v>
      </c>
      <c r="AY420">
        <v>4.5964717864990234</v>
      </c>
      <c r="AZ420">
        <v>0.55313438177108765</v>
      </c>
      <c r="BA420">
        <v>1.414942741394043</v>
      </c>
      <c r="BB420">
        <v>0.9190976619720459</v>
      </c>
      <c r="BC420">
        <v>-1.5974526405334473</v>
      </c>
      <c r="BD420">
        <v>-1.851414680480957</v>
      </c>
      <c r="BE420">
        <v>-1.0448243618011475</v>
      </c>
      <c r="BF420">
        <v>0.47605478763580322</v>
      </c>
      <c r="BG420">
        <v>0.7946467399597168</v>
      </c>
      <c r="BH420">
        <v>0.74118489027023315</v>
      </c>
      <c r="BI420">
        <v>-0.53245663642883301</v>
      </c>
      <c r="BJ420">
        <v>-1.4686568975448608</v>
      </c>
      <c r="BK420">
        <v>-2.7235424518585205</v>
      </c>
      <c r="BL420">
        <v>-2.0720160007476807</v>
      </c>
      <c r="BM420">
        <v>-1.4144364595413208</v>
      </c>
      <c r="BN420">
        <v>-2.9409115314483643</v>
      </c>
      <c r="BO420">
        <v>-1.0704865455627441</v>
      </c>
      <c r="BP420">
        <v>1.5711823701858521</v>
      </c>
      <c r="BQ420">
        <v>13.006108283996582</v>
      </c>
      <c r="BR420">
        <v>56.783248901367188</v>
      </c>
      <c r="BS420">
        <v>56.935279846191406</v>
      </c>
      <c r="BT420">
        <v>52.247768402099609</v>
      </c>
      <c r="BU420">
        <v>49.60211181640625</v>
      </c>
      <c r="BV420">
        <v>19.967815399169922</v>
      </c>
      <c r="BW420">
        <v>6.5466747283935547</v>
      </c>
      <c r="BX420">
        <v>2.4879136085510254</v>
      </c>
      <c r="BY420">
        <v>3.3406925201416016</v>
      </c>
      <c r="BZ420">
        <v>2.8135151863098145</v>
      </c>
      <c r="CA420">
        <v>-0.43549433350563049</v>
      </c>
      <c r="CB420">
        <v>-0.75937104225158691</v>
      </c>
      <c r="CC420">
        <v>1.7757177352905273E-2</v>
      </c>
      <c r="CD420">
        <v>1.5068867206573486</v>
      </c>
      <c r="CE420">
        <v>1.8503203392028809</v>
      </c>
      <c r="CF420">
        <v>1.8236062526702881</v>
      </c>
      <c r="CG420">
        <v>0.58037436008453369</v>
      </c>
      <c r="CH420">
        <v>-0.26562920212745667</v>
      </c>
      <c r="CI420">
        <v>-1.4518022537231445</v>
      </c>
      <c r="CJ420">
        <v>-0.76048016548156738</v>
      </c>
      <c r="CK420">
        <v>-4.2422503232955933E-2</v>
      </c>
      <c r="CL420">
        <v>-1.5300275087356567</v>
      </c>
      <c r="CM420">
        <v>0.34271359443664551</v>
      </c>
      <c r="CN420">
        <v>2.9878969192504883</v>
      </c>
      <c r="CO420">
        <v>14.456161499023438</v>
      </c>
      <c r="CP420">
        <v>58.194515228271484</v>
      </c>
      <c r="CQ420">
        <v>58.315322875976563</v>
      </c>
      <c r="CR420">
        <v>53.629978179931641</v>
      </c>
      <c r="CS420">
        <v>50.980884552001953</v>
      </c>
      <c r="CT420">
        <v>21.336315155029297</v>
      </c>
      <c r="CU420">
        <v>7.8973793983459473</v>
      </c>
      <c r="CV420">
        <v>3.8279359340667725</v>
      </c>
      <c r="CW420">
        <v>4.6744608879089355</v>
      </c>
      <c r="CX420">
        <v>4.1255831718444824</v>
      </c>
      <c r="CY420">
        <v>0.72646397352218628</v>
      </c>
      <c r="CZ420">
        <v>0.33267262578010559</v>
      </c>
      <c r="DA420">
        <v>1.080338716506958</v>
      </c>
      <c r="DB420">
        <v>2.5377185344696045</v>
      </c>
      <c r="DC420">
        <v>2.9059939384460449</v>
      </c>
      <c r="DD420">
        <v>2.9060275554656982</v>
      </c>
      <c r="DE420">
        <v>1.6932053565979004</v>
      </c>
      <c r="DF420">
        <v>0.93739855289459229</v>
      </c>
      <c r="DG420">
        <v>-0.18006202578544617</v>
      </c>
      <c r="DH420">
        <v>0.55105561017990112</v>
      </c>
      <c r="DI420">
        <v>1.3295915126800537</v>
      </c>
      <c r="DJ420">
        <v>-0.11914341896772385</v>
      </c>
      <c r="DK420">
        <v>1.7559137344360352</v>
      </c>
      <c r="DL420">
        <v>4.4046115875244141</v>
      </c>
      <c r="DM420">
        <v>15.906214714050293</v>
      </c>
      <c r="DN420">
        <v>59.605781555175781</v>
      </c>
      <c r="DO420">
        <v>59.695365905761719</v>
      </c>
      <c r="DP420">
        <v>55.012187957763672</v>
      </c>
      <c r="DQ420">
        <v>52.359657287597656</v>
      </c>
      <c r="DR420">
        <v>22.704814910888672</v>
      </c>
      <c r="DS420">
        <v>9.2480840682983398</v>
      </c>
      <c r="DT420">
        <v>5.1679582595825195</v>
      </c>
      <c r="DU420">
        <v>6.0082292556762695</v>
      </c>
      <c r="DV420">
        <v>5.4376511573791504</v>
      </c>
      <c r="DW420">
        <v>2.4041471481323242</v>
      </c>
      <c r="DX420">
        <v>1.9094102382659912</v>
      </c>
      <c r="DY420">
        <v>2.6145374774932861</v>
      </c>
      <c r="DZ420">
        <v>4.0260763168334961</v>
      </c>
      <c r="EA420">
        <v>4.4302191734313965</v>
      </c>
      <c r="EB420">
        <v>4.4688720703125</v>
      </c>
      <c r="EC420">
        <v>3.2999565601348877</v>
      </c>
      <c r="ED420">
        <v>2.6743795871734619</v>
      </c>
      <c r="EE420">
        <v>1.6561288833618164</v>
      </c>
      <c r="EF420">
        <v>2.4447050094604492</v>
      </c>
      <c r="EG420">
        <v>3.3105618953704834</v>
      </c>
      <c r="EH420">
        <v>1.9179490804672241</v>
      </c>
      <c r="EI420">
        <v>3.7963502407073975</v>
      </c>
      <c r="EJ420">
        <v>6.4501223564147949</v>
      </c>
      <c r="EK420">
        <v>17.999860763549805</v>
      </c>
      <c r="EL420">
        <v>61.643428802490234</v>
      </c>
      <c r="EM420">
        <v>61.687931060791016</v>
      </c>
      <c r="EN420">
        <v>57.007881164550781</v>
      </c>
      <c r="EO420">
        <v>54.350383758544922</v>
      </c>
      <c r="EP420">
        <v>24.680713653564453</v>
      </c>
      <c r="EQ420">
        <v>11.198287010192871</v>
      </c>
      <c r="ER420">
        <v>7.1027374267578125</v>
      </c>
      <c r="ES420">
        <v>7.9339790344238281</v>
      </c>
      <c r="ET420">
        <v>7.332068920135498</v>
      </c>
      <c r="EU420">
        <v>72.566291809082031</v>
      </c>
      <c r="EV420">
        <v>71.079605102539063</v>
      </c>
      <c r="EW420">
        <v>69.652061462402344</v>
      </c>
      <c r="EX420">
        <v>68.128288269042969</v>
      </c>
      <c r="EY420">
        <v>67.420074462890625</v>
      </c>
      <c r="EZ420">
        <v>66.236503601074219</v>
      </c>
      <c r="FA420">
        <v>66.695693969726562</v>
      </c>
      <c r="FB420">
        <v>69.334030151367188</v>
      </c>
      <c r="FC420">
        <v>73.063369750976563</v>
      </c>
      <c r="FD420">
        <v>76.93743896484375</v>
      </c>
      <c r="FE420">
        <v>80.81463623046875</v>
      </c>
      <c r="FF420">
        <v>84.515335083007813</v>
      </c>
      <c r="FG420">
        <v>86.945274353027344</v>
      </c>
      <c r="FH420">
        <v>88.168617248535156</v>
      </c>
      <c r="FI420">
        <v>89.209976196289063</v>
      </c>
      <c r="FJ420">
        <v>88.498725891113281</v>
      </c>
      <c r="FK420">
        <v>87.588874816894531</v>
      </c>
      <c r="FL420">
        <v>86.628028869628906</v>
      </c>
      <c r="FM420">
        <v>85.0406494140625</v>
      </c>
      <c r="FN420">
        <v>81.883125305175781</v>
      </c>
      <c r="FO420">
        <v>77.713531494140625</v>
      </c>
      <c r="FP420">
        <v>74.692359924316406</v>
      </c>
      <c r="FQ420">
        <v>72.351097106933594</v>
      </c>
      <c r="FR420">
        <v>70.473800659179687</v>
      </c>
      <c r="FS420">
        <v>579</v>
      </c>
      <c r="FT420">
        <v>5.3606834262609482E-2</v>
      </c>
      <c r="FU420">
        <v>1</v>
      </c>
    </row>
    <row r="421" spans="1:177" x14ac:dyDescent="0.2">
      <c r="A421" t="s">
        <v>1</v>
      </c>
      <c r="B421" t="s">
        <v>213</v>
      </c>
      <c r="C421" t="s">
        <v>1</v>
      </c>
      <c r="D421" t="s">
        <v>249</v>
      </c>
      <c r="E421">
        <v>579</v>
      </c>
      <c r="F421">
        <v>579</v>
      </c>
      <c r="G421">
        <v>128.11744689941406</v>
      </c>
      <c r="H421">
        <v>127.33295440673828</v>
      </c>
      <c r="I421">
        <v>127.60619354248047</v>
      </c>
      <c r="J421">
        <v>130.47718811035156</v>
      </c>
      <c r="K421">
        <v>136.75088500976562</v>
      </c>
      <c r="L421">
        <v>149.08384704589844</v>
      </c>
      <c r="M421">
        <v>161.3172607421875</v>
      </c>
      <c r="N421">
        <v>175.04931640625</v>
      </c>
      <c r="O421">
        <v>185.43028259277344</v>
      </c>
      <c r="P421">
        <v>194.07952880859375</v>
      </c>
      <c r="Q421">
        <v>200.82891845703125</v>
      </c>
      <c r="R421">
        <v>202.68055725097656</v>
      </c>
      <c r="S421">
        <v>204.6337890625</v>
      </c>
      <c r="T421">
        <v>206.16201782226562</v>
      </c>
      <c r="U421">
        <v>199.71488952636719</v>
      </c>
      <c r="V421">
        <v>201.90325927734375</v>
      </c>
      <c r="W421">
        <v>196.60935974121094</v>
      </c>
      <c r="X421">
        <v>188.6837158203125</v>
      </c>
      <c r="Y421">
        <v>178.67724609375</v>
      </c>
      <c r="Z421">
        <v>174.98921203613281</v>
      </c>
      <c r="AA421">
        <v>172.66500854492187</v>
      </c>
      <c r="AB421">
        <v>167.49775695800781</v>
      </c>
      <c r="AC421">
        <v>160.21409606933594</v>
      </c>
      <c r="AD421">
        <v>153.67376708984375</v>
      </c>
      <c r="AE421">
        <v>-2.8639733791351318</v>
      </c>
      <c r="AF421">
        <v>-3.1748931407928467</v>
      </c>
      <c r="AG421">
        <v>-4.1698579788208008</v>
      </c>
      <c r="AH421">
        <v>-2.8436000347137451</v>
      </c>
      <c r="AI421">
        <v>-1.9634740352630615</v>
      </c>
      <c r="AJ421">
        <v>9.3001328408718109E-2</v>
      </c>
      <c r="AK421">
        <v>0.28719434142112732</v>
      </c>
      <c r="AL421">
        <v>-3.1262006759643555</v>
      </c>
      <c r="AM421">
        <v>-5.0959877967834473</v>
      </c>
      <c r="AN421">
        <v>-3.2286744117736816</v>
      </c>
      <c r="AO421">
        <v>-2.2817153930664062</v>
      </c>
      <c r="AP421">
        <v>-3.9491188526153564</v>
      </c>
      <c r="AQ421">
        <v>-1.7668465375900269</v>
      </c>
      <c r="AR421">
        <v>1.8456385135650635</v>
      </c>
      <c r="AS421">
        <v>10.109946250915527</v>
      </c>
      <c r="AT421">
        <v>51.949291229248047</v>
      </c>
      <c r="AU421">
        <v>50.809555053710938</v>
      </c>
      <c r="AV421">
        <v>47.78692626953125</v>
      </c>
      <c r="AW421">
        <v>44.066978454589844</v>
      </c>
      <c r="AX421">
        <v>13.302670478820801</v>
      </c>
      <c r="AY421">
        <v>0.9039459228515625</v>
      </c>
      <c r="AZ421">
        <v>0.84226506948471069</v>
      </c>
      <c r="BA421">
        <v>-1.2694857120513916</v>
      </c>
      <c r="BB421">
        <v>0.56523030996322632</v>
      </c>
      <c r="BC421">
        <v>-1.2634762525558472</v>
      </c>
      <c r="BD421">
        <v>-1.6740690469741821</v>
      </c>
      <c r="BE421">
        <v>-2.6946897506713867</v>
      </c>
      <c r="BF421">
        <v>-1.3876116275787354</v>
      </c>
      <c r="BG421">
        <v>-0.50883924961090088</v>
      </c>
      <c r="BH421">
        <v>1.5879654884338379</v>
      </c>
      <c r="BI421">
        <v>1.8301317691802979</v>
      </c>
      <c r="BJ421">
        <v>-1.4251394271850586</v>
      </c>
      <c r="BK421">
        <v>-3.2818827629089355</v>
      </c>
      <c r="BL421">
        <v>-1.3595032691955566</v>
      </c>
      <c r="BM421">
        <v>-0.30965390801429749</v>
      </c>
      <c r="BN421">
        <v>-1.9256753921508789</v>
      </c>
      <c r="BO421">
        <v>0.3030693531036377</v>
      </c>
      <c r="BP421">
        <v>3.8985579013824463</v>
      </c>
      <c r="BQ421">
        <v>12.187474250793457</v>
      </c>
      <c r="BR421">
        <v>53.942047119140625</v>
      </c>
      <c r="BS421">
        <v>52.760177612304688</v>
      </c>
      <c r="BT421">
        <v>49.738601684570312</v>
      </c>
      <c r="BU421">
        <v>45.996746063232422</v>
      </c>
      <c r="BV421">
        <v>15.226142883300781</v>
      </c>
      <c r="BW421">
        <v>2.831367015838623</v>
      </c>
      <c r="BX421">
        <v>2.7653977870941162</v>
      </c>
      <c r="BY421">
        <v>0.65391474962234497</v>
      </c>
      <c r="BZ421">
        <v>2.4865305423736572</v>
      </c>
      <c r="CA421">
        <v>-0.15497675538063049</v>
      </c>
      <c r="CB421">
        <v>-0.63460272550582886</v>
      </c>
      <c r="CC421">
        <v>-1.6729925870895386</v>
      </c>
      <c r="CD421">
        <v>-0.37919846177101135</v>
      </c>
      <c r="CE421">
        <v>0.49863633513450623</v>
      </c>
      <c r="CF421">
        <v>2.6233730316162109</v>
      </c>
      <c r="CG421">
        <v>2.8987655639648437</v>
      </c>
      <c r="CH421">
        <v>-0.24698962271213531</v>
      </c>
      <c r="CI421">
        <v>-2.0254390239715576</v>
      </c>
      <c r="CJ421">
        <v>-6.4921028912067413E-2</v>
      </c>
      <c r="CK421">
        <v>1.0561898946762085</v>
      </c>
      <c r="CL421">
        <v>-0.52424454689025879</v>
      </c>
      <c r="CM421">
        <v>1.7366868257522583</v>
      </c>
      <c r="CN421">
        <v>5.3204035758972168</v>
      </c>
      <c r="CO421">
        <v>13.626363754272461</v>
      </c>
      <c r="CP421">
        <v>55.322227478027344</v>
      </c>
      <c r="CQ421">
        <v>54.111175537109375</v>
      </c>
      <c r="CR421">
        <v>51.090328216552734</v>
      </c>
      <c r="CS421">
        <v>47.333293914794922</v>
      </c>
      <c r="CT421">
        <v>16.558334350585938</v>
      </c>
      <c r="CU421">
        <v>4.1662931442260742</v>
      </c>
      <c r="CV421">
        <v>4.097353458404541</v>
      </c>
      <c r="CW421">
        <v>1.9860560894012451</v>
      </c>
      <c r="CX421">
        <v>3.8172171115875244</v>
      </c>
      <c r="CY421">
        <v>0.95352268218994141</v>
      </c>
      <c r="CZ421">
        <v>0.40486353635787964</v>
      </c>
      <c r="DA421">
        <v>-0.65129548311233521</v>
      </c>
      <c r="DB421">
        <v>0.62921470403671265</v>
      </c>
      <c r="DC421">
        <v>1.5061119794845581</v>
      </c>
      <c r="DD421">
        <v>3.658780574798584</v>
      </c>
      <c r="DE421">
        <v>3.9673993587493896</v>
      </c>
      <c r="DF421">
        <v>0.93116015195846558</v>
      </c>
      <c r="DG421">
        <v>-0.76899534463882446</v>
      </c>
      <c r="DH421">
        <v>1.229661226272583</v>
      </c>
      <c r="DI421">
        <v>2.4220337867736816</v>
      </c>
      <c r="DJ421">
        <v>0.87718623876571655</v>
      </c>
      <c r="DK421">
        <v>3.1703042984008789</v>
      </c>
      <c r="DL421">
        <v>6.7422494888305664</v>
      </c>
      <c r="DM421">
        <v>15.065253257751465</v>
      </c>
      <c r="DN421">
        <v>56.702407836914063</v>
      </c>
      <c r="DO421">
        <v>55.462173461914062</v>
      </c>
      <c r="DP421">
        <v>52.442054748535156</v>
      </c>
      <c r="DQ421">
        <v>48.669841766357422</v>
      </c>
      <c r="DR421">
        <v>17.890525817871094</v>
      </c>
      <c r="DS421">
        <v>5.5012192726135254</v>
      </c>
      <c r="DT421">
        <v>5.4293093681335449</v>
      </c>
      <c r="DU421">
        <v>3.31819748878479</v>
      </c>
      <c r="DV421">
        <v>5.1479039192199707</v>
      </c>
      <c r="DW421">
        <v>2.5540199279785156</v>
      </c>
      <c r="DX421">
        <v>1.9056878089904785</v>
      </c>
      <c r="DY421">
        <v>0.82387280464172363</v>
      </c>
      <c r="DZ421">
        <v>2.0852031707763672</v>
      </c>
      <c r="EA421">
        <v>2.9607467651367187</v>
      </c>
      <c r="EB421">
        <v>5.1537446975708008</v>
      </c>
      <c r="EC421">
        <v>5.5103368759155273</v>
      </c>
      <c r="ED421">
        <v>2.6322212219238281</v>
      </c>
      <c r="EE421">
        <v>1.0451098680496216</v>
      </c>
      <c r="EF421">
        <v>3.098832368850708</v>
      </c>
      <c r="EG421">
        <v>4.3940954208374023</v>
      </c>
      <c r="EH421">
        <v>2.9006297588348389</v>
      </c>
      <c r="EI421">
        <v>5.2402200698852539</v>
      </c>
      <c r="EJ421">
        <v>8.7951688766479492</v>
      </c>
      <c r="EK421">
        <v>17.142782211303711</v>
      </c>
      <c r="EL421">
        <v>58.695163726806641</v>
      </c>
      <c r="EM421">
        <v>57.412796020507813</v>
      </c>
      <c r="EN421">
        <v>54.393730163574219</v>
      </c>
      <c r="EO421">
        <v>50.599609375</v>
      </c>
      <c r="EP421">
        <v>19.813997268676758</v>
      </c>
      <c r="EQ421">
        <v>7.4286403656005859</v>
      </c>
      <c r="ER421">
        <v>7.3524417877197266</v>
      </c>
      <c r="ES421">
        <v>5.2415981292724609</v>
      </c>
      <c r="ET421">
        <v>7.0692038536071777</v>
      </c>
      <c r="EU421">
        <v>70.547210693359375</v>
      </c>
      <c r="EV421">
        <v>69.168533325195313</v>
      </c>
      <c r="EW421">
        <v>68.311424255371094</v>
      </c>
      <c r="EX421">
        <v>67.188278198242187</v>
      </c>
      <c r="EY421">
        <v>65.841377258300781</v>
      </c>
      <c r="EZ421">
        <v>65.086822509765625</v>
      </c>
      <c r="FA421">
        <v>65.577850341796875</v>
      </c>
      <c r="FB421">
        <v>69.068679809570313</v>
      </c>
      <c r="FC421">
        <v>73.119316101074219</v>
      </c>
      <c r="FD421">
        <v>77.570816040039063</v>
      </c>
      <c r="FE421">
        <v>81.846427917480469</v>
      </c>
      <c r="FF421">
        <v>85.447189331054688</v>
      </c>
      <c r="FG421">
        <v>87.855728149414063</v>
      </c>
      <c r="FH421">
        <v>88.840873718261719</v>
      </c>
      <c r="FI421">
        <v>88.953285217285156</v>
      </c>
      <c r="FJ421">
        <v>87.216392517089844</v>
      </c>
      <c r="FK421">
        <v>86.469223022460938</v>
      </c>
      <c r="FL421">
        <v>85.221023559570313</v>
      </c>
      <c r="FM421">
        <v>82.082313537597656</v>
      </c>
      <c r="FN421">
        <v>79.863128662109375</v>
      </c>
      <c r="FO421">
        <v>77.327392578125</v>
      </c>
      <c r="FP421">
        <v>74.410614013671875</v>
      </c>
      <c r="FQ421">
        <v>72.311767578125</v>
      </c>
      <c r="FR421">
        <v>70.978874206542969</v>
      </c>
      <c r="FS421">
        <v>579</v>
      </c>
      <c r="FT421">
        <v>5.3040806204080582E-2</v>
      </c>
      <c r="FU421">
        <v>1</v>
      </c>
    </row>
    <row r="422" spans="1:177" x14ac:dyDescent="0.2">
      <c r="A422" t="s">
        <v>1</v>
      </c>
      <c r="B422" t="s">
        <v>213</v>
      </c>
      <c r="C422" t="s">
        <v>1</v>
      </c>
      <c r="D422" t="s">
        <v>250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0</v>
      </c>
      <c r="BW422">
        <v>0</v>
      </c>
      <c r="BX422">
        <v>0</v>
      </c>
      <c r="BY422">
        <v>0</v>
      </c>
      <c r="BZ422">
        <v>0</v>
      </c>
      <c r="CA422">
        <v>0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0</v>
      </c>
      <c r="CY422">
        <v>0</v>
      </c>
      <c r="CZ422">
        <v>0</v>
      </c>
      <c r="DA422">
        <v>0</v>
      </c>
      <c r="DB422">
        <v>0</v>
      </c>
      <c r="DC422">
        <v>0</v>
      </c>
      <c r="DD422">
        <v>0</v>
      </c>
      <c r="DE422">
        <v>0</v>
      </c>
      <c r="DF422">
        <v>0</v>
      </c>
      <c r="DG422">
        <v>0</v>
      </c>
      <c r="DH422">
        <v>0</v>
      </c>
      <c r="DI422">
        <v>0</v>
      </c>
      <c r="DJ422">
        <v>0</v>
      </c>
      <c r="DK422">
        <v>0</v>
      </c>
      <c r="DL422">
        <v>0</v>
      </c>
      <c r="DM422">
        <v>0</v>
      </c>
      <c r="DN422">
        <v>0</v>
      </c>
      <c r="DO422">
        <v>0</v>
      </c>
      <c r="DP422">
        <v>0</v>
      </c>
      <c r="DQ422">
        <v>0</v>
      </c>
      <c r="DR422">
        <v>0</v>
      </c>
      <c r="DS422">
        <v>0</v>
      </c>
      <c r="DT422">
        <v>0</v>
      </c>
      <c r="DU422">
        <v>0</v>
      </c>
      <c r="DV422">
        <v>0</v>
      </c>
      <c r="DW422">
        <v>0</v>
      </c>
      <c r="DX422">
        <v>0</v>
      </c>
      <c r="DY422">
        <v>0</v>
      </c>
      <c r="DZ422">
        <v>0</v>
      </c>
      <c r="EA422">
        <v>0</v>
      </c>
      <c r="EB422">
        <v>0</v>
      </c>
      <c r="EC422">
        <v>0</v>
      </c>
      <c r="ED422">
        <v>0</v>
      </c>
      <c r="EE422">
        <v>0</v>
      </c>
      <c r="EF422">
        <v>0</v>
      </c>
      <c r="EG422">
        <v>0</v>
      </c>
      <c r="EH422">
        <v>0</v>
      </c>
      <c r="EI422">
        <v>0</v>
      </c>
      <c r="EJ422">
        <v>0</v>
      </c>
      <c r="EK422">
        <v>0</v>
      </c>
      <c r="EL422">
        <v>0</v>
      </c>
      <c r="EM422">
        <v>0</v>
      </c>
      <c r="EN422">
        <v>0</v>
      </c>
      <c r="EO422">
        <v>0</v>
      </c>
      <c r="EP422">
        <v>0</v>
      </c>
      <c r="EQ422">
        <v>0</v>
      </c>
      <c r="ER422">
        <v>0</v>
      </c>
      <c r="ES422">
        <v>0</v>
      </c>
      <c r="ET422">
        <v>0</v>
      </c>
      <c r="EU422">
        <v>0</v>
      </c>
      <c r="EV422">
        <v>0</v>
      </c>
      <c r="EW422">
        <v>0</v>
      </c>
      <c r="EX422">
        <v>0</v>
      </c>
      <c r="EY422">
        <v>0</v>
      </c>
      <c r="EZ422">
        <v>0</v>
      </c>
      <c r="FA422">
        <v>0</v>
      </c>
      <c r="FB422">
        <v>0</v>
      </c>
      <c r="FC422">
        <v>0</v>
      </c>
      <c r="FD422">
        <v>0</v>
      </c>
      <c r="FE422">
        <v>0</v>
      </c>
      <c r="FF422">
        <v>0</v>
      </c>
      <c r="FG422">
        <v>0</v>
      </c>
      <c r="FH422">
        <v>0</v>
      </c>
      <c r="FI422">
        <v>0</v>
      </c>
      <c r="FJ422">
        <v>0</v>
      </c>
      <c r="FK422">
        <v>0</v>
      </c>
      <c r="FL422">
        <v>0</v>
      </c>
      <c r="FM422">
        <v>0</v>
      </c>
      <c r="FN422">
        <v>0</v>
      </c>
      <c r="FO422">
        <v>0</v>
      </c>
      <c r="FP422">
        <v>0</v>
      </c>
      <c r="FQ422">
        <v>0</v>
      </c>
      <c r="FR422">
        <v>0</v>
      </c>
      <c r="FS422">
        <v>0</v>
      </c>
      <c r="FU422">
        <v>0</v>
      </c>
    </row>
    <row r="423" spans="1:177" x14ac:dyDescent="0.2">
      <c r="A423" t="s">
        <v>1</v>
      </c>
      <c r="B423" t="s">
        <v>213</v>
      </c>
      <c r="C423" t="s">
        <v>1</v>
      </c>
      <c r="D423" t="s">
        <v>251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0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  <c r="DG423">
        <v>0</v>
      </c>
      <c r="DH423">
        <v>0</v>
      </c>
      <c r="DI423">
        <v>0</v>
      </c>
      <c r="DJ423">
        <v>0</v>
      </c>
      <c r="DK423">
        <v>0</v>
      </c>
      <c r="DL423">
        <v>0</v>
      </c>
      <c r="DM423">
        <v>0</v>
      </c>
      <c r="DN423">
        <v>0</v>
      </c>
      <c r="DO423">
        <v>0</v>
      </c>
      <c r="DP423">
        <v>0</v>
      </c>
      <c r="DQ423">
        <v>0</v>
      </c>
      <c r="DR423">
        <v>0</v>
      </c>
      <c r="DS423">
        <v>0</v>
      </c>
      <c r="DT423">
        <v>0</v>
      </c>
      <c r="DU423">
        <v>0</v>
      </c>
      <c r="DV423">
        <v>0</v>
      </c>
      <c r="DW423">
        <v>0</v>
      </c>
      <c r="DX423">
        <v>0</v>
      </c>
      <c r="DY423">
        <v>0</v>
      </c>
      <c r="DZ423">
        <v>0</v>
      </c>
      <c r="EA423">
        <v>0</v>
      </c>
      <c r="EB423">
        <v>0</v>
      </c>
      <c r="EC423">
        <v>0</v>
      </c>
      <c r="ED423">
        <v>0</v>
      </c>
      <c r="EE423">
        <v>0</v>
      </c>
      <c r="EF423">
        <v>0</v>
      </c>
      <c r="EG423">
        <v>0</v>
      </c>
      <c r="EH423">
        <v>0</v>
      </c>
      <c r="EI423">
        <v>0</v>
      </c>
      <c r="EJ423">
        <v>0</v>
      </c>
      <c r="EK423">
        <v>0</v>
      </c>
      <c r="EL423">
        <v>0</v>
      </c>
      <c r="EM423">
        <v>0</v>
      </c>
      <c r="EN423">
        <v>0</v>
      </c>
      <c r="EO423">
        <v>0</v>
      </c>
      <c r="EP423">
        <v>0</v>
      </c>
      <c r="EQ423">
        <v>0</v>
      </c>
      <c r="ER423">
        <v>0</v>
      </c>
      <c r="ES423">
        <v>0</v>
      </c>
      <c r="ET423">
        <v>0</v>
      </c>
      <c r="EU423">
        <v>0</v>
      </c>
      <c r="EV423">
        <v>0</v>
      </c>
      <c r="EW423">
        <v>0</v>
      </c>
      <c r="EX423">
        <v>0</v>
      </c>
      <c r="EY423">
        <v>0</v>
      </c>
      <c r="EZ423">
        <v>0</v>
      </c>
      <c r="FA423">
        <v>0</v>
      </c>
      <c r="FB423">
        <v>0</v>
      </c>
      <c r="FC423">
        <v>0</v>
      </c>
      <c r="FD423">
        <v>0</v>
      </c>
      <c r="FE423">
        <v>0</v>
      </c>
      <c r="FF423">
        <v>0</v>
      </c>
      <c r="FG423">
        <v>0</v>
      </c>
      <c r="FH423">
        <v>0</v>
      </c>
      <c r="FI423">
        <v>0</v>
      </c>
      <c r="FJ423">
        <v>0</v>
      </c>
      <c r="FK423">
        <v>0</v>
      </c>
      <c r="FL423">
        <v>0</v>
      </c>
      <c r="FM423">
        <v>0</v>
      </c>
      <c r="FN423">
        <v>0</v>
      </c>
      <c r="FO423">
        <v>0</v>
      </c>
      <c r="FP423">
        <v>0</v>
      </c>
      <c r="FQ423">
        <v>0</v>
      </c>
      <c r="FR423">
        <v>0</v>
      </c>
      <c r="FS423">
        <v>0</v>
      </c>
      <c r="FU423">
        <v>0</v>
      </c>
    </row>
    <row r="424" spans="1:177" x14ac:dyDescent="0.2">
      <c r="A424" t="s">
        <v>1</v>
      </c>
      <c r="B424" t="s">
        <v>213</v>
      </c>
      <c r="C424" t="s">
        <v>1</v>
      </c>
      <c r="D424" t="s">
        <v>252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  <c r="BR424">
        <v>0</v>
      </c>
      <c r="BS424">
        <v>0</v>
      </c>
      <c r="BT424">
        <v>0</v>
      </c>
      <c r="BU424">
        <v>0</v>
      </c>
      <c r="BV424">
        <v>0</v>
      </c>
      <c r="BW424">
        <v>0</v>
      </c>
      <c r="BX424">
        <v>0</v>
      </c>
      <c r="BY424">
        <v>0</v>
      </c>
      <c r="BZ424">
        <v>0</v>
      </c>
      <c r="CA424">
        <v>0</v>
      </c>
      <c r="CB424">
        <v>0</v>
      </c>
      <c r="CC424">
        <v>0</v>
      </c>
      <c r="CD424">
        <v>0</v>
      </c>
      <c r="CE424">
        <v>0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>
        <v>0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0</v>
      </c>
      <c r="DA424">
        <v>0</v>
      </c>
      <c r="DB424">
        <v>0</v>
      </c>
      <c r="DC424">
        <v>0</v>
      </c>
      <c r="DD424">
        <v>0</v>
      </c>
      <c r="DE424">
        <v>0</v>
      </c>
      <c r="DF424">
        <v>0</v>
      </c>
      <c r="DG424">
        <v>0</v>
      </c>
      <c r="DH424">
        <v>0</v>
      </c>
      <c r="DI424">
        <v>0</v>
      </c>
      <c r="DJ424">
        <v>0</v>
      </c>
      <c r="DK424">
        <v>0</v>
      </c>
      <c r="DL424">
        <v>0</v>
      </c>
      <c r="DM424">
        <v>0</v>
      </c>
      <c r="DN424">
        <v>0</v>
      </c>
      <c r="DO424">
        <v>0</v>
      </c>
      <c r="DP424">
        <v>0</v>
      </c>
      <c r="DQ424">
        <v>0</v>
      </c>
      <c r="DR424">
        <v>0</v>
      </c>
      <c r="DS424">
        <v>0</v>
      </c>
      <c r="DT424">
        <v>0</v>
      </c>
      <c r="DU424">
        <v>0</v>
      </c>
      <c r="DV424">
        <v>0</v>
      </c>
      <c r="DW424">
        <v>0</v>
      </c>
      <c r="DX424">
        <v>0</v>
      </c>
      <c r="DY424">
        <v>0</v>
      </c>
      <c r="DZ424">
        <v>0</v>
      </c>
      <c r="EA424">
        <v>0</v>
      </c>
      <c r="EB424">
        <v>0</v>
      </c>
      <c r="EC424">
        <v>0</v>
      </c>
      <c r="ED424">
        <v>0</v>
      </c>
      <c r="EE424">
        <v>0</v>
      </c>
      <c r="EF424">
        <v>0</v>
      </c>
      <c r="EG424">
        <v>0</v>
      </c>
      <c r="EH424">
        <v>0</v>
      </c>
      <c r="EI424">
        <v>0</v>
      </c>
      <c r="EJ424">
        <v>0</v>
      </c>
      <c r="EK424">
        <v>0</v>
      </c>
      <c r="EL424">
        <v>0</v>
      </c>
      <c r="EM424">
        <v>0</v>
      </c>
      <c r="EN424">
        <v>0</v>
      </c>
      <c r="EO424">
        <v>0</v>
      </c>
      <c r="EP424">
        <v>0</v>
      </c>
      <c r="EQ424">
        <v>0</v>
      </c>
      <c r="ER424">
        <v>0</v>
      </c>
      <c r="ES424">
        <v>0</v>
      </c>
      <c r="ET424">
        <v>0</v>
      </c>
      <c r="EU424">
        <v>0</v>
      </c>
      <c r="EV424">
        <v>0</v>
      </c>
      <c r="EW424">
        <v>0</v>
      </c>
      <c r="EX424">
        <v>0</v>
      </c>
      <c r="EY424">
        <v>0</v>
      </c>
      <c r="EZ424">
        <v>0</v>
      </c>
      <c r="FA424">
        <v>0</v>
      </c>
      <c r="FB424">
        <v>0</v>
      </c>
      <c r="FC424">
        <v>0</v>
      </c>
      <c r="FD424">
        <v>0</v>
      </c>
      <c r="FE424">
        <v>0</v>
      </c>
      <c r="FF424">
        <v>0</v>
      </c>
      <c r="FG424">
        <v>0</v>
      </c>
      <c r="FH424">
        <v>0</v>
      </c>
      <c r="FI424">
        <v>0</v>
      </c>
      <c r="FJ424">
        <v>0</v>
      </c>
      <c r="FK424">
        <v>0</v>
      </c>
      <c r="FL424">
        <v>0</v>
      </c>
      <c r="FM424">
        <v>0</v>
      </c>
      <c r="FN424">
        <v>0</v>
      </c>
      <c r="FO424">
        <v>0</v>
      </c>
      <c r="FP424">
        <v>0</v>
      </c>
      <c r="FQ424">
        <v>0</v>
      </c>
      <c r="FR424">
        <v>0</v>
      </c>
      <c r="FS424">
        <v>0</v>
      </c>
      <c r="FU424">
        <v>0</v>
      </c>
    </row>
    <row r="425" spans="1:177" x14ac:dyDescent="0.2">
      <c r="A425" t="s">
        <v>1</v>
      </c>
      <c r="B425" t="s">
        <v>213</v>
      </c>
      <c r="C425" t="s">
        <v>1</v>
      </c>
      <c r="D425" t="s">
        <v>253</v>
      </c>
      <c r="E425">
        <v>537</v>
      </c>
      <c r="F425">
        <v>537</v>
      </c>
      <c r="G425">
        <v>142.64381408691406</v>
      </c>
      <c r="H425">
        <v>141.81791687011719</v>
      </c>
      <c r="I425">
        <v>141.63603210449219</v>
      </c>
      <c r="J425">
        <v>144.0272216796875</v>
      </c>
      <c r="K425">
        <v>149.65830993652344</v>
      </c>
      <c r="L425">
        <v>160.73384094238281</v>
      </c>
      <c r="M425">
        <v>173.80561828613281</v>
      </c>
      <c r="N425">
        <v>187.42143249511719</v>
      </c>
      <c r="O425">
        <v>197.03761291503906</v>
      </c>
      <c r="P425">
        <v>203.89315795898437</v>
      </c>
      <c r="Q425">
        <v>209.67634582519531</v>
      </c>
      <c r="R425">
        <v>210.91015625</v>
      </c>
      <c r="S425">
        <v>212.50221252441406</v>
      </c>
      <c r="T425">
        <v>214.63148498535156</v>
      </c>
      <c r="U425">
        <v>208.92546081542969</v>
      </c>
      <c r="V425">
        <v>211.25285339355469</v>
      </c>
      <c r="W425">
        <v>207.42329406738281</v>
      </c>
      <c r="X425">
        <v>200.36360168457031</v>
      </c>
      <c r="Y425">
        <v>192.6536865234375</v>
      </c>
      <c r="Z425">
        <v>189.66716003417969</v>
      </c>
      <c r="AA425">
        <v>187.36155700683594</v>
      </c>
      <c r="AB425">
        <v>182.32356262207031</v>
      </c>
      <c r="AC425">
        <v>175.64729309082031</v>
      </c>
      <c r="AD425">
        <v>169.27835083007812</v>
      </c>
      <c r="AE425">
        <v>-2.3127553462982178</v>
      </c>
      <c r="AF425">
        <v>-2.7993912696838379</v>
      </c>
      <c r="AG425">
        <v>-2.7787811756134033</v>
      </c>
      <c r="AH425">
        <v>-3.0424418449401855</v>
      </c>
      <c r="AI425">
        <v>-2.2747929096221924</v>
      </c>
      <c r="AJ425">
        <v>-2.6610898971557617</v>
      </c>
      <c r="AK425">
        <v>-0.63617360591888428</v>
      </c>
      <c r="AL425">
        <v>-0.32458445429801941</v>
      </c>
      <c r="AM425">
        <v>-1.5189025402069092</v>
      </c>
      <c r="AN425">
        <v>-4.9552855491638184</v>
      </c>
      <c r="AO425">
        <v>-5.5979032516479492</v>
      </c>
      <c r="AP425">
        <v>-5.267183780670166</v>
      </c>
      <c r="AQ425">
        <v>-3.369175910949707</v>
      </c>
      <c r="AR425">
        <v>-1.4666500091552734</v>
      </c>
      <c r="AS425">
        <v>6.1004376411437988</v>
      </c>
      <c r="AT425">
        <v>46.015727996826172</v>
      </c>
      <c r="AU425">
        <v>46.131111145019531</v>
      </c>
      <c r="AV425">
        <v>43.9637451171875</v>
      </c>
      <c r="AW425">
        <v>42.313621520996094</v>
      </c>
      <c r="AX425">
        <v>12.109624862670898</v>
      </c>
      <c r="AY425">
        <v>-0.47251632809638977</v>
      </c>
      <c r="AZ425">
        <v>-2.57724928855896</v>
      </c>
      <c r="BA425">
        <v>-3.7628898620605469</v>
      </c>
      <c r="BB425">
        <v>-5.7203202247619629</v>
      </c>
      <c r="BC425">
        <v>-0.7276567816734314</v>
      </c>
      <c r="BD425">
        <v>-1.3135393857955933</v>
      </c>
      <c r="BE425">
        <v>-1.3358078002929687</v>
      </c>
      <c r="BF425">
        <v>-1.620438814163208</v>
      </c>
      <c r="BG425">
        <v>-0.86972063779830933</v>
      </c>
      <c r="BH425">
        <v>-1.2176123857498169</v>
      </c>
      <c r="BI425">
        <v>0.84216940402984619</v>
      </c>
      <c r="BJ425">
        <v>1.1967301368713379</v>
      </c>
      <c r="BK425">
        <v>0.12219058722257614</v>
      </c>
      <c r="BL425">
        <v>-3.257357120513916</v>
      </c>
      <c r="BM425">
        <v>-3.8007359504699707</v>
      </c>
      <c r="BN425">
        <v>-3.4248719215393066</v>
      </c>
      <c r="BO425">
        <v>-1.4836692810058594</v>
      </c>
      <c r="BP425">
        <v>0.42434445023536682</v>
      </c>
      <c r="BQ425">
        <v>8.0771169662475586</v>
      </c>
      <c r="BR425">
        <v>47.899673461914063</v>
      </c>
      <c r="BS425">
        <v>47.971031188964844</v>
      </c>
      <c r="BT425">
        <v>45.825542449951172</v>
      </c>
      <c r="BU425">
        <v>44.190319061279297</v>
      </c>
      <c r="BV425">
        <v>13.997886657714844</v>
      </c>
      <c r="BW425">
        <v>1.4052209854125977</v>
      </c>
      <c r="BX425">
        <v>-0.70763182640075684</v>
      </c>
      <c r="BY425">
        <v>-1.8800739049911499</v>
      </c>
      <c r="BZ425">
        <v>-3.8365874290466309</v>
      </c>
      <c r="CA425">
        <v>0.37017765641212463</v>
      </c>
      <c r="CB425">
        <v>-0.28444278240203857</v>
      </c>
      <c r="CC425">
        <v>-0.33640873432159424</v>
      </c>
      <c r="CD425">
        <v>-0.63556373119354248</v>
      </c>
      <c r="CE425">
        <v>0.10342824459075928</v>
      </c>
      <c r="CF425">
        <v>-0.21786437928676605</v>
      </c>
      <c r="CG425">
        <v>1.8660652637481689</v>
      </c>
      <c r="CH425">
        <v>2.2503879070281982</v>
      </c>
      <c r="CI425">
        <v>1.2588067054748535</v>
      </c>
      <c r="CJ425">
        <v>-2.0813770294189453</v>
      </c>
      <c r="CK425">
        <v>-2.5560233592987061</v>
      </c>
      <c r="CL425">
        <v>-2.1488921642303467</v>
      </c>
      <c r="CM425">
        <v>-0.17777307331562042</v>
      </c>
      <c r="CN425">
        <v>1.7340414524078369</v>
      </c>
      <c r="CO425">
        <v>9.4461584091186523</v>
      </c>
      <c r="CP425">
        <v>49.204486846923828</v>
      </c>
      <c r="CQ425">
        <v>49.245353698730469</v>
      </c>
      <c r="CR425">
        <v>47.115016937255859</v>
      </c>
      <c r="CS425">
        <v>45.490116119384766</v>
      </c>
      <c r="CT425">
        <v>15.305690765380859</v>
      </c>
      <c r="CU425">
        <v>2.7057361602783203</v>
      </c>
      <c r="CV425">
        <v>0.58725947141647339</v>
      </c>
      <c r="CW425">
        <v>-0.57604140043258667</v>
      </c>
      <c r="CX425">
        <v>-2.5319199562072754</v>
      </c>
      <c r="CY425">
        <v>1.4680120944976807</v>
      </c>
      <c r="CZ425">
        <v>0.74465376138687134</v>
      </c>
      <c r="DA425">
        <v>0.66299033164978027</v>
      </c>
      <c r="DB425">
        <v>0.34931132197380066</v>
      </c>
      <c r="DC425">
        <v>1.0765770673751831</v>
      </c>
      <c r="DD425">
        <v>0.78188365697860718</v>
      </c>
      <c r="DE425">
        <v>2.8899612426757813</v>
      </c>
      <c r="DF425">
        <v>3.3040456771850586</v>
      </c>
      <c r="DG425">
        <v>2.3954229354858398</v>
      </c>
      <c r="DH425">
        <v>-0.90539693832397461</v>
      </c>
      <c r="DI425">
        <v>-1.3113107681274414</v>
      </c>
      <c r="DJ425">
        <v>-0.87291252613067627</v>
      </c>
      <c r="DK425">
        <v>1.1281231641769409</v>
      </c>
      <c r="DL425">
        <v>3.0437383651733398</v>
      </c>
      <c r="DM425">
        <v>10.815199851989746</v>
      </c>
      <c r="DN425">
        <v>50.509300231933594</v>
      </c>
      <c r="DO425">
        <v>50.519676208496094</v>
      </c>
      <c r="DP425">
        <v>48.404491424560547</v>
      </c>
      <c r="DQ425">
        <v>46.789913177490234</v>
      </c>
      <c r="DR425">
        <v>16.613494873046875</v>
      </c>
      <c r="DS425">
        <v>4.006251335144043</v>
      </c>
      <c r="DT425">
        <v>1.8821507692337036</v>
      </c>
      <c r="DU425">
        <v>0.72799116373062134</v>
      </c>
      <c r="DV425">
        <v>-1.2272523641586304</v>
      </c>
      <c r="DW425">
        <v>3.0531105995178223</v>
      </c>
      <c r="DX425">
        <v>2.2305057048797607</v>
      </c>
      <c r="DY425">
        <v>2.1059637069702148</v>
      </c>
      <c r="DZ425">
        <v>1.7713145017623901</v>
      </c>
      <c r="EA425">
        <v>2.4816493988037109</v>
      </c>
      <c r="EB425">
        <v>2.2253611087799072</v>
      </c>
      <c r="EC425">
        <v>4.3683042526245117</v>
      </c>
      <c r="ED425">
        <v>4.8253602981567383</v>
      </c>
      <c r="EE425">
        <v>4.0365161895751953</v>
      </c>
      <c r="EF425">
        <v>0.79253149032592773</v>
      </c>
      <c r="EG425">
        <v>0.48585644364356995</v>
      </c>
      <c r="EH425">
        <v>0.96939945220947266</v>
      </c>
      <c r="EI425">
        <v>3.0136299133300781</v>
      </c>
      <c r="EJ425">
        <v>4.9347329139709473</v>
      </c>
      <c r="EK425">
        <v>12.791878700256348</v>
      </c>
      <c r="EL425">
        <v>52.393245697021484</v>
      </c>
      <c r="EM425">
        <v>52.359596252441406</v>
      </c>
      <c r="EN425">
        <v>50.266288757324219</v>
      </c>
      <c r="EO425">
        <v>48.666610717773438</v>
      </c>
      <c r="EP425">
        <v>18.50175666809082</v>
      </c>
      <c r="EQ425">
        <v>5.8839888572692871</v>
      </c>
      <c r="ER425">
        <v>3.7517681121826172</v>
      </c>
      <c r="ES425">
        <v>2.610806941986084</v>
      </c>
      <c r="ET425">
        <v>0.65648031234741211</v>
      </c>
      <c r="EU425">
        <v>73.013603210449219</v>
      </c>
      <c r="EV425">
        <v>72.078536987304688</v>
      </c>
      <c r="EW425">
        <v>71.095672607421875</v>
      </c>
      <c r="EX425">
        <v>69.765335083007813</v>
      </c>
      <c r="EY425">
        <v>68.344818115234375</v>
      </c>
      <c r="EZ425">
        <v>67.61004638671875</v>
      </c>
      <c r="FA425">
        <v>66.983978271484375</v>
      </c>
      <c r="FB425">
        <v>67.57086181640625</v>
      </c>
      <c r="FC425">
        <v>70.249786376953125</v>
      </c>
      <c r="FD425">
        <v>73.492401123046875</v>
      </c>
      <c r="FE425">
        <v>77.0430908203125</v>
      </c>
      <c r="FF425">
        <v>80.394065856933594</v>
      </c>
      <c r="FG425">
        <v>82.850250244140625</v>
      </c>
      <c r="FH425">
        <v>84.632461547851563</v>
      </c>
      <c r="FI425">
        <v>85.514663696289062</v>
      </c>
      <c r="FJ425">
        <v>85.138221740722656</v>
      </c>
      <c r="FK425">
        <v>84.466346740722656</v>
      </c>
      <c r="FL425">
        <v>83.987213134765625</v>
      </c>
      <c r="FM425">
        <v>82.667610168457031</v>
      </c>
      <c r="FN425">
        <v>80.511795043945313</v>
      </c>
      <c r="FO425">
        <v>77.968742370605469</v>
      </c>
      <c r="FP425">
        <v>75.787590026855469</v>
      </c>
      <c r="FQ425">
        <v>74.173423767089844</v>
      </c>
      <c r="FR425">
        <v>72.946029663085938</v>
      </c>
      <c r="FS425">
        <v>537</v>
      </c>
      <c r="FT425">
        <v>7.8471504151821136E-2</v>
      </c>
      <c r="FU425">
        <v>1</v>
      </c>
    </row>
    <row r="426" spans="1:177" x14ac:dyDescent="0.2">
      <c r="A426" t="s">
        <v>1</v>
      </c>
      <c r="B426" t="s">
        <v>213</v>
      </c>
      <c r="C426" t="s">
        <v>1</v>
      </c>
      <c r="D426" t="s">
        <v>254</v>
      </c>
      <c r="E426">
        <v>537</v>
      </c>
      <c r="F426">
        <v>537</v>
      </c>
      <c r="G426">
        <v>166.74493408203125</v>
      </c>
      <c r="H426">
        <v>163.42388916015625</v>
      </c>
      <c r="I426">
        <v>160.90177917480469</v>
      </c>
      <c r="J426">
        <v>160.73410034179687</v>
      </c>
      <c r="K426">
        <v>164.21231079101562</v>
      </c>
      <c r="L426">
        <v>173.96951293945312</v>
      </c>
      <c r="M426">
        <v>185.73687744140625</v>
      </c>
      <c r="N426">
        <v>196.9454345703125</v>
      </c>
      <c r="O426">
        <v>204.94813537597656</v>
      </c>
      <c r="P426">
        <v>211.15507507324219</v>
      </c>
      <c r="Q426">
        <v>216.04702758789062</v>
      </c>
      <c r="R426">
        <v>216.66004943847656</v>
      </c>
      <c r="S426">
        <v>217.16514587402344</v>
      </c>
      <c r="T426">
        <v>219.58793640136719</v>
      </c>
      <c r="U426">
        <v>213.89649963378906</v>
      </c>
      <c r="V426">
        <v>216.82562255859375</v>
      </c>
      <c r="W426">
        <v>213.72126770019531</v>
      </c>
      <c r="X426">
        <v>206.66212463378906</v>
      </c>
      <c r="Y426">
        <v>197.39012145996094</v>
      </c>
      <c r="Z426">
        <v>193.8695068359375</v>
      </c>
      <c r="AA426">
        <v>191.15202331542969</v>
      </c>
      <c r="AB426">
        <v>185.52407836914062</v>
      </c>
      <c r="AC426">
        <v>179.0657958984375</v>
      </c>
      <c r="AD426">
        <v>172.495849609375</v>
      </c>
      <c r="AE426">
        <v>-1.8319683074951172</v>
      </c>
      <c r="AF426">
        <v>7.0654302835464478E-2</v>
      </c>
      <c r="AG426">
        <v>0.2034219354391098</v>
      </c>
      <c r="AH426">
        <v>-0.45193710923194885</v>
      </c>
      <c r="AI426">
        <v>-1.8895993232727051</v>
      </c>
      <c r="AJ426">
        <v>-1.2515285015106201</v>
      </c>
      <c r="AK426">
        <v>-0.27775275707244873</v>
      </c>
      <c r="AL426">
        <v>-2.1559476852416992</v>
      </c>
      <c r="AM426">
        <v>-4.0625338554382324</v>
      </c>
      <c r="AN426">
        <v>-4.2382183074951172</v>
      </c>
      <c r="AO426">
        <v>-3.3533563613891602</v>
      </c>
      <c r="AP426">
        <v>-6.2906279563903809</v>
      </c>
      <c r="AQ426">
        <v>-7.4975247383117676</v>
      </c>
      <c r="AR426">
        <v>-4.0878663063049316</v>
      </c>
      <c r="AS426">
        <v>7.4654865264892578</v>
      </c>
      <c r="AT426">
        <v>49.506298065185547</v>
      </c>
      <c r="AU426">
        <v>50.353824615478516</v>
      </c>
      <c r="AV426">
        <v>48.462715148925781</v>
      </c>
      <c r="AW426">
        <v>44.213626861572266</v>
      </c>
      <c r="AX426">
        <v>10.351469993591309</v>
      </c>
      <c r="AY426">
        <v>-1.1374455690383911</v>
      </c>
      <c r="AZ426">
        <v>-2.5541219711303711</v>
      </c>
      <c r="BA426">
        <v>-1.5883733034133911</v>
      </c>
      <c r="BB426">
        <v>-2.1124048233032227</v>
      </c>
      <c r="BC426">
        <v>-0.45320537686347961</v>
      </c>
      <c r="BD426">
        <v>1.3874835968017578</v>
      </c>
      <c r="BE426">
        <v>1.5151422023773193</v>
      </c>
      <c r="BF426">
        <v>0.84172344207763672</v>
      </c>
      <c r="BG426">
        <v>-0.62586361169815063</v>
      </c>
      <c r="BH426">
        <v>2.6534974575042725E-2</v>
      </c>
      <c r="BI426">
        <v>1.0462440252304077</v>
      </c>
      <c r="BJ426">
        <v>-0.78886914253234863</v>
      </c>
      <c r="BK426">
        <v>-2.6740646362304687</v>
      </c>
      <c r="BL426">
        <v>-2.7571098804473877</v>
      </c>
      <c r="BM426">
        <v>-1.8005503416061401</v>
      </c>
      <c r="BN426">
        <v>-4.7159624099731445</v>
      </c>
      <c r="BO426">
        <v>-5.8915815353393555</v>
      </c>
      <c r="BP426">
        <v>-2.4788949489593506</v>
      </c>
      <c r="BQ426">
        <v>9.2188835144042969</v>
      </c>
      <c r="BR426">
        <v>51.106231689453125</v>
      </c>
      <c r="BS426">
        <v>51.946041107177734</v>
      </c>
      <c r="BT426">
        <v>50.047420501708984</v>
      </c>
      <c r="BU426">
        <v>45.809822082519531</v>
      </c>
      <c r="BV426">
        <v>11.935632705688477</v>
      </c>
      <c r="BW426">
        <v>0.45353534817695618</v>
      </c>
      <c r="BX426">
        <v>-0.96616727113723755</v>
      </c>
      <c r="BY426">
        <v>3.0032189562916756E-2</v>
      </c>
      <c r="BZ426">
        <v>-0.47333773970603943</v>
      </c>
      <c r="CA426">
        <v>0.50172162055969238</v>
      </c>
      <c r="CB426">
        <v>2.2995154857635498</v>
      </c>
      <c r="CC426">
        <v>2.423635721206665</v>
      </c>
      <c r="CD426">
        <v>1.7377088069915771</v>
      </c>
      <c r="CE426">
        <v>0.24939586222171783</v>
      </c>
      <c r="CF426">
        <v>0.91171783208847046</v>
      </c>
      <c r="CG426">
        <v>1.9632402658462524</v>
      </c>
      <c r="CH426">
        <v>0.15796540677547455</v>
      </c>
      <c r="CI426">
        <v>-1.712415337562561</v>
      </c>
      <c r="CJ426">
        <v>-1.7312988042831421</v>
      </c>
      <c r="CK426">
        <v>-0.72508156299591064</v>
      </c>
      <c r="CL426">
        <v>-3.6253538131713867</v>
      </c>
      <c r="CM426">
        <v>-4.7793102264404297</v>
      </c>
      <c r="CN426">
        <v>-1.3645263910293579</v>
      </c>
      <c r="CO426">
        <v>10.433280944824219</v>
      </c>
      <c r="CP426">
        <v>52.214340209960937</v>
      </c>
      <c r="CQ426">
        <v>53.048805236816406</v>
      </c>
      <c r="CR426">
        <v>51.144981384277344</v>
      </c>
      <c r="CS426">
        <v>46.915340423583984</v>
      </c>
      <c r="CT426">
        <v>13.032818794250488</v>
      </c>
      <c r="CU426">
        <v>1.5554438829421997</v>
      </c>
      <c r="CV426">
        <v>0.13364534080028534</v>
      </c>
      <c r="CW426">
        <v>1.1509349346160889</v>
      </c>
      <c r="CX426">
        <v>0.66187518835067749</v>
      </c>
      <c r="CY426">
        <v>1.456648588180542</v>
      </c>
      <c r="CZ426">
        <v>3.2115473747253418</v>
      </c>
      <c r="DA426">
        <v>3.3321292400360107</v>
      </c>
      <c r="DB426">
        <v>2.6336941719055176</v>
      </c>
      <c r="DC426">
        <v>1.1246553659439087</v>
      </c>
      <c r="DD426">
        <v>1.796900749206543</v>
      </c>
      <c r="DE426">
        <v>2.8802363872528076</v>
      </c>
      <c r="DF426">
        <v>1.1047999858856201</v>
      </c>
      <c r="DG426">
        <v>-0.75076591968536377</v>
      </c>
      <c r="DH426">
        <v>-0.70548766851425171</v>
      </c>
      <c r="DI426">
        <v>0.35038718581199646</v>
      </c>
      <c r="DJ426">
        <v>-2.5347452163696289</v>
      </c>
      <c r="DK426">
        <v>-3.6670389175415039</v>
      </c>
      <c r="DL426">
        <v>-0.25015780329704285</v>
      </c>
      <c r="DM426">
        <v>11.647678375244141</v>
      </c>
      <c r="DN426">
        <v>53.32244873046875</v>
      </c>
      <c r="DO426">
        <v>54.151569366455078</v>
      </c>
      <c r="DP426">
        <v>52.242542266845703</v>
      </c>
      <c r="DQ426">
        <v>48.020858764648438</v>
      </c>
      <c r="DR426">
        <v>14.1300048828125</v>
      </c>
      <c r="DS426">
        <v>2.6573524475097656</v>
      </c>
      <c r="DT426">
        <v>1.2334579229354858</v>
      </c>
      <c r="DU426">
        <v>2.2718377113342285</v>
      </c>
      <c r="DV426">
        <v>1.7970881462097168</v>
      </c>
      <c r="DW426">
        <v>2.835411548614502</v>
      </c>
      <c r="DX426">
        <v>4.528376579284668</v>
      </c>
      <c r="DY426">
        <v>4.6438493728637695</v>
      </c>
      <c r="DZ426">
        <v>3.9273548126220703</v>
      </c>
      <c r="EA426">
        <v>2.3883910179138184</v>
      </c>
      <c r="EB426">
        <v>3.0749640464782715</v>
      </c>
      <c r="EC426">
        <v>4.2042331695556641</v>
      </c>
      <c r="ED426">
        <v>2.4718785285949707</v>
      </c>
      <c r="EE426">
        <v>0.6377030611038208</v>
      </c>
      <c r="EF426">
        <v>0.77562075853347778</v>
      </c>
      <c r="EG426">
        <v>1.9031932353973389</v>
      </c>
      <c r="EH426">
        <v>-0.9600798487663269</v>
      </c>
      <c r="EI426">
        <v>-2.0610957145690918</v>
      </c>
      <c r="EJ426">
        <v>1.3588134050369263</v>
      </c>
      <c r="EK426">
        <v>13.40107536315918</v>
      </c>
      <c r="EL426">
        <v>54.922382354736328</v>
      </c>
      <c r="EM426">
        <v>55.743785858154297</v>
      </c>
      <c r="EN426">
        <v>53.827247619628906</v>
      </c>
      <c r="EO426">
        <v>49.617053985595703</v>
      </c>
      <c r="EP426">
        <v>15.714167594909668</v>
      </c>
      <c r="EQ426">
        <v>4.2483334541320801</v>
      </c>
      <c r="ER426">
        <v>2.8214125633239746</v>
      </c>
      <c r="ES426">
        <v>3.8902432918548584</v>
      </c>
      <c r="ET426">
        <v>3.4361553192138672</v>
      </c>
      <c r="EU426">
        <v>72.195411682128906</v>
      </c>
      <c r="EV426">
        <v>71.445640563964844</v>
      </c>
      <c r="EW426">
        <v>70.942726135253906</v>
      </c>
      <c r="EX426">
        <v>70.093948364257813</v>
      </c>
      <c r="EY426">
        <v>68.645233154296875</v>
      </c>
      <c r="EZ426">
        <v>67.101760864257813</v>
      </c>
      <c r="FA426">
        <v>66.561424255371094</v>
      </c>
      <c r="FB426">
        <v>67.759223937988281</v>
      </c>
      <c r="FC426">
        <v>70.443099975585937</v>
      </c>
      <c r="FD426">
        <v>74.426322937011719</v>
      </c>
      <c r="FE426">
        <v>78.248207092285156</v>
      </c>
      <c r="FF426">
        <v>81.681198120117188</v>
      </c>
      <c r="FG426">
        <v>84.320114135742188</v>
      </c>
      <c r="FH426">
        <v>86.833267211914063</v>
      </c>
      <c r="FI426">
        <v>88.039398193359375</v>
      </c>
      <c r="FJ426">
        <v>88.518363952636719</v>
      </c>
      <c r="FK426">
        <v>88.472007751464844</v>
      </c>
      <c r="FL426">
        <v>88.030372619628906</v>
      </c>
      <c r="FM426">
        <v>86.430130004882813</v>
      </c>
      <c r="FN426">
        <v>83.8978271484375</v>
      </c>
      <c r="FO426">
        <v>80.796844482421875</v>
      </c>
      <c r="FP426">
        <v>77.997093200683594</v>
      </c>
      <c r="FQ426">
        <v>76.157936096191406</v>
      </c>
      <c r="FR426">
        <v>75.05328369140625</v>
      </c>
      <c r="FS426">
        <v>537</v>
      </c>
      <c r="FT426">
        <v>8.1570520997047424E-2</v>
      </c>
      <c r="FU426">
        <v>1</v>
      </c>
    </row>
    <row r="427" spans="1:177" x14ac:dyDescent="0.2">
      <c r="A427" t="s">
        <v>1</v>
      </c>
      <c r="B427" t="s">
        <v>213</v>
      </c>
      <c r="C427" t="s">
        <v>1</v>
      </c>
      <c r="D427" t="s">
        <v>255</v>
      </c>
      <c r="E427">
        <v>528</v>
      </c>
      <c r="F427">
        <v>528</v>
      </c>
      <c r="G427">
        <v>148.18769836425781</v>
      </c>
      <c r="H427">
        <v>144.01194763183594</v>
      </c>
      <c r="I427">
        <v>141.14370727539062</v>
      </c>
      <c r="J427">
        <v>140.07000732421875</v>
      </c>
      <c r="K427">
        <v>142.73365783691406</v>
      </c>
      <c r="L427">
        <v>151.83799743652344</v>
      </c>
      <c r="M427">
        <v>162.81207275390625</v>
      </c>
      <c r="N427">
        <v>172.85311889648437</v>
      </c>
      <c r="O427">
        <v>179.94367980957031</v>
      </c>
      <c r="P427">
        <v>185.16690063476562</v>
      </c>
      <c r="Q427">
        <v>189.36012268066406</v>
      </c>
      <c r="R427">
        <v>189.85501098632812</v>
      </c>
      <c r="S427">
        <v>191.33036804199219</v>
      </c>
      <c r="T427">
        <v>192.83216857910156</v>
      </c>
      <c r="U427">
        <v>192.84718322753906</v>
      </c>
      <c r="V427">
        <v>189.88896179199219</v>
      </c>
      <c r="W427">
        <v>186.93565368652344</v>
      </c>
      <c r="X427">
        <v>181.24072265625</v>
      </c>
      <c r="Y427">
        <v>171.87919616699219</v>
      </c>
      <c r="Z427">
        <v>168.28269958496094</v>
      </c>
      <c r="AA427">
        <v>165.12065124511719</v>
      </c>
      <c r="AB427">
        <v>159.81256103515625</v>
      </c>
      <c r="AC427">
        <v>153.114501953125</v>
      </c>
      <c r="AD427">
        <v>146.20634460449219</v>
      </c>
      <c r="AE427">
        <v>0.31785580515861511</v>
      </c>
      <c r="AF427">
        <v>-0.72088497877120972</v>
      </c>
      <c r="AG427">
        <v>-0.92041796445846558</v>
      </c>
      <c r="AH427">
        <v>-1.0241996049880981</v>
      </c>
      <c r="AI427">
        <v>-4.0750689506530762</v>
      </c>
      <c r="AJ427">
        <v>-4.1083645820617676</v>
      </c>
      <c r="AK427">
        <v>-2.6164767742156982</v>
      </c>
      <c r="AL427">
        <v>-1.254615306854248</v>
      </c>
      <c r="AM427">
        <v>-2.2597517967224121</v>
      </c>
      <c r="AN427">
        <v>-3.4489772319793701</v>
      </c>
      <c r="AO427">
        <v>-3.3374443054199219</v>
      </c>
      <c r="AP427">
        <v>-6.1608719825744629</v>
      </c>
      <c r="AQ427">
        <v>-4.9552927017211914</v>
      </c>
      <c r="AR427">
        <v>-2.6814548969268799</v>
      </c>
      <c r="AS427">
        <v>10.790255546569824</v>
      </c>
      <c r="AT427">
        <v>45.450443267822266</v>
      </c>
      <c r="AU427">
        <v>45.493026733398438</v>
      </c>
      <c r="AV427">
        <v>45.295619964599609</v>
      </c>
      <c r="AW427">
        <v>41.923065185546875</v>
      </c>
      <c r="AX427">
        <v>11.018017768859863</v>
      </c>
      <c r="AY427">
        <v>-1.8249330520629883</v>
      </c>
      <c r="AZ427">
        <v>-3.6425626277923584</v>
      </c>
      <c r="BA427">
        <v>-3.6788942813873291</v>
      </c>
      <c r="BB427">
        <v>-3.0448489189147949</v>
      </c>
      <c r="BC427">
        <v>1.868230938911438</v>
      </c>
      <c r="BD427">
        <v>0.72610235214233398</v>
      </c>
      <c r="BE427">
        <v>0.50258010625839233</v>
      </c>
      <c r="BF427">
        <v>0.37475660443305969</v>
      </c>
      <c r="BG427">
        <v>-2.6590046882629395</v>
      </c>
      <c r="BH427">
        <v>-2.633389949798584</v>
      </c>
      <c r="BI427">
        <v>-1.1156328916549683</v>
      </c>
      <c r="BJ427">
        <v>0.31689706444740295</v>
      </c>
      <c r="BK427">
        <v>-0.61203551292419434</v>
      </c>
      <c r="BL427">
        <v>-1.7573108673095703</v>
      </c>
      <c r="BM427">
        <v>-1.5640143156051636</v>
      </c>
      <c r="BN427">
        <v>-4.3528900146484375</v>
      </c>
      <c r="BO427">
        <v>-3.1180105209350586</v>
      </c>
      <c r="BP427">
        <v>-0.84232884645462036</v>
      </c>
      <c r="BQ427">
        <v>12.652955055236816</v>
      </c>
      <c r="BR427">
        <v>47.307987213134766</v>
      </c>
      <c r="BS427">
        <v>47.322139739990234</v>
      </c>
      <c r="BT427">
        <v>47.119846343994141</v>
      </c>
      <c r="BU427">
        <v>43.741657257080078</v>
      </c>
      <c r="BV427">
        <v>12.839016914367676</v>
      </c>
      <c r="BW427">
        <v>-2.6260111480951309E-2</v>
      </c>
      <c r="BX427">
        <v>-1.8319412469863892</v>
      </c>
      <c r="BY427">
        <v>-1.8950134515762329</v>
      </c>
      <c r="BZ427">
        <v>-1.2749223709106445</v>
      </c>
      <c r="CA427">
        <v>2.9420161247253418</v>
      </c>
      <c r="CB427">
        <v>1.7282813787460327</v>
      </c>
      <c r="CC427">
        <v>1.4881442785263062</v>
      </c>
      <c r="CD427">
        <v>1.3436694145202637</v>
      </c>
      <c r="CE427">
        <v>-1.6782430410385132</v>
      </c>
      <c r="CF427">
        <v>-1.6118272542953491</v>
      </c>
      <c r="CG427">
        <v>-7.6153017580509186E-2</v>
      </c>
      <c r="CH427">
        <v>1.4053217172622681</v>
      </c>
      <c r="CI427">
        <v>0.52916771173477173</v>
      </c>
      <c r="CJ427">
        <v>-0.58566802740097046</v>
      </c>
      <c r="CK427">
        <v>-0.33574214577674866</v>
      </c>
      <c r="CL427">
        <v>-3.1006872653961182</v>
      </c>
      <c r="CM427">
        <v>-1.8455145359039307</v>
      </c>
      <c r="CN427">
        <v>0.4314441978931427</v>
      </c>
      <c r="CO427">
        <v>13.943055152893066</v>
      </c>
      <c r="CP427">
        <v>48.594516754150391</v>
      </c>
      <c r="CQ427">
        <v>48.588977813720703</v>
      </c>
      <c r="CR427">
        <v>48.38330078125</v>
      </c>
      <c r="CS427">
        <v>45.001209259033203</v>
      </c>
      <c r="CT427">
        <v>14.100235939025879</v>
      </c>
      <c r="CU427">
        <v>1.2194952964782715</v>
      </c>
      <c r="CV427">
        <v>-0.57791042327880859</v>
      </c>
      <c r="CW427">
        <v>-0.65950316190719604</v>
      </c>
      <c r="CX427">
        <v>-4.907655343413353E-2</v>
      </c>
      <c r="CY427">
        <v>4.0158014297485352</v>
      </c>
      <c r="CZ427">
        <v>2.7304604053497314</v>
      </c>
      <c r="DA427">
        <v>2.4737083911895752</v>
      </c>
      <c r="DB427">
        <v>2.31258225440979</v>
      </c>
      <c r="DC427">
        <v>-0.69748133420944214</v>
      </c>
      <c r="DD427">
        <v>-0.59026443958282471</v>
      </c>
      <c r="DE427">
        <v>0.96332687139511108</v>
      </c>
      <c r="DF427">
        <v>2.493746280670166</v>
      </c>
      <c r="DG427">
        <v>1.6703709363937378</v>
      </c>
      <c r="DH427">
        <v>0.58597487211227417</v>
      </c>
      <c r="DI427">
        <v>0.89253002405166626</v>
      </c>
      <c r="DJ427">
        <v>-1.8484845161437988</v>
      </c>
      <c r="DK427">
        <v>-0.57301849126815796</v>
      </c>
      <c r="DL427">
        <v>1.7052172422409058</v>
      </c>
      <c r="DM427">
        <v>15.233155250549316</v>
      </c>
      <c r="DN427">
        <v>49.881046295166016</v>
      </c>
      <c r="DO427">
        <v>49.855815887451172</v>
      </c>
      <c r="DP427">
        <v>49.646755218505859</v>
      </c>
      <c r="DQ427">
        <v>46.260761260986328</v>
      </c>
      <c r="DR427">
        <v>15.361454963684082</v>
      </c>
      <c r="DS427">
        <v>2.4652507305145264</v>
      </c>
      <c r="DT427">
        <v>0.67612040042877197</v>
      </c>
      <c r="DU427">
        <v>0.5760071873664856</v>
      </c>
      <c r="DV427">
        <v>1.1767692565917969</v>
      </c>
      <c r="DW427">
        <v>5.5661764144897461</v>
      </c>
      <c r="DX427">
        <v>4.1774477958679199</v>
      </c>
      <c r="DY427">
        <v>3.8967065811157227</v>
      </c>
      <c r="DZ427">
        <v>3.711538553237915</v>
      </c>
      <c r="EA427">
        <v>0.71858274936676025</v>
      </c>
      <c r="EB427">
        <v>0.88471001386642456</v>
      </c>
      <c r="EC427">
        <v>2.4641706943511963</v>
      </c>
      <c r="ED427">
        <v>4.0652585029602051</v>
      </c>
      <c r="EE427">
        <v>3.318087100982666</v>
      </c>
      <c r="EF427">
        <v>2.2776410579681396</v>
      </c>
      <c r="EG427">
        <v>2.6659598350524902</v>
      </c>
      <c r="EH427">
        <v>-4.0502522140741348E-2</v>
      </c>
      <c r="EI427">
        <v>1.2642636299133301</v>
      </c>
      <c r="EJ427">
        <v>3.5443432331085205</v>
      </c>
      <c r="EK427">
        <v>17.095853805541992</v>
      </c>
      <c r="EL427">
        <v>51.738590240478516</v>
      </c>
      <c r="EM427">
        <v>51.684928894042969</v>
      </c>
      <c r="EN427">
        <v>51.470981597900391</v>
      </c>
      <c r="EO427">
        <v>48.079353332519531</v>
      </c>
      <c r="EP427">
        <v>17.182455062866211</v>
      </c>
      <c r="EQ427">
        <v>4.2639236450195313</v>
      </c>
      <c r="ER427">
        <v>2.4867417812347412</v>
      </c>
      <c r="ES427">
        <v>2.3598878383636475</v>
      </c>
      <c r="ET427">
        <v>2.9466958045959473</v>
      </c>
      <c r="EU427">
        <v>72.433258056640625</v>
      </c>
      <c r="EV427">
        <v>71.207809448242188</v>
      </c>
      <c r="EW427">
        <v>70.6048583984375</v>
      </c>
      <c r="EX427">
        <v>69.199813842773438</v>
      </c>
      <c r="EY427">
        <v>68.186859130859375</v>
      </c>
      <c r="EZ427">
        <v>67.393966674804688</v>
      </c>
      <c r="FA427">
        <v>66.602691650390625</v>
      </c>
      <c r="FB427">
        <v>68.390876770019531</v>
      </c>
      <c r="FC427">
        <v>71.485549926757812</v>
      </c>
      <c r="FD427">
        <v>74.864738464355469</v>
      </c>
      <c r="FE427">
        <v>78.785041809082031</v>
      </c>
      <c r="FF427">
        <v>81.888481140136719</v>
      </c>
      <c r="FG427">
        <v>84.799339294433594</v>
      </c>
      <c r="FH427">
        <v>86.890609741210937</v>
      </c>
      <c r="FI427">
        <v>88.95147705078125</v>
      </c>
      <c r="FJ427">
        <v>88.342704772949219</v>
      </c>
      <c r="FK427">
        <v>88.462867736816406</v>
      </c>
      <c r="FL427">
        <v>88.265983581542969</v>
      </c>
      <c r="FM427">
        <v>86.869644165039063</v>
      </c>
      <c r="FN427">
        <v>84.653518676757813</v>
      </c>
      <c r="FO427">
        <v>80.514015197753906</v>
      </c>
      <c r="FP427">
        <v>77.46588134765625</v>
      </c>
      <c r="FQ427">
        <v>74.706199645996094</v>
      </c>
      <c r="FR427">
        <v>72.912620544433594</v>
      </c>
      <c r="FS427">
        <v>528</v>
      </c>
      <c r="FT427">
        <v>5.0736218690872192E-2</v>
      </c>
      <c r="FU427">
        <v>1</v>
      </c>
    </row>
    <row r="428" spans="1:177" x14ac:dyDescent="0.2">
      <c r="A428" t="s">
        <v>1</v>
      </c>
      <c r="B428" t="s">
        <v>213</v>
      </c>
      <c r="C428" t="s">
        <v>1</v>
      </c>
      <c r="D428" t="s">
        <v>256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0</v>
      </c>
      <c r="BX428">
        <v>0</v>
      </c>
      <c r="BY428">
        <v>0</v>
      </c>
      <c r="BZ428">
        <v>0</v>
      </c>
      <c r="CA428">
        <v>0</v>
      </c>
      <c r="CB428">
        <v>0</v>
      </c>
      <c r="CC428">
        <v>0</v>
      </c>
      <c r="CD428">
        <v>0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0</v>
      </c>
      <c r="CZ428">
        <v>0</v>
      </c>
      <c r="DA428">
        <v>0</v>
      </c>
      <c r="DB428">
        <v>0</v>
      </c>
      <c r="DC428">
        <v>0</v>
      </c>
      <c r="DD428">
        <v>0</v>
      </c>
      <c r="DE428">
        <v>0</v>
      </c>
      <c r="DF428">
        <v>0</v>
      </c>
      <c r="DG428">
        <v>0</v>
      </c>
      <c r="DH428">
        <v>0</v>
      </c>
      <c r="DI428">
        <v>0</v>
      </c>
      <c r="DJ428">
        <v>0</v>
      </c>
      <c r="DK428">
        <v>0</v>
      </c>
      <c r="DL428">
        <v>0</v>
      </c>
      <c r="DM428">
        <v>0</v>
      </c>
      <c r="DN428">
        <v>0</v>
      </c>
      <c r="DO428">
        <v>0</v>
      </c>
      <c r="DP428">
        <v>0</v>
      </c>
      <c r="DQ428">
        <v>0</v>
      </c>
      <c r="DR428">
        <v>0</v>
      </c>
      <c r="DS428">
        <v>0</v>
      </c>
      <c r="DT428">
        <v>0</v>
      </c>
      <c r="DU428">
        <v>0</v>
      </c>
      <c r="DV428">
        <v>0</v>
      </c>
      <c r="DW428">
        <v>0</v>
      </c>
      <c r="DX428">
        <v>0</v>
      </c>
      <c r="DY428">
        <v>0</v>
      </c>
      <c r="DZ428">
        <v>0</v>
      </c>
      <c r="EA428">
        <v>0</v>
      </c>
      <c r="EB428">
        <v>0</v>
      </c>
      <c r="EC428">
        <v>0</v>
      </c>
      <c r="ED428">
        <v>0</v>
      </c>
      <c r="EE428">
        <v>0</v>
      </c>
      <c r="EF428">
        <v>0</v>
      </c>
      <c r="EG428">
        <v>0</v>
      </c>
      <c r="EH428">
        <v>0</v>
      </c>
      <c r="EI428">
        <v>0</v>
      </c>
      <c r="EJ428">
        <v>0</v>
      </c>
      <c r="EK428">
        <v>0</v>
      </c>
      <c r="EL428">
        <v>0</v>
      </c>
      <c r="EM428">
        <v>0</v>
      </c>
      <c r="EN428">
        <v>0</v>
      </c>
      <c r="EO428">
        <v>0</v>
      </c>
      <c r="EP428">
        <v>0</v>
      </c>
      <c r="EQ428">
        <v>0</v>
      </c>
      <c r="ER428">
        <v>0</v>
      </c>
      <c r="ES428">
        <v>0</v>
      </c>
      <c r="ET428">
        <v>0</v>
      </c>
      <c r="EU428">
        <v>0</v>
      </c>
      <c r="EV428">
        <v>0</v>
      </c>
      <c r="EW428">
        <v>0</v>
      </c>
      <c r="EX428">
        <v>0</v>
      </c>
      <c r="EY428">
        <v>0</v>
      </c>
      <c r="EZ428">
        <v>0</v>
      </c>
      <c r="FA428">
        <v>0</v>
      </c>
      <c r="FB428">
        <v>0</v>
      </c>
      <c r="FC428">
        <v>0</v>
      </c>
      <c r="FD428">
        <v>0</v>
      </c>
      <c r="FE428">
        <v>0</v>
      </c>
      <c r="FF428">
        <v>0</v>
      </c>
      <c r="FG428">
        <v>0</v>
      </c>
      <c r="FH428">
        <v>0</v>
      </c>
      <c r="FI428">
        <v>0</v>
      </c>
      <c r="FJ428">
        <v>0</v>
      </c>
      <c r="FK428">
        <v>0</v>
      </c>
      <c r="FL428">
        <v>0</v>
      </c>
      <c r="FM428">
        <v>0</v>
      </c>
      <c r="FN428">
        <v>0</v>
      </c>
      <c r="FO428">
        <v>0</v>
      </c>
      <c r="FP428">
        <v>0</v>
      </c>
      <c r="FQ428">
        <v>0</v>
      </c>
      <c r="FR428">
        <v>0</v>
      </c>
      <c r="FS428">
        <v>0</v>
      </c>
      <c r="FU428">
        <v>0</v>
      </c>
    </row>
    <row r="429" spans="1:177" x14ac:dyDescent="0.2">
      <c r="A429" t="s">
        <v>1</v>
      </c>
      <c r="B429" t="s">
        <v>213</v>
      </c>
      <c r="C429" t="s">
        <v>1</v>
      </c>
      <c r="D429" t="s">
        <v>257</v>
      </c>
      <c r="E429">
        <v>521</v>
      </c>
      <c r="F429">
        <v>521</v>
      </c>
      <c r="G429">
        <v>127.45833587646484</v>
      </c>
      <c r="H429">
        <v>126.15325927734375</v>
      </c>
      <c r="I429">
        <v>125.90042877197266</v>
      </c>
      <c r="J429">
        <v>127.52494812011719</v>
      </c>
      <c r="K429">
        <v>133.16978454589844</v>
      </c>
      <c r="L429">
        <v>144.96348571777344</v>
      </c>
      <c r="M429">
        <v>157.82264709472656</v>
      </c>
      <c r="N429">
        <v>170.70677185058594</v>
      </c>
      <c r="O429">
        <v>179.64151000976562</v>
      </c>
      <c r="P429">
        <v>185.92625427246094</v>
      </c>
      <c r="Q429">
        <v>190.85542297363281</v>
      </c>
      <c r="R429">
        <v>192.00979614257812</v>
      </c>
      <c r="S429">
        <v>194.50088500976562</v>
      </c>
      <c r="T429">
        <v>197.72817993164062</v>
      </c>
      <c r="U429">
        <v>196.9747314453125</v>
      </c>
      <c r="V429">
        <v>193.97166442871094</v>
      </c>
      <c r="W429">
        <v>189.48207092285156</v>
      </c>
      <c r="X429">
        <v>182.25697326660156</v>
      </c>
      <c r="Y429">
        <v>174.16537475585937</v>
      </c>
      <c r="Z429">
        <v>171.52780151367187</v>
      </c>
      <c r="AA429">
        <v>169.02229309082031</v>
      </c>
      <c r="AB429">
        <v>164.32568359375</v>
      </c>
      <c r="AC429">
        <v>157.39999389648437</v>
      </c>
      <c r="AD429">
        <v>150.85444641113281</v>
      </c>
      <c r="AE429">
        <v>-1.6671668291091919</v>
      </c>
      <c r="AF429">
        <v>-1.4738739728927612</v>
      </c>
      <c r="AG429">
        <v>-2.2248859405517578</v>
      </c>
      <c r="AH429">
        <v>-2.880077600479126</v>
      </c>
      <c r="AI429">
        <v>-1.6496598720550537</v>
      </c>
      <c r="AJ429">
        <v>-1.3252022266387939</v>
      </c>
      <c r="AK429">
        <v>-2.2784230709075928</v>
      </c>
      <c r="AL429">
        <v>-1.9551670551300049</v>
      </c>
      <c r="AM429">
        <v>-3.6734931468963623</v>
      </c>
      <c r="AN429">
        <v>-3.918891429901123</v>
      </c>
      <c r="AO429">
        <v>-4.2162556648254395</v>
      </c>
      <c r="AP429">
        <v>-3.9662809371948242</v>
      </c>
      <c r="AQ429">
        <v>-5.9083437919616699</v>
      </c>
      <c r="AR429">
        <v>-6.5958919525146484</v>
      </c>
      <c r="AS429">
        <v>2.6977200508117676</v>
      </c>
      <c r="AT429">
        <v>38.079429626464844</v>
      </c>
      <c r="AU429">
        <v>38.274757385253906</v>
      </c>
      <c r="AV429">
        <v>38.126396179199219</v>
      </c>
      <c r="AW429">
        <v>37.077106475830078</v>
      </c>
      <c r="AX429">
        <v>9.15289306640625</v>
      </c>
      <c r="AY429">
        <v>1.1796633005142212</v>
      </c>
      <c r="AZ429">
        <v>0.64742374420166016</v>
      </c>
      <c r="BA429">
        <v>1.1436799764633179</v>
      </c>
      <c r="BB429">
        <v>1.8217853307723999</v>
      </c>
      <c r="BC429">
        <v>-0.17860180139541626</v>
      </c>
      <c r="BD429">
        <v>-6.414216011762619E-2</v>
      </c>
      <c r="BE429">
        <v>-0.84206908941268921</v>
      </c>
      <c r="BF429">
        <v>-1.5132689476013184</v>
      </c>
      <c r="BG429">
        <v>-0.2826424241065979</v>
      </c>
      <c r="BH429">
        <v>7.9733282327651978E-2</v>
      </c>
      <c r="BI429">
        <v>-0.85369187593460083</v>
      </c>
      <c r="BJ429">
        <v>-0.48112925887107849</v>
      </c>
      <c r="BK429">
        <v>-2.1108102798461914</v>
      </c>
      <c r="BL429">
        <v>-2.2742981910705566</v>
      </c>
      <c r="BM429">
        <v>-2.4821465015411377</v>
      </c>
      <c r="BN429">
        <v>-2.1931681632995605</v>
      </c>
      <c r="BO429">
        <v>-4.0998444557189941</v>
      </c>
      <c r="BP429">
        <v>-4.762570858001709</v>
      </c>
      <c r="BQ429">
        <v>4.5342798233032227</v>
      </c>
      <c r="BR429">
        <v>39.900733947753906</v>
      </c>
      <c r="BS429">
        <v>40.071132659912109</v>
      </c>
      <c r="BT429">
        <v>39.923831939697266</v>
      </c>
      <c r="BU429">
        <v>38.898536682128906</v>
      </c>
      <c r="BV429">
        <v>10.97895622253418</v>
      </c>
      <c r="BW429">
        <v>2.9928960800170898</v>
      </c>
      <c r="BX429">
        <v>2.4643819332122803</v>
      </c>
      <c r="BY429">
        <v>2.9626126289367676</v>
      </c>
      <c r="BZ429">
        <v>3.6201214790344238</v>
      </c>
      <c r="CA429">
        <v>0.85237377882003784</v>
      </c>
      <c r="CB429">
        <v>0.91223382949829102</v>
      </c>
      <c r="CC429">
        <v>0.11566559970378876</v>
      </c>
      <c r="CD429">
        <v>-0.56662136316299438</v>
      </c>
      <c r="CE429">
        <v>0.6641497015953064</v>
      </c>
      <c r="CF429">
        <v>1.0527873039245605</v>
      </c>
      <c r="CG429">
        <v>0.13307259976863861</v>
      </c>
      <c r="CH429">
        <v>0.53978484869003296</v>
      </c>
      <c r="CI429">
        <v>-1.028501033782959</v>
      </c>
      <c r="CJ429">
        <v>-1.1352579593658447</v>
      </c>
      <c r="CK429">
        <v>-1.2811079025268555</v>
      </c>
      <c r="CL429">
        <v>-0.96511560678482056</v>
      </c>
      <c r="CM429">
        <v>-2.8472831249237061</v>
      </c>
      <c r="CN429">
        <v>-3.4928178787231445</v>
      </c>
      <c r="CO429">
        <v>5.8062753677368164</v>
      </c>
      <c r="CP429">
        <v>41.162162780761719</v>
      </c>
      <c r="CQ429">
        <v>41.315296173095703</v>
      </c>
      <c r="CR429">
        <v>41.168727874755859</v>
      </c>
      <c r="CS429">
        <v>40.160053253173828</v>
      </c>
      <c r="CT429">
        <v>12.243681907653809</v>
      </c>
      <c r="CU429">
        <v>4.2487354278564453</v>
      </c>
      <c r="CV429">
        <v>3.7228014469146729</v>
      </c>
      <c r="CW429">
        <v>4.2223997116088867</v>
      </c>
      <c r="CX429">
        <v>4.8656435012817383</v>
      </c>
      <c r="CY429">
        <v>1.8833492994308472</v>
      </c>
      <c r="CZ429">
        <v>1.888609766960144</v>
      </c>
      <c r="DA429">
        <v>1.0734002590179443</v>
      </c>
      <c r="DB429">
        <v>0.3800261914730072</v>
      </c>
      <c r="DC429">
        <v>1.6109418869018555</v>
      </c>
      <c r="DD429">
        <v>2.025841236114502</v>
      </c>
      <c r="DE429">
        <v>1.1198370456695557</v>
      </c>
      <c r="DF429">
        <v>1.5606989860534668</v>
      </c>
      <c r="DG429">
        <v>5.3808305412530899E-2</v>
      </c>
      <c r="DH429">
        <v>3.7823023740202188E-3</v>
      </c>
      <c r="DI429">
        <v>-8.0069214105606079E-2</v>
      </c>
      <c r="DJ429">
        <v>0.26293689012527466</v>
      </c>
      <c r="DK429">
        <v>-1.5947220325469971</v>
      </c>
      <c r="DL429">
        <v>-2.2230651378631592</v>
      </c>
      <c r="DM429">
        <v>7.0782709121704102</v>
      </c>
      <c r="DN429">
        <v>42.423591613769531</v>
      </c>
      <c r="DO429">
        <v>42.559459686279297</v>
      </c>
      <c r="DP429">
        <v>42.413623809814453</v>
      </c>
      <c r="DQ429">
        <v>41.42156982421875</v>
      </c>
      <c r="DR429">
        <v>13.508407592773438</v>
      </c>
      <c r="DS429">
        <v>5.5045747756958008</v>
      </c>
      <c r="DT429">
        <v>4.9812211990356445</v>
      </c>
      <c r="DU429">
        <v>5.4821867942810059</v>
      </c>
      <c r="DV429">
        <v>6.1111655235290527</v>
      </c>
      <c r="DW429">
        <v>3.3719143867492676</v>
      </c>
      <c r="DX429">
        <v>3.2983417510986328</v>
      </c>
      <c r="DY429">
        <v>2.4562170505523682</v>
      </c>
      <c r="DZ429">
        <v>1.7468348741531372</v>
      </c>
      <c r="EA429">
        <v>2.9779593944549561</v>
      </c>
      <c r="EB429">
        <v>3.430776834487915</v>
      </c>
      <c r="EC429">
        <v>2.5445683002471924</v>
      </c>
      <c r="ED429">
        <v>3.0347368717193604</v>
      </c>
      <c r="EE429">
        <v>1.6164910793304443</v>
      </c>
      <c r="EF429">
        <v>1.6483755111694336</v>
      </c>
      <c r="EG429">
        <v>1.6540398597717285</v>
      </c>
      <c r="EH429">
        <v>2.0360496044158936</v>
      </c>
      <c r="EI429">
        <v>0.21377730369567871</v>
      </c>
      <c r="EJ429">
        <v>-0.38974368572235107</v>
      </c>
      <c r="EK429">
        <v>8.9148311614990234</v>
      </c>
      <c r="EL429">
        <v>44.244895935058594</v>
      </c>
      <c r="EM429">
        <v>44.3558349609375</v>
      </c>
      <c r="EN429">
        <v>44.2110595703125</v>
      </c>
      <c r="EO429">
        <v>43.243000030517578</v>
      </c>
      <c r="EP429">
        <v>15.334470748901367</v>
      </c>
      <c r="EQ429">
        <v>7.317807674407959</v>
      </c>
      <c r="ER429">
        <v>6.7981791496276855</v>
      </c>
      <c r="ES429">
        <v>7.301119327545166</v>
      </c>
      <c r="ET429">
        <v>7.9095015525817871</v>
      </c>
      <c r="EU429">
        <v>70.421981811523438</v>
      </c>
      <c r="EV429">
        <v>69.12615966796875</v>
      </c>
      <c r="EW429">
        <v>67.974761962890625</v>
      </c>
      <c r="EX429">
        <v>66.794120788574219</v>
      </c>
      <c r="EY429">
        <v>65.990325927734375</v>
      </c>
      <c r="EZ429">
        <v>65.354286193847656</v>
      </c>
      <c r="FA429">
        <v>64.58856201171875</v>
      </c>
      <c r="FB429">
        <v>65.108306884765625</v>
      </c>
      <c r="FC429">
        <v>67.296562194824219</v>
      </c>
      <c r="FD429">
        <v>70.273452758789063</v>
      </c>
      <c r="FE429">
        <v>73.50274658203125</v>
      </c>
      <c r="FF429">
        <v>76.633140563964844</v>
      </c>
      <c r="FG429">
        <v>79.828323364257813</v>
      </c>
      <c r="FH429">
        <v>82.682487487792969</v>
      </c>
      <c r="FI429">
        <v>84.072540283203125</v>
      </c>
      <c r="FJ429">
        <v>83.685226440429687</v>
      </c>
      <c r="FK429">
        <v>83.332054138183594</v>
      </c>
      <c r="FL429">
        <v>81.473060607910156</v>
      </c>
      <c r="FM429">
        <v>78.923583984375</v>
      </c>
      <c r="FN429">
        <v>75.900886535644531</v>
      </c>
      <c r="FO429">
        <v>73.305618286132812</v>
      </c>
      <c r="FP429">
        <v>71.375762939453125</v>
      </c>
      <c r="FQ429">
        <v>69.870651245117188</v>
      </c>
      <c r="FR429">
        <v>68.337074279785156</v>
      </c>
      <c r="FS429">
        <v>521</v>
      </c>
      <c r="FT429">
        <v>3.913261741399765E-2</v>
      </c>
      <c r="FU429">
        <v>1</v>
      </c>
    </row>
    <row r="430" spans="1:177" x14ac:dyDescent="0.2">
      <c r="A430" t="s">
        <v>1</v>
      </c>
      <c r="B430" t="s">
        <v>213</v>
      </c>
      <c r="C430" t="s">
        <v>1</v>
      </c>
      <c r="D430" t="s">
        <v>258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0</v>
      </c>
      <c r="BZ430">
        <v>0</v>
      </c>
      <c r="CA430">
        <v>0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0</v>
      </c>
      <c r="CJ430">
        <v>0</v>
      </c>
      <c r="CK430">
        <v>0</v>
      </c>
      <c r="CL430">
        <v>0</v>
      </c>
      <c r="CM430">
        <v>0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0</v>
      </c>
      <c r="DB430">
        <v>0</v>
      </c>
      <c r="DC430">
        <v>0</v>
      </c>
      <c r="DD430">
        <v>0</v>
      </c>
      <c r="DE430">
        <v>0</v>
      </c>
      <c r="DF430">
        <v>0</v>
      </c>
      <c r="DG430">
        <v>0</v>
      </c>
      <c r="DH430">
        <v>0</v>
      </c>
      <c r="DI430">
        <v>0</v>
      </c>
      <c r="DJ430">
        <v>0</v>
      </c>
      <c r="DK430">
        <v>0</v>
      </c>
      <c r="DL430">
        <v>0</v>
      </c>
      <c r="DM430">
        <v>0</v>
      </c>
      <c r="DN430">
        <v>0</v>
      </c>
      <c r="DO430">
        <v>0</v>
      </c>
      <c r="DP430">
        <v>0</v>
      </c>
      <c r="DQ430">
        <v>0</v>
      </c>
      <c r="DR430">
        <v>0</v>
      </c>
      <c r="DS430">
        <v>0</v>
      </c>
      <c r="DT430">
        <v>0</v>
      </c>
      <c r="DU430">
        <v>0</v>
      </c>
      <c r="DV430">
        <v>0</v>
      </c>
      <c r="DW430">
        <v>0</v>
      </c>
      <c r="DX430">
        <v>0</v>
      </c>
      <c r="DY430">
        <v>0</v>
      </c>
      <c r="DZ430">
        <v>0</v>
      </c>
      <c r="EA430">
        <v>0</v>
      </c>
      <c r="EB430">
        <v>0</v>
      </c>
      <c r="EC430">
        <v>0</v>
      </c>
      <c r="ED430">
        <v>0</v>
      </c>
      <c r="EE430">
        <v>0</v>
      </c>
      <c r="EF430">
        <v>0</v>
      </c>
      <c r="EG430">
        <v>0</v>
      </c>
      <c r="EH430">
        <v>0</v>
      </c>
      <c r="EI430">
        <v>0</v>
      </c>
      <c r="EJ430">
        <v>0</v>
      </c>
      <c r="EK430">
        <v>0</v>
      </c>
      <c r="EL430">
        <v>0</v>
      </c>
      <c r="EM430">
        <v>0</v>
      </c>
      <c r="EN430">
        <v>0</v>
      </c>
      <c r="EO430">
        <v>0</v>
      </c>
      <c r="EP430">
        <v>0</v>
      </c>
      <c r="EQ430">
        <v>0</v>
      </c>
      <c r="ER430">
        <v>0</v>
      </c>
      <c r="ES430">
        <v>0</v>
      </c>
      <c r="ET430">
        <v>0</v>
      </c>
      <c r="EU430">
        <v>0</v>
      </c>
      <c r="EV430">
        <v>0</v>
      </c>
      <c r="EW430">
        <v>0</v>
      </c>
      <c r="EX430">
        <v>0</v>
      </c>
      <c r="EY430">
        <v>0</v>
      </c>
      <c r="EZ430">
        <v>0</v>
      </c>
      <c r="FA430">
        <v>0</v>
      </c>
      <c r="FB430">
        <v>0</v>
      </c>
      <c r="FC430">
        <v>0</v>
      </c>
      <c r="FD430">
        <v>0</v>
      </c>
      <c r="FE430">
        <v>0</v>
      </c>
      <c r="FF430">
        <v>0</v>
      </c>
      <c r="FG430">
        <v>0</v>
      </c>
      <c r="FH430">
        <v>0</v>
      </c>
      <c r="FI430">
        <v>0</v>
      </c>
      <c r="FJ430">
        <v>0</v>
      </c>
      <c r="FK430">
        <v>0</v>
      </c>
      <c r="FL430">
        <v>0</v>
      </c>
      <c r="FM430">
        <v>0</v>
      </c>
      <c r="FN430">
        <v>0</v>
      </c>
      <c r="FO430">
        <v>0</v>
      </c>
      <c r="FP430">
        <v>0</v>
      </c>
      <c r="FQ430">
        <v>0</v>
      </c>
      <c r="FR430">
        <v>0</v>
      </c>
      <c r="FS430">
        <v>0</v>
      </c>
      <c r="FU430">
        <v>0</v>
      </c>
    </row>
    <row r="431" spans="1:177" x14ac:dyDescent="0.2">
      <c r="A431" t="s">
        <v>1</v>
      </c>
      <c r="B431" t="s">
        <v>213</v>
      </c>
      <c r="C431" t="s">
        <v>1</v>
      </c>
      <c r="D431" t="s">
        <v>259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BX431">
        <v>0</v>
      </c>
      <c r="BY431">
        <v>0</v>
      </c>
      <c r="BZ431">
        <v>0</v>
      </c>
      <c r="CA431">
        <v>0</v>
      </c>
      <c r="CB431">
        <v>0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  <c r="DG431">
        <v>0</v>
      </c>
      <c r="DH431">
        <v>0</v>
      </c>
      <c r="DI431">
        <v>0</v>
      </c>
      <c r="DJ431">
        <v>0</v>
      </c>
      <c r="DK431">
        <v>0</v>
      </c>
      <c r="DL431">
        <v>0</v>
      </c>
      <c r="DM431">
        <v>0</v>
      </c>
      <c r="DN431">
        <v>0</v>
      </c>
      <c r="DO431">
        <v>0</v>
      </c>
      <c r="DP431">
        <v>0</v>
      </c>
      <c r="DQ431">
        <v>0</v>
      </c>
      <c r="DR431">
        <v>0</v>
      </c>
      <c r="DS431">
        <v>0</v>
      </c>
      <c r="DT431">
        <v>0</v>
      </c>
      <c r="DU431">
        <v>0</v>
      </c>
      <c r="DV431">
        <v>0</v>
      </c>
      <c r="DW431">
        <v>0</v>
      </c>
      <c r="DX431">
        <v>0</v>
      </c>
      <c r="DY431">
        <v>0</v>
      </c>
      <c r="DZ431">
        <v>0</v>
      </c>
      <c r="EA431">
        <v>0</v>
      </c>
      <c r="EB431">
        <v>0</v>
      </c>
      <c r="EC431">
        <v>0</v>
      </c>
      <c r="ED431">
        <v>0</v>
      </c>
      <c r="EE431">
        <v>0</v>
      </c>
      <c r="EF431">
        <v>0</v>
      </c>
      <c r="EG431">
        <v>0</v>
      </c>
      <c r="EH431">
        <v>0</v>
      </c>
      <c r="EI431">
        <v>0</v>
      </c>
      <c r="EJ431">
        <v>0</v>
      </c>
      <c r="EK431">
        <v>0</v>
      </c>
      <c r="EL431">
        <v>0</v>
      </c>
      <c r="EM431">
        <v>0</v>
      </c>
      <c r="EN431">
        <v>0</v>
      </c>
      <c r="EO431">
        <v>0</v>
      </c>
      <c r="EP431">
        <v>0</v>
      </c>
      <c r="EQ431">
        <v>0</v>
      </c>
      <c r="ER431">
        <v>0</v>
      </c>
      <c r="ES431">
        <v>0</v>
      </c>
      <c r="ET431">
        <v>0</v>
      </c>
      <c r="EU431">
        <v>0</v>
      </c>
      <c r="EV431">
        <v>0</v>
      </c>
      <c r="EW431">
        <v>0</v>
      </c>
      <c r="EX431">
        <v>0</v>
      </c>
      <c r="EY431">
        <v>0</v>
      </c>
      <c r="EZ431">
        <v>0</v>
      </c>
      <c r="FA431">
        <v>0</v>
      </c>
      <c r="FB431">
        <v>0</v>
      </c>
      <c r="FC431">
        <v>0</v>
      </c>
      <c r="FD431">
        <v>0</v>
      </c>
      <c r="FE431">
        <v>0</v>
      </c>
      <c r="FF431">
        <v>0</v>
      </c>
      <c r="FG431">
        <v>0</v>
      </c>
      <c r="FH431">
        <v>0</v>
      </c>
      <c r="FI431">
        <v>0</v>
      </c>
      <c r="FJ431">
        <v>0</v>
      </c>
      <c r="FK431">
        <v>0</v>
      </c>
      <c r="FL431">
        <v>0</v>
      </c>
      <c r="FM431">
        <v>0</v>
      </c>
      <c r="FN431">
        <v>0</v>
      </c>
      <c r="FO431">
        <v>0</v>
      </c>
      <c r="FP431">
        <v>0</v>
      </c>
      <c r="FQ431">
        <v>0</v>
      </c>
      <c r="FR431">
        <v>0</v>
      </c>
      <c r="FS431">
        <v>0</v>
      </c>
      <c r="FU431">
        <v>0</v>
      </c>
    </row>
    <row r="432" spans="1:177" x14ac:dyDescent="0.2">
      <c r="A432" t="s">
        <v>1</v>
      </c>
      <c r="B432" t="s">
        <v>213</v>
      </c>
      <c r="C432" t="s">
        <v>1</v>
      </c>
      <c r="D432" t="s">
        <v>260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0</v>
      </c>
      <c r="BW432">
        <v>0</v>
      </c>
      <c r="BX432">
        <v>0</v>
      </c>
      <c r="BY432">
        <v>0</v>
      </c>
      <c r="BZ432">
        <v>0</v>
      </c>
      <c r="CA432">
        <v>0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0</v>
      </c>
      <c r="CY432">
        <v>0</v>
      </c>
      <c r="CZ432">
        <v>0</v>
      </c>
      <c r="DA432">
        <v>0</v>
      </c>
      <c r="DB432">
        <v>0</v>
      </c>
      <c r="DC432">
        <v>0</v>
      </c>
      <c r="DD432">
        <v>0</v>
      </c>
      <c r="DE432">
        <v>0</v>
      </c>
      <c r="DF432">
        <v>0</v>
      </c>
      <c r="DG432">
        <v>0</v>
      </c>
      <c r="DH432">
        <v>0</v>
      </c>
      <c r="DI432">
        <v>0</v>
      </c>
      <c r="DJ432">
        <v>0</v>
      </c>
      <c r="DK432">
        <v>0</v>
      </c>
      <c r="DL432">
        <v>0</v>
      </c>
      <c r="DM432">
        <v>0</v>
      </c>
      <c r="DN432">
        <v>0</v>
      </c>
      <c r="DO432">
        <v>0</v>
      </c>
      <c r="DP432">
        <v>0</v>
      </c>
      <c r="DQ432">
        <v>0</v>
      </c>
      <c r="DR432">
        <v>0</v>
      </c>
      <c r="DS432">
        <v>0</v>
      </c>
      <c r="DT432">
        <v>0</v>
      </c>
      <c r="DU432">
        <v>0</v>
      </c>
      <c r="DV432">
        <v>0</v>
      </c>
      <c r="DW432">
        <v>0</v>
      </c>
      <c r="DX432">
        <v>0</v>
      </c>
      <c r="DY432">
        <v>0</v>
      </c>
      <c r="DZ432">
        <v>0</v>
      </c>
      <c r="EA432">
        <v>0</v>
      </c>
      <c r="EB432">
        <v>0</v>
      </c>
      <c r="EC432">
        <v>0</v>
      </c>
      <c r="ED432">
        <v>0</v>
      </c>
      <c r="EE432">
        <v>0</v>
      </c>
      <c r="EF432">
        <v>0</v>
      </c>
      <c r="EG432">
        <v>0</v>
      </c>
      <c r="EH432">
        <v>0</v>
      </c>
      <c r="EI432">
        <v>0</v>
      </c>
      <c r="EJ432">
        <v>0</v>
      </c>
      <c r="EK432">
        <v>0</v>
      </c>
      <c r="EL432">
        <v>0</v>
      </c>
      <c r="EM432">
        <v>0</v>
      </c>
      <c r="EN432">
        <v>0</v>
      </c>
      <c r="EO432">
        <v>0</v>
      </c>
      <c r="EP432">
        <v>0</v>
      </c>
      <c r="EQ432">
        <v>0</v>
      </c>
      <c r="ER432">
        <v>0</v>
      </c>
      <c r="ES432">
        <v>0</v>
      </c>
      <c r="ET432">
        <v>0</v>
      </c>
      <c r="EU432">
        <v>0</v>
      </c>
      <c r="EV432">
        <v>0</v>
      </c>
      <c r="EW432">
        <v>0</v>
      </c>
      <c r="EX432">
        <v>0</v>
      </c>
      <c r="EY432">
        <v>0</v>
      </c>
      <c r="EZ432">
        <v>0</v>
      </c>
      <c r="FA432">
        <v>0</v>
      </c>
      <c r="FB432">
        <v>0</v>
      </c>
      <c r="FC432">
        <v>0</v>
      </c>
      <c r="FD432">
        <v>0</v>
      </c>
      <c r="FE432">
        <v>0</v>
      </c>
      <c r="FF432">
        <v>0</v>
      </c>
      <c r="FG432">
        <v>0</v>
      </c>
      <c r="FH432">
        <v>0</v>
      </c>
      <c r="FI432">
        <v>0</v>
      </c>
      <c r="FJ432">
        <v>0</v>
      </c>
      <c r="FK432">
        <v>0</v>
      </c>
      <c r="FL432">
        <v>0</v>
      </c>
      <c r="FM432">
        <v>0</v>
      </c>
      <c r="FN432">
        <v>0</v>
      </c>
      <c r="FO432">
        <v>0</v>
      </c>
      <c r="FP432">
        <v>0</v>
      </c>
      <c r="FQ432">
        <v>0</v>
      </c>
      <c r="FR432">
        <v>0</v>
      </c>
      <c r="FS432">
        <v>0</v>
      </c>
      <c r="FU432">
        <v>0</v>
      </c>
    </row>
    <row r="433" spans="1:177" x14ac:dyDescent="0.2">
      <c r="A433" t="s">
        <v>1</v>
      </c>
      <c r="B433" t="s">
        <v>213</v>
      </c>
      <c r="C433" t="s">
        <v>1</v>
      </c>
      <c r="D433" t="s">
        <v>2</v>
      </c>
      <c r="E433">
        <v>552.5</v>
      </c>
      <c r="F433">
        <v>552.5</v>
      </c>
      <c r="G433">
        <v>138.16107177734375</v>
      </c>
      <c r="H433">
        <v>136.40608215332031</v>
      </c>
      <c r="I433">
        <v>135.54501342773437</v>
      </c>
      <c r="J433">
        <v>137.07231140136719</v>
      </c>
      <c r="K433">
        <v>142.15206909179687</v>
      </c>
      <c r="L433">
        <v>153.14730834960937</v>
      </c>
      <c r="M433">
        <v>165.68418884277344</v>
      </c>
      <c r="N433">
        <v>178.64364624023437</v>
      </c>
      <c r="O433">
        <v>188.17146301269531</v>
      </c>
      <c r="P433">
        <v>195.44599914550781</v>
      </c>
      <c r="Q433">
        <v>201.42095947265625</v>
      </c>
      <c r="R433">
        <v>202.80574035644531</v>
      </c>
      <c r="S433">
        <v>204.44631958007812</v>
      </c>
      <c r="T433">
        <v>206.51547241210937</v>
      </c>
      <c r="U433">
        <v>202.49179077148437</v>
      </c>
      <c r="V433">
        <v>203.2037353515625</v>
      </c>
      <c r="W433">
        <v>198.52546691894531</v>
      </c>
      <c r="X433">
        <v>191.00102233886719</v>
      </c>
      <c r="Y433">
        <v>182.06297302246094</v>
      </c>
      <c r="Z433">
        <v>178.66468811035156</v>
      </c>
      <c r="AA433">
        <v>175.95179748535156</v>
      </c>
      <c r="AB433">
        <v>170.60116577148437</v>
      </c>
      <c r="AC433">
        <v>163.73265075683594</v>
      </c>
      <c r="AD433">
        <v>157.08041381835937</v>
      </c>
      <c r="AE433">
        <v>-2.7637844085693359</v>
      </c>
      <c r="AF433">
        <v>-2.5663528442382812</v>
      </c>
      <c r="AG433">
        <v>-2.6040353775024414</v>
      </c>
      <c r="AH433">
        <v>-2.1415963172912598</v>
      </c>
      <c r="AI433">
        <v>-2.0375988483428955</v>
      </c>
      <c r="AJ433">
        <v>-1.6882274150848389</v>
      </c>
      <c r="AK433">
        <v>-1.3848553895950317</v>
      </c>
      <c r="AL433">
        <v>-2.5789923667907715</v>
      </c>
      <c r="AM433">
        <v>-3.8611409664154053</v>
      </c>
      <c r="AN433">
        <v>-4.1042900085449219</v>
      </c>
      <c r="AO433">
        <v>-4.0131030082702637</v>
      </c>
      <c r="AP433">
        <v>-5.2330374717712402</v>
      </c>
      <c r="AQ433">
        <v>-4.9188728332519531</v>
      </c>
      <c r="AR433">
        <v>-3.2084171772003174</v>
      </c>
      <c r="AS433">
        <v>6.8658275604248047</v>
      </c>
      <c r="AT433">
        <v>47.082668304443359</v>
      </c>
      <c r="AU433">
        <v>47.359443664550781</v>
      </c>
      <c r="AV433">
        <v>45.135837554931641</v>
      </c>
      <c r="AW433">
        <v>42.702251434326172</v>
      </c>
      <c r="AX433">
        <v>12.64610481262207</v>
      </c>
      <c r="AY433">
        <v>1.197810173034668</v>
      </c>
      <c r="AZ433">
        <v>-0.16650402545928955</v>
      </c>
      <c r="BA433">
        <v>-0.53626054525375366</v>
      </c>
      <c r="BB433">
        <v>-0.55211389064788818</v>
      </c>
      <c r="BC433">
        <v>-1.2170419692993164</v>
      </c>
      <c r="BD433">
        <v>-1.1179548501968384</v>
      </c>
      <c r="BE433">
        <v>-1.199353814125061</v>
      </c>
      <c r="BF433">
        <v>-0.76691794395446777</v>
      </c>
      <c r="BG433">
        <v>-0.6655619740486145</v>
      </c>
      <c r="BH433">
        <v>-0.28225350379943848</v>
      </c>
      <c r="BI433">
        <v>5.7506553828716278E-2</v>
      </c>
      <c r="BJ433">
        <v>-1.0143810510635376</v>
      </c>
      <c r="BK433">
        <v>-2.1901564598083496</v>
      </c>
      <c r="BL433">
        <v>-2.3734118938446045</v>
      </c>
      <c r="BM433">
        <v>-2.2031359672546387</v>
      </c>
      <c r="BN433">
        <v>-3.392714262008667</v>
      </c>
      <c r="BO433">
        <v>-3.0523560047149658</v>
      </c>
      <c r="BP433">
        <v>-1.344443678855896</v>
      </c>
      <c r="BQ433">
        <v>8.7763490676879883</v>
      </c>
      <c r="BR433">
        <v>48.919837951660156</v>
      </c>
      <c r="BS433">
        <v>49.157901763916016</v>
      </c>
      <c r="BT433">
        <v>46.933559417724609</v>
      </c>
      <c r="BU433">
        <v>44.504016876220703</v>
      </c>
      <c r="BV433">
        <v>14.441597938537598</v>
      </c>
      <c r="BW433">
        <v>2.9823899269104004</v>
      </c>
      <c r="BX433">
        <v>1.6062479019165039</v>
      </c>
      <c r="BY433">
        <v>1.2392010688781738</v>
      </c>
      <c r="BZ433">
        <v>1.2149496078491211</v>
      </c>
      <c r="CA433">
        <v>-0.14577290415763855</v>
      </c>
      <c r="CB433">
        <v>-0.11479898542165756</v>
      </c>
      <c r="CC433">
        <v>-0.22647567093372345</v>
      </c>
      <c r="CD433">
        <v>0.18518000841140747</v>
      </c>
      <c r="CE433">
        <v>0.28470656275749207</v>
      </c>
      <c r="CF433">
        <v>0.69151973724365234</v>
      </c>
      <c r="CG433">
        <v>1.0564820766448975</v>
      </c>
      <c r="CH433">
        <v>6.926397979259491E-2</v>
      </c>
      <c r="CI433">
        <v>-1.0328378677368164</v>
      </c>
      <c r="CJ433">
        <v>-1.17461097240448</v>
      </c>
      <c r="CK433">
        <v>-0.9495580792427063</v>
      </c>
      <c r="CL433">
        <v>-2.1181120872497559</v>
      </c>
      <c r="CM433">
        <v>-1.7596122026443481</v>
      </c>
      <c r="CN433">
        <v>-5.3461316972970963E-2</v>
      </c>
      <c r="CO433">
        <v>10.099570274353027</v>
      </c>
      <c r="CP433">
        <v>50.192256927490234</v>
      </c>
      <c r="CQ433">
        <v>50.403507232666016</v>
      </c>
      <c r="CR433">
        <v>48.178653717041016</v>
      </c>
      <c r="CS433">
        <v>45.751914978027344</v>
      </c>
      <c r="CT433">
        <v>15.685151100158691</v>
      </c>
      <c r="CU433">
        <v>4.2183842658996582</v>
      </c>
      <c r="CV433">
        <v>2.8340504169464111</v>
      </c>
      <c r="CW433">
        <v>2.4688804149627686</v>
      </c>
      <c r="CX433">
        <v>2.4388124942779541</v>
      </c>
      <c r="CY433">
        <v>0.92549622058868408</v>
      </c>
      <c r="CZ433">
        <v>0.88835692405700684</v>
      </c>
      <c r="DA433">
        <v>0.74640250205993652</v>
      </c>
      <c r="DB433">
        <v>1.1372779607772827</v>
      </c>
      <c r="DC433">
        <v>1.2349750995635986</v>
      </c>
      <c r="DD433">
        <v>1.6652929782867432</v>
      </c>
      <c r="DE433">
        <v>2.055457592010498</v>
      </c>
      <c r="DF433">
        <v>1.1529090404510498</v>
      </c>
      <c r="DG433">
        <v>0.12448081374168396</v>
      </c>
      <c r="DH433">
        <v>2.4189861491322517E-2</v>
      </c>
      <c r="DI433">
        <v>0.3040197491645813</v>
      </c>
      <c r="DJ433">
        <v>-0.84350985288619995</v>
      </c>
      <c r="DK433">
        <v>-0.46686834096908569</v>
      </c>
      <c r="DL433">
        <v>1.2375210523605347</v>
      </c>
      <c r="DM433">
        <v>11.422791481018066</v>
      </c>
      <c r="DN433">
        <v>51.464675903320312</v>
      </c>
      <c r="DO433">
        <v>51.649112701416016</v>
      </c>
      <c r="DP433">
        <v>49.423748016357422</v>
      </c>
      <c r="DQ433">
        <v>46.999813079833984</v>
      </c>
      <c r="DR433">
        <v>16.928703308105469</v>
      </c>
      <c r="DS433">
        <v>5.454378604888916</v>
      </c>
      <c r="DT433">
        <v>4.0618529319763184</v>
      </c>
      <c r="DU433">
        <v>3.6985597610473633</v>
      </c>
      <c r="DV433">
        <v>3.6626753807067871</v>
      </c>
      <c r="DW433">
        <v>2.4722385406494141</v>
      </c>
      <c r="DX433">
        <v>2.3367547988891602</v>
      </c>
      <c r="DY433">
        <v>2.1510841846466064</v>
      </c>
      <c r="DZ433">
        <v>2.5119562149047852</v>
      </c>
      <c r="EA433">
        <v>2.6070117950439453</v>
      </c>
      <c r="EB433">
        <v>3.0712668895721436</v>
      </c>
      <c r="EC433">
        <v>3.4978196620941162</v>
      </c>
      <c r="ED433">
        <v>2.7175202369689941</v>
      </c>
      <c r="EE433">
        <v>1.7954652309417725</v>
      </c>
      <c r="EF433">
        <v>1.7550678253173828</v>
      </c>
      <c r="EG433">
        <v>2.1139869689941406</v>
      </c>
      <c r="EH433">
        <v>0.99681329727172852</v>
      </c>
      <c r="EI433">
        <v>1.3996484279632568</v>
      </c>
      <c r="EJ433">
        <v>3.1014945507049561</v>
      </c>
      <c r="EK433">
        <v>13.33331298828125</v>
      </c>
      <c r="EL433">
        <v>53.301845550537109</v>
      </c>
      <c r="EM433">
        <v>53.44757080078125</v>
      </c>
      <c r="EN433">
        <v>51.221469879150391</v>
      </c>
      <c r="EO433">
        <v>48.801578521728516</v>
      </c>
      <c r="EP433">
        <v>18.724197387695313</v>
      </c>
      <c r="EQ433">
        <v>7.2389583587646484</v>
      </c>
      <c r="ER433">
        <v>5.8346047401428223</v>
      </c>
      <c r="ES433">
        <v>5.4740214347839355</v>
      </c>
      <c r="ET433">
        <v>5.4297389984130859</v>
      </c>
      <c r="EU433">
        <v>71.631767272949219</v>
      </c>
      <c r="EV433">
        <v>70.429389953613281</v>
      </c>
      <c r="EW433">
        <v>69.237960815429688</v>
      </c>
      <c r="EX433">
        <v>67.987297058105469</v>
      </c>
      <c r="EY433">
        <v>66.799301147460938</v>
      </c>
      <c r="EZ433">
        <v>65.7930908203125</v>
      </c>
      <c r="FA433">
        <v>65.645454406738281</v>
      </c>
      <c r="FB433">
        <v>67.763351440429687</v>
      </c>
      <c r="FC433">
        <v>71.210899353027344</v>
      </c>
      <c r="FD433">
        <v>75.047561645507813</v>
      </c>
      <c r="FE433">
        <v>78.8182373046875</v>
      </c>
      <c r="FF433">
        <v>82.196746826171875</v>
      </c>
      <c r="FG433">
        <v>84.723854064941406</v>
      </c>
      <c r="FH433">
        <v>86.508293151855469</v>
      </c>
      <c r="FI433">
        <v>87.293708801269531</v>
      </c>
      <c r="FJ433">
        <v>86.691062927246094</v>
      </c>
      <c r="FK433">
        <v>85.948593139648437</v>
      </c>
      <c r="FL433">
        <v>84.79119873046875</v>
      </c>
      <c r="FM433">
        <v>82.707572937011719</v>
      </c>
      <c r="FN433">
        <v>80.017059326171875</v>
      </c>
      <c r="FO433">
        <v>76.975364685058594</v>
      </c>
      <c r="FP433">
        <v>74.401786804199219</v>
      </c>
      <c r="FQ433">
        <v>72.53564453125</v>
      </c>
      <c r="FR433">
        <v>71.130241394042969</v>
      </c>
      <c r="FS433">
        <v>540</v>
      </c>
      <c r="FT433">
        <v>5.7324495166540146E-2</v>
      </c>
      <c r="FU433">
        <v>1</v>
      </c>
    </row>
    <row r="434" spans="1:177" x14ac:dyDescent="0.2">
      <c r="A434" t="s">
        <v>1</v>
      </c>
      <c r="B434" t="s">
        <v>213</v>
      </c>
      <c r="C434" t="s">
        <v>202</v>
      </c>
      <c r="D434" t="s">
        <v>246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BX434">
        <v>0</v>
      </c>
      <c r="BY434">
        <v>0</v>
      </c>
      <c r="BZ434">
        <v>0</v>
      </c>
      <c r="CA434">
        <v>0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0</v>
      </c>
      <c r="DA434">
        <v>0</v>
      </c>
      <c r="DB434">
        <v>0</v>
      </c>
      <c r="DC434">
        <v>0</v>
      </c>
      <c r="DD434">
        <v>0</v>
      </c>
      <c r="DE434">
        <v>0</v>
      </c>
      <c r="DF434">
        <v>0</v>
      </c>
      <c r="DG434">
        <v>0</v>
      </c>
      <c r="DH434">
        <v>0</v>
      </c>
      <c r="DI434">
        <v>0</v>
      </c>
      <c r="DJ434">
        <v>0</v>
      </c>
      <c r="DK434">
        <v>0</v>
      </c>
      <c r="DL434">
        <v>0</v>
      </c>
      <c r="DM434">
        <v>0</v>
      </c>
      <c r="DN434">
        <v>0</v>
      </c>
      <c r="DO434">
        <v>0</v>
      </c>
      <c r="DP434">
        <v>0</v>
      </c>
      <c r="DQ434">
        <v>0</v>
      </c>
      <c r="DR434">
        <v>0</v>
      </c>
      <c r="DS434">
        <v>0</v>
      </c>
      <c r="DT434">
        <v>0</v>
      </c>
      <c r="DU434">
        <v>0</v>
      </c>
      <c r="DV434">
        <v>0</v>
      </c>
      <c r="DW434">
        <v>0</v>
      </c>
      <c r="DX434">
        <v>0</v>
      </c>
      <c r="DY434">
        <v>0</v>
      </c>
      <c r="DZ434">
        <v>0</v>
      </c>
      <c r="EA434">
        <v>0</v>
      </c>
      <c r="EB434">
        <v>0</v>
      </c>
      <c r="EC434">
        <v>0</v>
      </c>
      <c r="ED434">
        <v>0</v>
      </c>
      <c r="EE434">
        <v>0</v>
      </c>
      <c r="EF434">
        <v>0</v>
      </c>
      <c r="EG434">
        <v>0</v>
      </c>
      <c r="EH434">
        <v>0</v>
      </c>
      <c r="EI434">
        <v>0</v>
      </c>
      <c r="EJ434">
        <v>0</v>
      </c>
      <c r="EK434">
        <v>0</v>
      </c>
      <c r="EL434">
        <v>0</v>
      </c>
      <c r="EM434">
        <v>0</v>
      </c>
      <c r="EN434">
        <v>0</v>
      </c>
      <c r="EO434">
        <v>0</v>
      </c>
      <c r="EP434">
        <v>0</v>
      </c>
      <c r="EQ434">
        <v>0</v>
      </c>
      <c r="ER434">
        <v>0</v>
      </c>
      <c r="ES434">
        <v>0</v>
      </c>
      <c r="ET434">
        <v>0</v>
      </c>
      <c r="EU434">
        <v>0</v>
      </c>
      <c r="EV434">
        <v>0</v>
      </c>
      <c r="EW434">
        <v>0</v>
      </c>
      <c r="EX434">
        <v>0</v>
      </c>
      <c r="EY434">
        <v>0</v>
      </c>
      <c r="EZ434">
        <v>0</v>
      </c>
      <c r="FA434">
        <v>0</v>
      </c>
      <c r="FB434">
        <v>0</v>
      </c>
      <c r="FC434">
        <v>0</v>
      </c>
      <c r="FD434">
        <v>0</v>
      </c>
      <c r="FE434">
        <v>0</v>
      </c>
      <c r="FF434">
        <v>0</v>
      </c>
      <c r="FG434">
        <v>0</v>
      </c>
      <c r="FH434">
        <v>0</v>
      </c>
      <c r="FI434">
        <v>0</v>
      </c>
      <c r="FJ434">
        <v>0</v>
      </c>
      <c r="FK434">
        <v>0</v>
      </c>
      <c r="FL434">
        <v>0</v>
      </c>
      <c r="FM434">
        <v>0</v>
      </c>
      <c r="FN434">
        <v>0</v>
      </c>
      <c r="FO434">
        <v>0</v>
      </c>
      <c r="FP434">
        <v>0</v>
      </c>
      <c r="FQ434">
        <v>0</v>
      </c>
      <c r="FR434">
        <v>0</v>
      </c>
      <c r="FS434">
        <v>0</v>
      </c>
      <c r="FU434">
        <v>0</v>
      </c>
    </row>
    <row r="435" spans="1:177" x14ac:dyDescent="0.2">
      <c r="A435" t="s">
        <v>1</v>
      </c>
      <c r="B435" t="s">
        <v>213</v>
      </c>
      <c r="C435" t="s">
        <v>202</v>
      </c>
      <c r="D435" t="s">
        <v>247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BX435">
        <v>0</v>
      </c>
      <c r="BY435">
        <v>0</v>
      </c>
      <c r="BZ435">
        <v>0</v>
      </c>
      <c r="CA435">
        <v>0</v>
      </c>
      <c r="CB435">
        <v>0</v>
      </c>
      <c r="CC435">
        <v>0</v>
      </c>
      <c r="CD435">
        <v>0</v>
      </c>
      <c r="CE435">
        <v>0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0</v>
      </c>
      <c r="DB435">
        <v>0</v>
      </c>
      <c r="DC435">
        <v>0</v>
      </c>
      <c r="DD435">
        <v>0</v>
      </c>
      <c r="DE435">
        <v>0</v>
      </c>
      <c r="DF435">
        <v>0</v>
      </c>
      <c r="DG435">
        <v>0</v>
      </c>
      <c r="DH435">
        <v>0</v>
      </c>
      <c r="DI435">
        <v>0</v>
      </c>
      <c r="DJ435">
        <v>0</v>
      </c>
      <c r="DK435">
        <v>0</v>
      </c>
      <c r="DL435">
        <v>0</v>
      </c>
      <c r="DM435">
        <v>0</v>
      </c>
      <c r="DN435">
        <v>0</v>
      </c>
      <c r="DO435">
        <v>0</v>
      </c>
      <c r="DP435">
        <v>0</v>
      </c>
      <c r="DQ435">
        <v>0</v>
      </c>
      <c r="DR435">
        <v>0</v>
      </c>
      <c r="DS435">
        <v>0</v>
      </c>
      <c r="DT435">
        <v>0</v>
      </c>
      <c r="DU435">
        <v>0</v>
      </c>
      <c r="DV435">
        <v>0</v>
      </c>
      <c r="DW435">
        <v>0</v>
      </c>
      <c r="DX435">
        <v>0</v>
      </c>
      <c r="DY435">
        <v>0</v>
      </c>
      <c r="DZ435">
        <v>0</v>
      </c>
      <c r="EA435">
        <v>0</v>
      </c>
      <c r="EB435">
        <v>0</v>
      </c>
      <c r="EC435">
        <v>0</v>
      </c>
      <c r="ED435">
        <v>0</v>
      </c>
      <c r="EE435">
        <v>0</v>
      </c>
      <c r="EF435">
        <v>0</v>
      </c>
      <c r="EG435">
        <v>0</v>
      </c>
      <c r="EH435">
        <v>0</v>
      </c>
      <c r="EI435">
        <v>0</v>
      </c>
      <c r="EJ435">
        <v>0</v>
      </c>
      <c r="EK435">
        <v>0</v>
      </c>
      <c r="EL435">
        <v>0</v>
      </c>
      <c r="EM435">
        <v>0</v>
      </c>
      <c r="EN435">
        <v>0</v>
      </c>
      <c r="EO435">
        <v>0</v>
      </c>
      <c r="EP435">
        <v>0</v>
      </c>
      <c r="EQ435">
        <v>0</v>
      </c>
      <c r="ER435">
        <v>0</v>
      </c>
      <c r="ES435">
        <v>0</v>
      </c>
      <c r="ET435">
        <v>0</v>
      </c>
      <c r="EU435">
        <v>0</v>
      </c>
      <c r="EV435">
        <v>0</v>
      </c>
      <c r="EW435">
        <v>0</v>
      </c>
      <c r="EX435">
        <v>0</v>
      </c>
      <c r="EY435">
        <v>0</v>
      </c>
      <c r="EZ435">
        <v>0</v>
      </c>
      <c r="FA435">
        <v>0</v>
      </c>
      <c r="FB435">
        <v>0</v>
      </c>
      <c r="FC435">
        <v>0</v>
      </c>
      <c r="FD435">
        <v>0</v>
      </c>
      <c r="FE435">
        <v>0</v>
      </c>
      <c r="FF435">
        <v>0</v>
      </c>
      <c r="FG435">
        <v>0</v>
      </c>
      <c r="FH435">
        <v>0</v>
      </c>
      <c r="FI435">
        <v>0</v>
      </c>
      <c r="FJ435">
        <v>0</v>
      </c>
      <c r="FK435">
        <v>0</v>
      </c>
      <c r="FL435">
        <v>0</v>
      </c>
      <c r="FM435">
        <v>0</v>
      </c>
      <c r="FN435">
        <v>0</v>
      </c>
      <c r="FO435">
        <v>0</v>
      </c>
      <c r="FP435">
        <v>0</v>
      </c>
      <c r="FQ435">
        <v>0</v>
      </c>
      <c r="FR435">
        <v>0</v>
      </c>
      <c r="FS435">
        <v>57</v>
      </c>
      <c r="FT435">
        <v>0.24325594305992126</v>
      </c>
      <c r="FU435">
        <v>0</v>
      </c>
    </row>
    <row r="436" spans="1:177" x14ac:dyDescent="0.2">
      <c r="A436" t="s">
        <v>1</v>
      </c>
      <c r="B436" t="s">
        <v>213</v>
      </c>
      <c r="C436" t="s">
        <v>202</v>
      </c>
      <c r="D436" t="s">
        <v>248</v>
      </c>
      <c r="E436">
        <v>69</v>
      </c>
      <c r="F436">
        <v>69</v>
      </c>
      <c r="G436">
        <v>0.21560436487197876</v>
      </c>
      <c r="H436">
        <v>0.20758256316184998</v>
      </c>
      <c r="I436">
        <v>0.20310124754905701</v>
      </c>
      <c r="J436">
        <v>0.19947831332683563</v>
      </c>
      <c r="K436">
        <v>0.20155094563961029</v>
      </c>
      <c r="L436">
        <v>0.20739798247814178</v>
      </c>
      <c r="M436">
        <v>0.20961432158946991</v>
      </c>
      <c r="N436">
        <v>0.22271157801151276</v>
      </c>
      <c r="O436">
        <v>0.24370057880878448</v>
      </c>
      <c r="P436">
        <v>0.26039329171180725</v>
      </c>
      <c r="Q436">
        <v>0.2686888575553894</v>
      </c>
      <c r="R436">
        <v>0.28232163190841675</v>
      </c>
      <c r="S436">
        <v>0.29355552792549133</v>
      </c>
      <c r="T436">
        <v>0.29870587587356567</v>
      </c>
      <c r="U436">
        <v>0.30508026480674744</v>
      </c>
      <c r="V436">
        <v>0.30210107564926147</v>
      </c>
      <c r="W436">
        <v>0.29824930429458618</v>
      </c>
      <c r="X436">
        <v>0.28399848937988281</v>
      </c>
      <c r="Y436">
        <v>0.25826424360275269</v>
      </c>
      <c r="Z436">
        <v>0.24453912675380707</v>
      </c>
      <c r="AA436">
        <v>0.25223439931869507</v>
      </c>
      <c r="AB436">
        <v>0.2480790764093399</v>
      </c>
      <c r="AC436">
        <v>0.22154268622398376</v>
      </c>
      <c r="AD436">
        <v>0.19171684980392456</v>
      </c>
      <c r="AE436">
        <v>-0.17217546701431274</v>
      </c>
      <c r="AF436">
        <v>-0.16613514721393585</v>
      </c>
      <c r="AG436">
        <v>-0.13806118071079254</v>
      </c>
      <c r="AH436">
        <v>-0.13126733899116516</v>
      </c>
      <c r="AI436">
        <v>-0.12811404466629028</v>
      </c>
      <c r="AJ436">
        <v>-0.12086514383554459</v>
      </c>
      <c r="AK436">
        <v>-0.16914260387420654</v>
      </c>
      <c r="AL436">
        <v>-0.19653673470020294</v>
      </c>
      <c r="AM436">
        <v>-0.1970963329076767</v>
      </c>
      <c r="AN436">
        <v>-0.19147531688213348</v>
      </c>
      <c r="AO436">
        <v>-0.21679459512233734</v>
      </c>
      <c r="AP436">
        <v>-0.22658547759056091</v>
      </c>
      <c r="AQ436">
        <v>-0.22120875120162964</v>
      </c>
      <c r="AR436">
        <v>-0.23034243285655975</v>
      </c>
      <c r="AS436">
        <v>-0.22100640833377838</v>
      </c>
      <c r="AT436">
        <v>-0.18465423583984375</v>
      </c>
      <c r="AU436">
        <v>-0.17367984354496002</v>
      </c>
      <c r="AV436">
        <v>-0.17186543345451355</v>
      </c>
      <c r="AW436">
        <v>-0.19047835469245911</v>
      </c>
      <c r="AX436">
        <v>-0.21905556321144104</v>
      </c>
      <c r="AY436">
        <v>-0.23317614197731018</v>
      </c>
      <c r="AZ436">
        <v>-0.22797439992427826</v>
      </c>
      <c r="BA436">
        <v>-0.25106224417686462</v>
      </c>
      <c r="BB436">
        <v>-0.25080522894859314</v>
      </c>
      <c r="BC436">
        <v>-7.3956668376922607E-2</v>
      </c>
      <c r="BD436">
        <v>-7.1918085217475891E-2</v>
      </c>
      <c r="BE436">
        <v>-4.8238836228847504E-2</v>
      </c>
      <c r="BF436">
        <v>-3.8948755711317062E-2</v>
      </c>
      <c r="BG436">
        <v>-3.3788878470659256E-2</v>
      </c>
      <c r="BH436">
        <v>-2.62290108948946E-2</v>
      </c>
      <c r="BI436">
        <v>-6.9723643362522125E-2</v>
      </c>
      <c r="BJ436">
        <v>-9.1233812272548676E-2</v>
      </c>
      <c r="BK436">
        <v>-9.4065234065055847E-2</v>
      </c>
      <c r="BL436">
        <v>-8.5751496255397797E-2</v>
      </c>
      <c r="BM436">
        <v>-0.10246244072914124</v>
      </c>
      <c r="BN436">
        <v>-0.10663890838623047</v>
      </c>
      <c r="BO436">
        <v>-0.10034696757793427</v>
      </c>
      <c r="BP436">
        <v>-0.10854744911193848</v>
      </c>
      <c r="BQ436">
        <v>-0.10084947198629379</v>
      </c>
      <c r="BR436">
        <v>-6.4302712678909302E-2</v>
      </c>
      <c r="BS436">
        <v>-5.0813354551792145E-2</v>
      </c>
      <c r="BT436">
        <v>-5.0944846123456955E-2</v>
      </c>
      <c r="BU436">
        <v>-6.9290377199649811E-2</v>
      </c>
      <c r="BV436">
        <v>-9.7392521798610687E-2</v>
      </c>
      <c r="BW436">
        <v>-0.11602034419775009</v>
      </c>
      <c r="BX436">
        <v>-0.1146850660443306</v>
      </c>
      <c r="BY436">
        <v>-0.13264679908752441</v>
      </c>
      <c r="BZ436">
        <v>-0.13724477589130402</v>
      </c>
      <c r="CA436">
        <v>-5.9306281618773937E-3</v>
      </c>
      <c r="CB436">
        <v>-6.6636386327445507E-3</v>
      </c>
      <c r="CC436">
        <v>1.3971852138638496E-2</v>
      </c>
      <c r="CD436">
        <v>2.4990811944007874E-2</v>
      </c>
      <c r="CE436">
        <v>3.1540438532829285E-2</v>
      </c>
      <c r="CF436">
        <v>3.9315685629844666E-2</v>
      </c>
      <c r="CG436">
        <v>-8.6637976346537471E-4</v>
      </c>
      <c r="CH436">
        <v>-1.8301324918866158E-2</v>
      </c>
      <c r="CI436">
        <v>-2.270621620118618E-2</v>
      </c>
      <c r="CJ436">
        <v>-1.2527504935860634E-2</v>
      </c>
      <c r="CK436">
        <v>-2.3276343941688538E-2</v>
      </c>
      <c r="CL436">
        <v>-2.3564277216792107E-2</v>
      </c>
      <c r="CM436">
        <v>-1.6638461500406265E-2</v>
      </c>
      <c r="CN436">
        <v>-2.4192614480853081E-2</v>
      </c>
      <c r="CO436">
        <v>-1.7629139125347137E-2</v>
      </c>
      <c r="CP436">
        <v>1.9052380695939064E-2</v>
      </c>
      <c r="CQ436">
        <v>3.4283608198165894E-2</v>
      </c>
      <c r="CR436">
        <v>3.2804388552904129E-2</v>
      </c>
      <c r="CS436">
        <v>1.4644047245383263E-2</v>
      </c>
      <c r="CT436">
        <v>-1.3129077851772308E-2</v>
      </c>
      <c r="CU436">
        <v>-3.4878596663475037E-2</v>
      </c>
      <c r="CV436">
        <v>-3.62212173640728E-2</v>
      </c>
      <c r="CW436">
        <v>-5.063261091709137E-2</v>
      </c>
      <c r="CX436">
        <v>-5.8593146502971649E-2</v>
      </c>
      <c r="CY436">
        <v>6.2095411121845245E-2</v>
      </c>
      <c r="CZ436">
        <v>5.8590807020664215E-2</v>
      </c>
      <c r="DA436">
        <v>7.6182536780834198E-2</v>
      </c>
      <c r="DB436">
        <v>8.8930375874042511E-2</v>
      </c>
      <c r="DC436">
        <v>9.6869759261608124E-2</v>
      </c>
      <c r="DD436">
        <v>0.10486038029193878</v>
      </c>
      <c r="DE436">
        <v>6.7990884184837341E-2</v>
      </c>
      <c r="DF436">
        <v>5.4631158709526062E-2</v>
      </c>
      <c r="DG436">
        <v>4.8652805387973785E-2</v>
      </c>
      <c r="DH436">
        <v>6.0696486383676529E-2</v>
      </c>
      <c r="DI436">
        <v>5.5909756571054459E-2</v>
      </c>
      <c r="DJ436">
        <v>5.9510350227355957E-2</v>
      </c>
      <c r="DK436">
        <v>6.7070044577121735E-2</v>
      </c>
      <c r="DL436">
        <v>6.0162220150232315E-2</v>
      </c>
      <c r="DM436">
        <v>6.5591193735599518E-2</v>
      </c>
      <c r="DN436">
        <v>0.10240747779607773</v>
      </c>
      <c r="DO436">
        <v>0.11938057094812393</v>
      </c>
      <c r="DP436">
        <v>0.11655361950397491</v>
      </c>
      <c r="DQ436">
        <v>9.8578467965126038E-2</v>
      </c>
      <c r="DR436">
        <v>7.1134366095066071E-2</v>
      </c>
      <c r="DS436">
        <v>4.626314714550972E-2</v>
      </c>
      <c r="DT436">
        <v>4.2242631316184998E-2</v>
      </c>
      <c r="DU436">
        <v>3.1381569802761078E-2</v>
      </c>
      <c r="DV436">
        <v>2.0058479160070419E-2</v>
      </c>
      <c r="DW436">
        <v>0.16031421720981598</v>
      </c>
      <c r="DX436">
        <v>0.15280786156654358</v>
      </c>
      <c r="DY436">
        <v>0.16600489616394043</v>
      </c>
      <c r="DZ436">
        <v>0.18124896287918091</v>
      </c>
      <c r="EA436">
        <v>0.19119492173194885</v>
      </c>
      <c r="EB436">
        <v>0.19949650764465332</v>
      </c>
      <c r="EC436">
        <v>0.16740983724594116</v>
      </c>
      <c r="ED436">
        <v>0.15993408858776093</v>
      </c>
      <c r="EE436">
        <v>0.15168389678001404</v>
      </c>
      <c r="EF436">
        <v>0.16642029583454132</v>
      </c>
      <c r="EG436">
        <v>0.17024190723896027</v>
      </c>
      <c r="EH436">
        <v>0.1794569194316864</v>
      </c>
      <c r="EI436">
        <v>0.18793183565139771</v>
      </c>
      <c r="EJ436">
        <v>0.18195720016956329</v>
      </c>
      <c r="EK436">
        <v>0.18574813008308411</v>
      </c>
      <c r="EL436">
        <v>0.22275899350643158</v>
      </c>
      <c r="EM436">
        <v>0.24224705994129181</v>
      </c>
      <c r="EN436">
        <v>0.2374742180109024</v>
      </c>
      <c r="EO436">
        <v>0.21976643800735474</v>
      </c>
      <c r="EP436">
        <v>0.19279740750789642</v>
      </c>
      <c r="EQ436">
        <v>0.16341894865036011</v>
      </c>
      <c r="ER436">
        <v>0.15553197264671326</v>
      </c>
      <c r="ES436">
        <v>0.14979702234268188</v>
      </c>
      <c r="ET436">
        <v>0.13361893594264984</v>
      </c>
      <c r="EU436">
        <v>75.817184448242188</v>
      </c>
      <c r="EV436">
        <v>74.537757873535156</v>
      </c>
      <c r="EW436">
        <v>72.807968139648438</v>
      </c>
      <c r="EX436">
        <v>70.637451171875</v>
      </c>
      <c r="EY436">
        <v>69.571922302246094</v>
      </c>
      <c r="EZ436">
        <v>68.881416320800781</v>
      </c>
      <c r="FA436">
        <v>70.114028930664063</v>
      </c>
      <c r="FB436">
        <v>71.856117248535156</v>
      </c>
      <c r="FC436">
        <v>75.522972106933594</v>
      </c>
      <c r="FD436">
        <v>79.449089050292969</v>
      </c>
      <c r="FE436">
        <v>84.291107177734375</v>
      </c>
      <c r="FF436">
        <v>88.748237609863281</v>
      </c>
      <c r="FG436">
        <v>91.106376647949219</v>
      </c>
      <c r="FH436">
        <v>93.413650512695312</v>
      </c>
      <c r="FI436">
        <v>95.415237426757813</v>
      </c>
      <c r="FJ436">
        <v>97.634613037109375</v>
      </c>
      <c r="FK436">
        <v>97.831985473632813</v>
      </c>
      <c r="FL436">
        <v>97.409881591796875</v>
      </c>
      <c r="FM436">
        <v>94.411392211914062</v>
      </c>
      <c r="FN436">
        <v>89.339492797851563</v>
      </c>
      <c r="FO436">
        <v>84.525199890136719</v>
      </c>
      <c r="FP436">
        <v>81.644630432128906</v>
      </c>
      <c r="FQ436">
        <v>78.791305541992188</v>
      </c>
      <c r="FR436">
        <v>77.014846801757812</v>
      </c>
      <c r="FS436">
        <v>69</v>
      </c>
      <c r="FT436">
        <v>7.0354998111724854E-2</v>
      </c>
      <c r="FU436">
        <v>1</v>
      </c>
    </row>
    <row r="437" spans="1:177" x14ac:dyDescent="0.2">
      <c r="A437" t="s">
        <v>1</v>
      </c>
      <c r="B437" t="s">
        <v>213</v>
      </c>
      <c r="C437" t="s">
        <v>202</v>
      </c>
      <c r="D437" t="s">
        <v>249</v>
      </c>
      <c r="E437">
        <v>69</v>
      </c>
      <c r="F437">
        <v>69</v>
      </c>
      <c r="G437">
        <v>0.17635107040405273</v>
      </c>
      <c r="H437">
        <v>0.16790616512298584</v>
      </c>
      <c r="I437">
        <v>0.16567531228065491</v>
      </c>
      <c r="J437">
        <v>0.16294211149215698</v>
      </c>
      <c r="K437">
        <v>0.16598539054393768</v>
      </c>
      <c r="L437">
        <v>0.17164391279220581</v>
      </c>
      <c r="M437">
        <v>0.1724046915769577</v>
      </c>
      <c r="N437">
        <v>0.18595612049102783</v>
      </c>
      <c r="O437">
        <v>0.22095008194446564</v>
      </c>
      <c r="P437">
        <v>0.24722972512245178</v>
      </c>
      <c r="Q437">
        <v>0.26729625463485718</v>
      </c>
      <c r="R437">
        <v>0.28110477328300476</v>
      </c>
      <c r="S437">
        <v>0.29495877027511597</v>
      </c>
      <c r="T437">
        <v>0.29919010400772095</v>
      </c>
      <c r="U437">
        <v>0.30544832348823547</v>
      </c>
      <c r="V437">
        <v>0.29928246140480042</v>
      </c>
      <c r="W437">
        <v>0.29658323526382446</v>
      </c>
      <c r="X437">
        <v>0.28095978498458862</v>
      </c>
      <c r="Y437">
        <v>0.25282150506973267</v>
      </c>
      <c r="Z437">
        <v>0.2420903742313385</v>
      </c>
      <c r="AA437">
        <v>0.25153619050979614</v>
      </c>
      <c r="AB437">
        <v>0.24650619924068451</v>
      </c>
      <c r="AC437">
        <v>0.21307431161403656</v>
      </c>
      <c r="AD437">
        <v>0.18279089033603668</v>
      </c>
      <c r="AE437">
        <v>-0.13645690679550171</v>
      </c>
      <c r="AF437">
        <v>-0.13561844825744629</v>
      </c>
      <c r="AG437">
        <v>-0.13509203493595123</v>
      </c>
      <c r="AH437">
        <v>-0.13825640082359314</v>
      </c>
      <c r="AI437">
        <v>-0.13374887406826019</v>
      </c>
      <c r="AJ437">
        <v>-0.11433576047420502</v>
      </c>
      <c r="AK437">
        <v>-0.12429236620664597</v>
      </c>
      <c r="AL437">
        <v>-0.16086983680725098</v>
      </c>
      <c r="AM437">
        <v>-0.16234670579433441</v>
      </c>
      <c r="AN437">
        <v>-0.17342706024646759</v>
      </c>
      <c r="AO437">
        <v>-0.19042988121509552</v>
      </c>
      <c r="AP437">
        <v>-0.196735680103302</v>
      </c>
      <c r="AQ437">
        <v>-0.1983710378408432</v>
      </c>
      <c r="AR437">
        <v>-0.20075002312660217</v>
      </c>
      <c r="AS437">
        <v>-0.20333492755889893</v>
      </c>
      <c r="AT437">
        <v>-0.15799127519130707</v>
      </c>
      <c r="AU437">
        <v>-0.14192599058151245</v>
      </c>
      <c r="AV437">
        <v>-0.14633452892303467</v>
      </c>
      <c r="AW437">
        <v>-0.16170254349708557</v>
      </c>
      <c r="AX437">
        <v>-0.20684260129928589</v>
      </c>
      <c r="AY437">
        <v>-0.19632492959499359</v>
      </c>
      <c r="AZ437">
        <v>-0.19992221891880035</v>
      </c>
      <c r="BA437">
        <v>-0.17409443855285645</v>
      </c>
      <c r="BB437">
        <v>-0.18193382024765015</v>
      </c>
      <c r="BC437">
        <v>-5.1698934286832809E-2</v>
      </c>
      <c r="BD437">
        <v>-5.6002087891101837E-2</v>
      </c>
      <c r="BE437">
        <v>-5.7913273572921753E-2</v>
      </c>
      <c r="BF437">
        <v>-6.0587581247091293E-2</v>
      </c>
      <c r="BG437">
        <v>-5.5314570665359497E-2</v>
      </c>
      <c r="BH437">
        <v>-3.5243526101112366E-2</v>
      </c>
      <c r="BI437">
        <v>-3.7689141929149628E-2</v>
      </c>
      <c r="BJ437">
        <v>-6.4668871462345123E-2</v>
      </c>
      <c r="BK437">
        <v>-6.4902834594249725E-2</v>
      </c>
      <c r="BL437">
        <v>-6.9581851363182068E-2</v>
      </c>
      <c r="BM437">
        <v>-8.0332539975643158E-2</v>
      </c>
      <c r="BN437">
        <v>-8.0957524478435516E-2</v>
      </c>
      <c r="BO437">
        <v>-8.0277003347873688E-2</v>
      </c>
      <c r="BP437">
        <v>-8.3323590457439423E-2</v>
      </c>
      <c r="BQ437">
        <v>-8.8145337998867035E-2</v>
      </c>
      <c r="BR437">
        <v>-4.3672122061252594E-2</v>
      </c>
      <c r="BS437">
        <v>-2.6181116700172424E-2</v>
      </c>
      <c r="BT437">
        <v>-3.061748668551445E-2</v>
      </c>
      <c r="BU437">
        <v>-4.6221215277910233E-2</v>
      </c>
      <c r="BV437">
        <v>-9.1053321957588196E-2</v>
      </c>
      <c r="BW437">
        <v>-8.2994379103183746E-2</v>
      </c>
      <c r="BX437">
        <v>-8.9802898466587067E-2</v>
      </c>
      <c r="BY437">
        <v>-6.3537262380123138E-2</v>
      </c>
      <c r="BZ437">
        <v>-7.1077302098274231E-2</v>
      </c>
      <c r="CA437">
        <v>7.0041753351688385E-3</v>
      </c>
      <c r="CB437">
        <v>-8.6003809701651335E-4</v>
      </c>
      <c r="CC437">
        <v>-4.45949612185359E-3</v>
      </c>
      <c r="CD437">
        <v>-6.7943939939141273E-3</v>
      </c>
      <c r="CE437">
        <v>-9.9120894446969032E-4</v>
      </c>
      <c r="CF437">
        <v>1.9535515457391739E-2</v>
      </c>
      <c r="CG437">
        <v>2.2291989997029305E-2</v>
      </c>
      <c r="CH437">
        <v>1.9596253987401724E-3</v>
      </c>
      <c r="CI437">
        <v>2.5864888448268175E-3</v>
      </c>
      <c r="CJ437">
        <v>2.3410224821418524E-3</v>
      </c>
      <c r="CK437">
        <v>-4.0794592350721359E-3</v>
      </c>
      <c r="CL437">
        <v>-7.6993234688416123E-4</v>
      </c>
      <c r="CM437">
        <v>1.5145683428272605E-3</v>
      </c>
      <c r="CN437">
        <v>-1.9943972583860159E-3</v>
      </c>
      <c r="CO437">
        <v>-8.3653880283236504E-3</v>
      </c>
      <c r="CP437">
        <v>3.550497442483902E-2</v>
      </c>
      <c r="CQ437">
        <v>5.3983435034751892E-2</v>
      </c>
      <c r="CR437">
        <v>4.9527779221534729E-2</v>
      </c>
      <c r="CS437">
        <v>3.376079723238945E-2</v>
      </c>
      <c r="CT437">
        <v>-1.0858021676540375E-2</v>
      </c>
      <c r="CU437">
        <v>-4.5019946992397308E-3</v>
      </c>
      <c r="CV437">
        <v>-1.3534598052501678E-2</v>
      </c>
      <c r="CW437">
        <v>1.3034301809966564E-2</v>
      </c>
      <c r="CX437">
        <v>5.7015847414731979E-3</v>
      </c>
      <c r="CY437">
        <v>6.5707288682460785E-2</v>
      </c>
      <c r="CZ437">
        <v>5.4282013326883316E-2</v>
      </c>
      <c r="DA437">
        <v>4.8994280397891998E-2</v>
      </c>
      <c r="DB437">
        <v>4.6998791396617889E-2</v>
      </c>
      <c r="DC437">
        <v>5.3332153707742691E-2</v>
      </c>
      <c r="DD437">
        <v>7.4314557015895844E-2</v>
      </c>
      <c r="DE437">
        <v>8.2273118197917938E-2</v>
      </c>
      <c r="DF437">
        <v>6.8588122725486755E-2</v>
      </c>
      <c r="DG437">
        <v>7.0075809955596924E-2</v>
      </c>
      <c r="DH437">
        <v>7.4263900518417358E-2</v>
      </c>
      <c r="DI437">
        <v>7.2173617780208588E-2</v>
      </c>
      <c r="DJ437">
        <v>7.941766083240509E-2</v>
      </c>
      <c r="DK437">
        <v>8.3306141197681427E-2</v>
      </c>
      <c r="DL437">
        <v>7.9334795475006104E-2</v>
      </c>
      <c r="DM437">
        <v>7.1414567530155182E-2</v>
      </c>
      <c r="DN437">
        <v>0.11468207091093063</v>
      </c>
      <c r="DO437">
        <v>0.13414798676967621</v>
      </c>
      <c r="DP437">
        <v>0.12967304885387421</v>
      </c>
      <c r="DQ437">
        <v>0.11374280601739883</v>
      </c>
      <c r="DR437">
        <v>6.9337278604507446E-2</v>
      </c>
      <c r="DS437">
        <v>7.3990389704704285E-2</v>
      </c>
      <c r="DT437">
        <v>6.273370236158371E-2</v>
      </c>
      <c r="DU437">
        <v>8.9605860412120819E-2</v>
      </c>
      <c r="DV437">
        <v>8.2480475306510925E-2</v>
      </c>
      <c r="DW437">
        <v>0.15046525001525879</v>
      </c>
      <c r="DX437">
        <v>0.13389837741851807</v>
      </c>
      <c r="DY437">
        <v>0.12617304921150208</v>
      </c>
      <c r="DZ437">
        <v>0.12466760724782944</v>
      </c>
      <c r="EA437">
        <v>0.13176645338535309</v>
      </c>
      <c r="EB437">
        <v>0.15340679883956909</v>
      </c>
      <c r="EC437">
        <v>0.16887634992599487</v>
      </c>
      <c r="ED437">
        <v>0.16478909552097321</v>
      </c>
      <c r="EE437">
        <v>0.16751967370510101</v>
      </c>
      <c r="EF437">
        <v>0.17810910940170288</v>
      </c>
      <c r="EG437">
        <v>0.18227095901966095</v>
      </c>
      <c r="EH437">
        <v>0.19519580900669098</v>
      </c>
      <c r="EI437">
        <v>0.20140017569065094</v>
      </c>
      <c r="EJ437">
        <v>0.19676123559474945</v>
      </c>
      <c r="EK437">
        <v>0.18660414218902588</v>
      </c>
      <c r="EL437">
        <v>0.22900122404098511</v>
      </c>
      <c r="EM437">
        <v>0.24989286065101624</v>
      </c>
      <c r="EN437">
        <v>0.24539008736610413</v>
      </c>
      <c r="EO437">
        <v>0.22922413051128387</v>
      </c>
      <c r="EP437">
        <v>0.18512655794620514</v>
      </c>
      <c r="EQ437">
        <v>0.18732093274593353</v>
      </c>
      <c r="ER437">
        <v>0.172853022813797</v>
      </c>
      <c r="ES437">
        <v>0.20016303658485413</v>
      </c>
      <c r="ET437">
        <v>0.19333699345588684</v>
      </c>
      <c r="EU437">
        <v>75.056396484375</v>
      </c>
      <c r="EV437">
        <v>73.879844665527344</v>
      </c>
      <c r="EW437">
        <v>72.560676574707031</v>
      </c>
      <c r="EX437">
        <v>70.9283447265625</v>
      </c>
      <c r="EY437">
        <v>69.374526977539063</v>
      </c>
      <c r="EZ437">
        <v>67.531547546386719</v>
      </c>
      <c r="FA437">
        <v>67.618019104003906</v>
      </c>
      <c r="FB437">
        <v>70.945098876953125</v>
      </c>
      <c r="FC437">
        <v>74.878501892089844</v>
      </c>
      <c r="FD437">
        <v>78.643402099609375</v>
      </c>
      <c r="FE437">
        <v>82.998222351074219</v>
      </c>
      <c r="FF437">
        <v>87.293411254882813</v>
      </c>
      <c r="FG437">
        <v>89.759315490722656</v>
      </c>
      <c r="FH437">
        <v>91.631309509277344</v>
      </c>
      <c r="FI437">
        <v>93.320243835449219</v>
      </c>
      <c r="FJ437">
        <v>94.654144287109375</v>
      </c>
      <c r="FK437">
        <v>95.016517639160156</v>
      </c>
      <c r="FL437">
        <v>94.030876159667969</v>
      </c>
      <c r="FM437">
        <v>89.668815612792969</v>
      </c>
      <c r="FN437">
        <v>84.876960754394531</v>
      </c>
      <c r="FO437">
        <v>82.036643981933594</v>
      </c>
      <c r="FP437">
        <v>78.968055725097656</v>
      </c>
      <c r="FQ437">
        <v>77.021476745605469</v>
      </c>
      <c r="FR437">
        <v>75.868278503417969</v>
      </c>
      <c r="FS437">
        <v>69</v>
      </c>
      <c r="FT437">
        <v>7.6837927103042603E-2</v>
      </c>
      <c r="FU437">
        <v>1</v>
      </c>
    </row>
    <row r="438" spans="1:177" x14ac:dyDescent="0.2">
      <c r="A438" t="s">
        <v>1</v>
      </c>
      <c r="B438" t="s">
        <v>213</v>
      </c>
      <c r="C438" t="s">
        <v>202</v>
      </c>
      <c r="D438" t="s">
        <v>250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  <c r="DG438">
        <v>0</v>
      </c>
      <c r="DH438">
        <v>0</v>
      </c>
      <c r="DI438">
        <v>0</v>
      </c>
      <c r="DJ438">
        <v>0</v>
      </c>
      <c r="DK438">
        <v>0</v>
      </c>
      <c r="DL438">
        <v>0</v>
      </c>
      <c r="DM438">
        <v>0</v>
      </c>
      <c r="DN438">
        <v>0</v>
      </c>
      <c r="DO438">
        <v>0</v>
      </c>
      <c r="DP438">
        <v>0</v>
      </c>
      <c r="DQ438">
        <v>0</v>
      </c>
      <c r="DR438">
        <v>0</v>
      </c>
      <c r="DS438">
        <v>0</v>
      </c>
      <c r="DT438">
        <v>0</v>
      </c>
      <c r="DU438">
        <v>0</v>
      </c>
      <c r="DV438">
        <v>0</v>
      </c>
      <c r="DW438">
        <v>0</v>
      </c>
      <c r="DX438">
        <v>0</v>
      </c>
      <c r="DY438">
        <v>0</v>
      </c>
      <c r="DZ438">
        <v>0</v>
      </c>
      <c r="EA438">
        <v>0</v>
      </c>
      <c r="EB438">
        <v>0</v>
      </c>
      <c r="EC438">
        <v>0</v>
      </c>
      <c r="ED438">
        <v>0</v>
      </c>
      <c r="EE438">
        <v>0</v>
      </c>
      <c r="EF438">
        <v>0</v>
      </c>
      <c r="EG438">
        <v>0</v>
      </c>
      <c r="EH438">
        <v>0</v>
      </c>
      <c r="EI438">
        <v>0</v>
      </c>
      <c r="EJ438">
        <v>0</v>
      </c>
      <c r="EK438">
        <v>0</v>
      </c>
      <c r="EL438">
        <v>0</v>
      </c>
      <c r="EM438">
        <v>0</v>
      </c>
      <c r="EN438">
        <v>0</v>
      </c>
      <c r="EO438">
        <v>0</v>
      </c>
      <c r="EP438">
        <v>0</v>
      </c>
      <c r="EQ438">
        <v>0</v>
      </c>
      <c r="ER438">
        <v>0</v>
      </c>
      <c r="ES438">
        <v>0</v>
      </c>
      <c r="ET438">
        <v>0</v>
      </c>
      <c r="EU438">
        <v>0</v>
      </c>
      <c r="EV438">
        <v>0</v>
      </c>
      <c r="EW438">
        <v>0</v>
      </c>
      <c r="EX438">
        <v>0</v>
      </c>
      <c r="EY438">
        <v>0</v>
      </c>
      <c r="EZ438">
        <v>0</v>
      </c>
      <c r="FA438">
        <v>0</v>
      </c>
      <c r="FB438">
        <v>0</v>
      </c>
      <c r="FC438">
        <v>0</v>
      </c>
      <c r="FD438">
        <v>0</v>
      </c>
      <c r="FE438">
        <v>0</v>
      </c>
      <c r="FF438">
        <v>0</v>
      </c>
      <c r="FG438">
        <v>0</v>
      </c>
      <c r="FH438">
        <v>0</v>
      </c>
      <c r="FI438">
        <v>0</v>
      </c>
      <c r="FJ438">
        <v>0</v>
      </c>
      <c r="FK438">
        <v>0</v>
      </c>
      <c r="FL438">
        <v>0</v>
      </c>
      <c r="FM438">
        <v>0</v>
      </c>
      <c r="FN438">
        <v>0</v>
      </c>
      <c r="FO438">
        <v>0</v>
      </c>
      <c r="FP438">
        <v>0</v>
      </c>
      <c r="FQ438">
        <v>0</v>
      </c>
      <c r="FR438">
        <v>0</v>
      </c>
      <c r="FS438">
        <v>0</v>
      </c>
      <c r="FU438">
        <v>0</v>
      </c>
    </row>
    <row r="439" spans="1:177" x14ac:dyDescent="0.2">
      <c r="A439" t="s">
        <v>1</v>
      </c>
      <c r="B439" t="s">
        <v>213</v>
      </c>
      <c r="C439" t="s">
        <v>202</v>
      </c>
      <c r="D439" t="s">
        <v>251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  <c r="DG439">
        <v>0</v>
      </c>
      <c r="DH439">
        <v>0</v>
      </c>
      <c r="DI439">
        <v>0</v>
      </c>
      <c r="DJ439">
        <v>0</v>
      </c>
      <c r="DK439">
        <v>0</v>
      </c>
      <c r="DL439">
        <v>0</v>
      </c>
      <c r="DM439">
        <v>0</v>
      </c>
      <c r="DN439">
        <v>0</v>
      </c>
      <c r="DO439">
        <v>0</v>
      </c>
      <c r="DP439">
        <v>0</v>
      </c>
      <c r="DQ439">
        <v>0</v>
      </c>
      <c r="DR439">
        <v>0</v>
      </c>
      <c r="DS439">
        <v>0</v>
      </c>
      <c r="DT439">
        <v>0</v>
      </c>
      <c r="DU439">
        <v>0</v>
      </c>
      <c r="DV439">
        <v>0</v>
      </c>
      <c r="DW439">
        <v>0</v>
      </c>
      <c r="DX439">
        <v>0</v>
      </c>
      <c r="DY439">
        <v>0</v>
      </c>
      <c r="DZ439">
        <v>0</v>
      </c>
      <c r="EA439">
        <v>0</v>
      </c>
      <c r="EB439">
        <v>0</v>
      </c>
      <c r="EC439">
        <v>0</v>
      </c>
      <c r="ED439">
        <v>0</v>
      </c>
      <c r="EE439">
        <v>0</v>
      </c>
      <c r="EF439">
        <v>0</v>
      </c>
      <c r="EG439">
        <v>0</v>
      </c>
      <c r="EH439">
        <v>0</v>
      </c>
      <c r="EI439">
        <v>0</v>
      </c>
      <c r="EJ439">
        <v>0</v>
      </c>
      <c r="EK439">
        <v>0</v>
      </c>
      <c r="EL439">
        <v>0</v>
      </c>
      <c r="EM439">
        <v>0</v>
      </c>
      <c r="EN439">
        <v>0</v>
      </c>
      <c r="EO439">
        <v>0</v>
      </c>
      <c r="EP439">
        <v>0</v>
      </c>
      <c r="EQ439">
        <v>0</v>
      </c>
      <c r="ER439">
        <v>0</v>
      </c>
      <c r="ES439">
        <v>0</v>
      </c>
      <c r="ET439">
        <v>0</v>
      </c>
      <c r="EU439">
        <v>0</v>
      </c>
      <c r="EV439">
        <v>0</v>
      </c>
      <c r="EW439">
        <v>0</v>
      </c>
      <c r="EX439">
        <v>0</v>
      </c>
      <c r="EY439">
        <v>0</v>
      </c>
      <c r="EZ439">
        <v>0</v>
      </c>
      <c r="FA439">
        <v>0</v>
      </c>
      <c r="FB439">
        <v>0</v>
      </c>
      <c r="FC439">
        <v>0</v>
      </c>
      <c r="FD439">
        <v>0</v>
      </c>
      <c r="FE439">
        <v>0</v>
      </c>
      <c r="FF439">
        <v>0</v>
      </c>
      <c r="FG439">
        <v>0</v>
      </c>
      <c r="FH439">
        <v>0</v>
      </c>
      <c r="FI439">
        <v>0</v>
      </c>
      <c r="FJ439">
        <v>0</v>
      </c>
      <c r="FK439">
        <v>0</v>
      </c>
      <c r="FL439">
        <v>0</v>
      </c>
      <c r="FM439">
        <v>0</v>
      </c>
      <c r="FN439">
        <v>0</v>
      </c>
      <c r="FO439">
        <v>0</v>
      </c>
      <c r="FP439">
        <v>0</v>
      </c>
      <c r="FQ439">
        <v>0</v>
      </c>
      <c r="FR439">
        <v>0</v>
      </c>
      <c r="FS439">
        <v>0</v>
      </c>
      <c r="FU439">
        <v>0</v>
      </c>
    </row>
    <row r="440" spans="1:177" x14ac:dyDescent="0.2">
      <c r="A440" t="s">
        <v>1</v>
      </c>
      <c r="B440" t="s">
        <v>213</v>
      </c>
      <c r="C440" t="s">
        <v>202</v>
      </c>
      <c r="D440" t="s">
        <v>252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0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>
        <v>0</v>
      </c>
      <c r="CU440">
        <v>0</v>
      </c>
      <c r="CV440">
        <v>0</v>
      </c>
      <c r="CW440">
        <v>0</v>
      </c>
      <c r="CX440">
        <v>0</v>
      </c>
      <c r="CY440">
        <v>0</v>
      </c>
      <c r="CZ440">
        <v>0</v>
      </c>
      <c r="DA440">
        <v>0</v>
      </c>
      <c r="DB440">
        <v>0</v>
      </c>
      <c r="DC440">
        <v>0</v>
      </c>
      <c r="DD440">
        <v>0</v>
      </c>
      <c r="DE440">
        <v>0</v>
      </c>
      <c r="DF440">
        <v>0</v>
      </c>
      <c r="DG440">
        <v>0</v>
      </c>
      <c r="DH440">
        <v>0</v>
      </c>
      <c r="DI440">
        <v>0</v>
      </c>
      <c r="DJ440">
        <v>0</v>
      </c>
      <c r="DK440">
        <v>0</v>
      </c>
      <c r="DL440">
        <v>0</v>
      </c>
      <c r="DM440">
        <v>0</v>
      </c>
      <c r="DN440">
        <v>0</v>
      </c>
      <c r="DO440">
        <v>0</v>
      </c>
      <c r="DP440">
        <v>0</v>
      </c>
      <c r="DQ440">
        <v>0</v>
      </c>
      <c r="DR440">
        <v>0</v>
      </c>
      <c r="DS440">
        <v>0</v>
      </c>
      <c r="DT440">
        <v>0</v>
      </c>
      <c r="DU440">
        <v>0</v>
      </c>
      <c r="DV440">
        <v>0</v>
      </c>
      <c r="DW440">
        <v>0</v>
      </c>
      <c r="DX440">
        <v>0</v>
      </c>
      <c r="DY440">
        <v>0</v>
      </c>
      <c r="DZ440">
        <v>0</v>
      </c>
      <c r="EA440">
        <v>0</v>
      </c>
      <c r="EB440">
        <v>0</v>
      </c>
      <c r="EC440">
        <v>0</v>
      </c>
      <c r="ED440">
        <v>0</v>
      </c>
      <c r="EE440">
        <v>0</v>
      </c>
      <c r="EF440">
        <v>0</v>
      </c>
      <c r="EG440">
        <v>0</v>
      </c>
      <c r="EH440">
        <v>0</v>
      </c>
      <c r="EI440">
        <v>0</v>
      </c>
      <c r="EJ440">
        <v>0</v>
      </c>
      <c r="EK440">
        <v>0</v>
      </c>
      <c r="EL440">
        <v>0</v>
      </c>
      <c r="EM440">
        <v>0</v>
      </c>
      <c r="EN440">
        <v>0</v>
      </c>
      <c r="EO440">
        <v>0</v>
      </c>
      <c r="EP440">
        <v>0</v>
      </c>
      <c r="EQ440">
        <v>0</v>
      </c>
      <c r="ER440">
        <v>0</v>
      </c>
      <c r="ES440">
        <v>0</v>
      </c>
      <c r="ET440">
        <v>0</v>
      </c>
      <c r="EU440">
        <v>0</v>
      </c>
      <c r="EV440">
        <v>0</v>
      </c>
      <c r="EW440">
        <v>0</v>
      </c>
      <c r="EX440">
        <v>0</v>
      </c>
      <c r="EY440">
        <v>0</v>
      </c>
      <c r="EZ440">
        <v>0</v>
      </c>
      <c r="FA440">
        <v>0</v>
      </c>
      <c r="FB440">
        <v>0</v>
      </c>
      <c r="FC440">
        <v>0</v>
      </c>
      <c r="FD440">
        <v>0</v>
      </c>
      <c r="FE440">
        <v>0</v>
      </c>
      <c r="FF440">
        <v>0</v>
      </c>
      <c r="FG440">
        <v>0</v>
      </c>
      <c r="FH440">
        <v>0</v>
      </c>
      <c r="FI440">
        <v>0</v>
      </c>
      <c r="FJ440">
        <v>0</v>
      </c>
      <c r="FK440">
        <v>0</v>
      </c>
      <c r="FL440">
        <v>0</v>
      </c>
      <c r="FM440">
        <v>0</v>
      </c>
      <c r="FN440">
        <v>0</v>
      </c>
      <c r="FO440">
        <v>0</v>
      </c>
      <c r="FP440">
        <v>0</v>
      </c>
      <c r="FQ440">
        <v>0</v>
      </c>
      <c r="FR440">
        <v>0</v>
      </c>
      <c r="FS440">
        <v>0</v>
      </c>
      <c r="FU440">
        <v>0</v>
      </c>
    </row>
    <row r="441" spans="1:177" x14ac:dyDescent="0.2">
      <c r="A441" t="s">
        <v>1</v>
      </c>
      <c r="B441" t="s">
        <v>213</v>
      </c>
      <c r="C441" t="s">
        <v>202</v>
      </c>
      <c r="D441" t="s">
        <v>253</v>
      </c>
      <c r="E441">
        <v>47</v>
      </c>
      <c r="F441">
        <v>47</v>
      </c>
      <c r="G441">
        <v>0.14276891946792603</v>
      </c>
      <c r="H441">
        <v>0.13574932515621185</v>
      </c>
      <c r="I441">
        <v>0.13448108732700348</v>
      </c>
      <c r="J441">
        <v>0.13348625600337982</v>
      </c>
      <c r="K441">
        <v>0.13641858100891113</v>
      </c>
      <c r="L441">
        <v>0.13777892291545868</v>
      </c>
      <c r="M441">
        <v>0.12676180899143219</v>
      </c>
      <c r="N441">
        <v>0.14704374969005585</v>
      </c>
      <c r="O441">
        <v>0.18022231757640839</v>
      </c>
      <c r="P441">
        <v>0.19733157753944397</v>
      </c>
      <c r="Q441">
        <v>0.21019285917282104</v>
      </c>
      <c r="R441">
        <v>0.21820972859859467</v>
      </c>
      <c r="S441">
        <v>0.22357669472694397</v>
      </c>
      <c r="T441">
        <v>0.22715388238430023</v>
      </c>
      <c r="U441">
        <v>0.23235289752483368</v>
      </c>
      <c r="V441">
        <v>0.23185694217681885</v>
      </c>
      <c r="W441">
        <v>0.22865085303783417</v>
      </c>
      <c r="X441">
        <v>0.22043435275554657</v>
      </c>
      <c r="Y441">
        <v>0.20341449975967407</v>
      </c>
      <c r="Z441">
        <v>0.19272682070732117</v>
      </c>
      <c r="AA441">
        <v>0.19990035891532898</v>
      </c>
      <c r="AB441">
        <v>0.19999389350414276</v>
      </c>
      <c r="AC441">
        <v>0.1739652007818222</v>
      </c>
      <c r="AD441">
        <v>0.14757469296455383</v>
      </c>
      <c r="AE441">
        <v>-0.1082441508769989</v>
      </c>
      <c r="AF441">
        <v>-0.1110980361700058</v>
      </c>
      <c r="AG441">
        <v>-0.10737388581037521</v>
      </c>
      <c r="AH441">
        <v>-0.10994308441877365</v>
      </c>
      <c r="AI441">
        <v>-0.11617659777402878</v>
      </c>
      <c r="AJ441">
        <v>-0.11425893008708954</v>
      </c>
      <c r="AK441">
        <v>-0.12804213166236877</v>
      </c>
      <c r="AL441">
        <v>-0.13834396004676819</v>
      </c>
      <c r="AM441">
        <v>-0.14621163904666901</v>
      </c>
      <c r="AN441">
        <v>-0.17067103087902069</v>
      </c>
      <c r="AO441">
        <v>-0.18551763892173767</v>
      </c>
      <c r="AP441">
        <v>-0.1872001439332962</v>
      </c>
      <c r="AQ441">
        <v>-0.18809843063354492</v>
      </c>
      <c r="AR441">
        <v>-0.19098272919654846</v>
      </c>
      <c r="AS441">
        <v>-0.19146411120891571</v>
      </c>
      <c r="AT441">
        <v>-0.14254759252071381</v>
      </c>
      <c r="AU441">
        <v>-0.1272687166929245</v>
      </c>
      <c r="AV441">
        <v>-0.13061061501502991</v>
      </c>
      <c r="AW441">
        <v>-0.14286729693412781</v>
      </c>
      <c r="AX441">
        <v>-0.16604070365428925</v>
      </c>
      <c r="AY441">
        <v>-0.18685522675514221</v>
      </c>
      <c r="AZ441">
        <v>-0.17347367107868195</v>
      </c>
      <c r="BA441">
        <v>-0.17790935933589935</v>
      </c>
      <c r="BB441">
        <v>-0.17203328013420105</v>
      </c>
      <c r="BC441">
        <v>-3.0232982710003853E-2</v>
      </c>
      <c r="BD441">
        <v>-3.7201434373855591E-2</v>
      </c>
      <c r="BE441">
        <v>-3.2648194581270218E-2</v>
      </c>
      <c r="BF441">
        <v>-3.5287186503410339E-2</v>
      </c>
      <c r="BG441">
        <v>-4.0613256394863129E-2</v>
      </c>
      <c r="BH441">
        <v>-3.9871968328952789E-2</v>
      </c>
      <c r="BI441">
        <v>-5.0840146839618683E-2</v>
      </c>
      <c r="BJ441">
        <v>-5.8313142508268356E-2</v>
      </c>
      <c r="BK441">
        <v>-6.2965206801891327E-2</v>
      </c>
      <c r="BL441">
        <v>-8.3615325391292572E-2</v>
      </c>
      <c r="BM441">
        <v>-9.3616321682929993E-2</v>
      </c>
      <c r="BN441">
        <v>-9.3489304184913635E-2</v>
      </c>
      <c r="BO441">
        <v>-9.0823985636234283E-2</v>
      </c>
      <c r="BP441">
        <v>-9.3817472457885742E-2</v>
      </c>
      <c r="BQ441">
        <v>-9.5172017812728882E-2</v>
      </c>
      <c r="BR441">
        <v>-4.9070451408624649E-2</v>
      </c>
      <c r="BS441">
        <v>-3.2455556094646454E-2</v>
      </c>
      <c r="BT441">
        <v>-3.6228571087121964E-2</v>
      </c>
      <c r="BU441">
        <v>-4.6247303485870361E-2</v>
      </c>
      <c r="BV441">
        <v>-6.8899013102054596E-2</v>
      </c>
      <c r="BW441">
        <v>-9.1060012578964233E-2</v>
      </c>
      <c r="BX441">
        <v>-8.1014588475227356E-2</v>
      </c>
      <c r="BY441">
        <v>-8.4845580160617828E-2</v>
      </c>
      <c r="BZ441">
        <v>-8.0039985477924347E-2</v>
      </c>
      <c r="CA441">
        <v>2.379731647670269E-2</v>
      </c>
      <c r="CB441">
        <v>1.3979123905301094E-2</v>
      </c>
      <c r="CC441">
        <v>1.9106592983007431E-2</v>
      </c>
      <c r="CD441">
        <v>1.6419263556599617E-2</v>
      </c>
      <c r="CE441">
        <v>1.1721682734787464E-2</v>
      </c>
      <c r="CF441">
        <v>1.1648216284811497E-2</v>
      </c>
      <c r="CG441">
        <v>2.6297105941921473E-3</v>
      </c>
      <c r="CH441">
        <v>-2.8840480372309685E-3</v>
      </c>
      <c r="CI441">
        <v>-5.3089833818376064E-3</v>
      </c>
      <c r="CJ441">
        <v>-2.3320816457271576E-2</v>
      </c>
      <c r="CK441">
        <v>-2.9965739697217941E-2</v>
      </c>
      <c r="CL441">
        <v>-2.8585463762283325E-2</v>
      </c>
      <c r="CM441">
        <v>-2.3452002555131912E-2</v>
      </c>
      <c r="CN441">
        <v>-2.6521112769842148E-2</v>
      </c>
      <c r="CO441">
        <v>-2.8480403125286102E-2</v>
      </c>
      <c r="CP441">
        <v>1.5671538189053535E-2</v>
      </c>
      <c r="CQ441">
        <v>3.3211752772331238E-2</v>
      </c>
      <c r="CR441">
        <v>2.9140148311853409E-2</v>
      </c>
      <c r="CS441">
        <v>2.0671404898166656E-2</v>
      </c>
      <c r="CT441">
        <v>-1.6189761226996779E-3</v>
      </c>
      <c r="CU441">
        <v>-2.4712542071938515E-2</v>
      </c>
      <c r="CV441">
        <v>-1.6977714374661446E-2</v>
      </c>
      <c r="CW441">
        <v>-2.0389892160892487E-2</v>
      </c>
      <c r="CX441">
        <v>-1.6325712203979492E-2</v>
      </c>
      <c r="CY441">
        <v>7.7827617526054382E-2</v>
      </c>
      <c r="CZ441">
        <v>6.5159685909748077E-2</v>
      </c>
      <c r="DA441">
        <v>7.0861384272575378E-2</v>
      </c>
      <c r="DB441">
        <v>6.8125709891319275E-2</v>
      </c>
      <c r="DC441">
        <v>6.4056620001792908E-2</v>
      </c>
      <c r="DD441">
        <v>6.3168399035930634E-2</v>
      </c>
      <c r="DE441">
        <v>5.6099571287631989E-2</v>
      </c>
      <c r="DF441">
        <v>5.2545048296451569E-2</v>
      </c>
      <c r="DG441">
        <v>5.2347239106893539E-2</v>
      </c>
      <c r="DH441">
        <v>3.697369247674942E-2</v>
      </c>
      <c r="DI441">
        <v>3.3684838563203812E-2</v>
      </c>
      <c r="DJ441">
        <v>3.6318376660346985E-2</v>
      </c>
      <c r="DK441">
        <v>4.3919984251260757E-2</v>
      </c>
      <c r="DL441">
        <v>4.0775246918201447E-2</v>
      </c>
      <c r="DM441">
        <v>3.8211211562156677E-2</v>
      </c>
      <c r="DN441">
        <v>8.041352778673172E-2</v>
      </c>
      <c r="DO441">
        <v>9.8879061639308929E-2</v>
      </c>
      <c r="DP441">
        <v>9.450887143611908E-2</v>
      </c>
      <c r="DQ441">
        <v>8.7590113282203674E-2</v>
      </c>
      <c r="DR441">
        <v>6.5661057829856873E-2</v>
      </c>
      <c r="DS441">
        <v>4.1634928435087204E-2</v>
      </c>
      <c r="DT441">
        <v>4.7059163451194763E-2</v>
      </c>
      <c r="DU441">
        <v>4.4065795838832855E-2</v>
      </c>
      <c r="DV441">
        <v>4.7388564795255661E-2</v>
      </c>
      <c r="DW441">
        <v>0.15583878755569458</v>
      </c>
      <c r="DX441">
        <v>0.13905628025531769</v>
      </c>
      <c r="DY441">
        <v>0.14558707177639008</v>
      </c>
      <c r="DZ441">
        <v>0.14278161525726318</v>
      </c>
      <c r="EA441">
        <v>0.13961996138095856</v>
      </c>
      <c r="EB441">
        <v>0.13755536079406738</v>
      </c>
      <c r="EC441">
        <v>0.13330155611038208</v>
      </c>
      <c r="ED441">
        <v>0.13257585465908051</v>
      </c>
      <c r="EE441">
        <v>0.13559366762638092</v>
      </c>
      <c r="EF441">
        <v>0.12402939051389694</v>
      </c>
      <c r="EG441">
        <v>0.12558616697788239</v>
      </c>
      <c r="EH441">
        <v>0.13002921640872955</v>
      </c>
      <c r="EI441">
        <v>0.14119443297386169</v>
      </c>
      <c r="EJ441">
        <v>0.13794051110744476</v>
      </c>
      <c r="EK441">
        <v>0.13450330495834351</v>
      </c>
      <c r="EL441">
        <v>0.17389068007469177</v>
      </c>
      <c r="EM441">
        <v>0.19369222223758698</v>
      </c>
      <c r="EN441">
        <v>0.18889091908931732</v>
      </c>
      <c r="EO441">
        <v>0.18421010673046112</v>
      </c>
      <c r="EP441">
        <v>0.16280274093151093</v>
      </c>
      <c r="EQ441">
        <v>0.13743013143539429</v>
      </c>
      <c r="ER441">
        <v>0.13951824605464935</v>
      </c>
      <c r="ES441">
        <v>0.13712957501411438</v>
      </c>
      <c r="ET441">
        <v>0.13938185572624207</v>
      </c>
      <c r="EU441">
        <v>72.55157470703125</v>
      </c>
      <c r="EV441">
        <v>70.448677062988281</v>
      </c>
      <c r="EW441">
        <v>69.918037414550781</v>
      </c>
      <c r="EX441">
        <v>69.92059326171875</v>
      </c>
      <c r="EY441">
        <v>68.236351013183594</v>
      </c>
      <c r="EZ441">
        <v>68.2261962890625</v>
      </c>
      <c r="FA441">
        <v>66.382904052734375</v>
      </c>
      <c r="FB441">
        <v>67.164962768554688</v>
      </c>
      <c r="FC441">
        <v>70.680198669433594</v>
      </c>
      <c r="FD441">
        <v>74.10614013671875</v>
      </c>
      <c r="FE441">
        <v>77.421882629394531</v>
      </c>
      <c r="FF441">
        <v>81.282630920410156</v>
      </c>
      <c r="FG441">
        <v>84.310737609863281</v>
      </c>
      <c r="FH441">
        <v>86.30767822265625</v>
      </c>
      <c r="FI441">
        <v>87.790313720703125</v>
      </c>
      <c r="FJ441">
        <v>89.115287780761719</v>
      </c>
      <c r="FK441">
        <v>89.194808959960938</v>
      </c>
      <c r="FL441">
        <v>88.982490539550781</v>
      </c>
      <c r="FM441">
        <v>87.514495849609375</v>
      </c>
      <c r="FN441">
        <v>82.770004272460938</v>
      </c>
      <c r="FO441">
        <v>80.487136840820313</v>
      </c>
      <c r="FP441">
        <v>78.577621459960937</v>
      </c>
      <c r="FQ441">
        <v>77.443611145019531</v>
      </c>
      <c r="FR441">
        <v>76.444435119628906</v>
      </c>
      <c r="FS441">
        <v>47</v>
      </c>
      <c r="FT441">
        <v>7.0939287543296814E-2</v>
      </c>
      <c r="FU441">
        <v>1</v>
      </c>
    </row>
    <row r="442" spans="1:177" x14ac:dyDescent="0.2">
      <c r="A442" t="s">
        <v>1</v>
      </c>
      <c r="B442" t="s">
        <v>213</v>
      </c>
      <c r="C442" t="s">
        <v>202</v>
      </c>
      <c r="D442" t="s">
        <v>254</v>
      </c>
      <c r="E442">
        <v>47</v>
      </c>
      <c r="F442">
        <v>47</v>
      </c>
      <c r="G442">
        <v>0.14777199923992157</v>
      </c>
      <c r="H442">
        <v>0.14594486355781555</v>
      </c>
      <c r="I442">
        <v>0.14265726506710052</v>
      </c>
      <c r="J442">
        <v>0.14273425936698914</v>
      </c>
      <c r="K442">
        <v>0.14376263320446014</v>
      </c>
      <c r="L442">
        <v>0.14738698303699493</v>
      </c>
      <c r="M442">
        <v>0.1380724161863327</v>
      </c>
      <c r="N442">
        <v>0.14818966388702393</v>
      </c>
      <c r="O442">
        <v>0.18326295912265778</v>
      </c>
      <c r="P442">
        <v>0.19993047416210175</v>
      </c>
      <c r="Q442">
        <v>0.2130904346704483</v>
      </c>
      <c r="R442">
        <v>0.22540418803691864</v>
      </c>
      <c r="S442">
        <v>0.23134633898735046</v>
      </c>
      <c r="T442">
        <v>0.23835013806819916</v>
      </c>
      <c r="U442">
        <v>0.24222803115844727</v>
      </c>
      <c r="V442">
        <v>0.24502301216125488</v>
      </c>
      <c r="W442">
        <v>0.24776813387870789</v>
      </c>
      <c r="X442">
        <v>0.23788365721702576</v>
      </c>
      <c r="Y442">
        <v>0.21667468547821045</v>
      </c>
      <c r="Z442">
        <v>0.20807850360870361</v>
      </c>
      <c r="AA442">
        <v>0.21687836945056915</v>
      </c>
      <c r="AB442">
        <v>0.2129971832036972</v>
      </c>
      <c r="AC442">
        <v>0.18275035917758942</v>
      </c>
      <c r="AD442">
        <v>0.15310446918010712</v>
      </c>
      <c r="AE442">
        <v>-0.10571113973855972</v>
      </c>
      <c r="AF442">
        <v>-0.10765022784471512</v>
      </c>
      <c r="AG442">
        <v>-0.11541677266359329</v>
      </c>
      <c r="AH442">
        <v>-0.11182785034179688</v>
      </c>
      <c r="AI442">
        <v>-0.11316543817520142</v>
      </c>
      <c r="AJ442">
        <v>-8.7445273995399475E-2</v>
      </c>
      <c r="AK442">
        <v>-8.6588740348815918E-2</v>
      </c>
      <c r="AL442">
        <v>-0.10021156072616577</v>
      </c>
      <c r="AM442">
        <v>-8.3518378436565399E-2</v>
      </c>
      <c r="AN442">
        <v>-8.8357053697109222E-2</v>
      </c>
      <c r="AO442">
        <v>-8.9644595980644226E-2</v>
      </c>
      <c r="AP442">
        <v>-0.1185818687081337</v>
      </c>
      <c r="AQ442">
        <v>-0.13139225542545319</v>
      </c>
      <c r="AR442">
        <v>-0.14851607382297516</v>
      </c>
      <c r="AS442">
        <v>-0.12744428217411041</v>
      </c>
      <c r="AT442">
        <v>-7.3907442390918732E-2</v>
      </c>
      <c r="AU442">
        <v>-7.9244956374168396E-2</v>
      </c>
      <c r="AV442">
        <v>-6.6445574164390564E-2</v>
      </c>
      <c r="AW442">
        <v>-9.1805510222911835E-2</v>
      </c>
      <c r="AX442">
        <v>-0.11175736039876938</v>
      </c>
      <c r="AY442">
        <v>-0.11692226678133011</v>
      </c>
      <c r="AZ442">
        <v>-0.1117437556385994</v>
      </c>
      <c r="BA442">
        <v>-0.11543421447277069</v>
      </c>
      <c r="BB442">
        <v>-0.11030717939138412</v>
      </c>
      <c r="BC442">
        <v>-4.4158130884170532E-2</v>
      </c>
      <c r="BD442">
        <v>-4.729505255818367E-2</v>
      </c>
      <c r="BE442">
        <v>-5.6075751781463623E-2</v>
      </c>
      <c r="BF442">
        <v>-5.2461963146924973E-2</v>
      </c>
      <c r="BG442">
        <v>-5.3620092570781708E-2</v>
      </c>
      <c r="BH442">
        <v>-2.898111566901207E-2</v>
      </c>
      <c r="BI442">
        <v>-2.1649383008480072E-2</v>
      </c>
      <c r="BJ442">
        <v>-3.2451767474412918E-2</v>
      </c>
      <c r="BK442">
        <v>-1.5829583629965782E-2</v>
      </c>
      <c r="BL442">
        <v>-1.7116332426667213E-2</v>
      </c>
      <c r="BM442">
        <v>-1.3295864686369896E-2</v>
      </c>
      <c r="BN442">
        <v>-3.702833503484726E-2</v>
      </c>
      <c r="BO442">
        <v>-4.7125179320573807E-2</v>
      </c>
      <c r="BP442">
        <v>-6.4536005258560181E-2</v>
      </c>
      <c r="BQ442">
        <v>-4.3722748756408691E-2</v>
      </c>
      <c r="BR442">
        <v>8.5827512666583061E-3</v>
      </c>
      <c r="BS442">
        <v>5.6133950129151344E-3</v>
      </c>
      <c r="BT442">
        <v>1.771712489426136E-2</v>
      </c>
      <c r="BU442">
        <v>-7.2829672135412693E-3</v>
      </c>
      <c r="BV442">
        <v>-2.7208786457777023E-2</v>
      </c>
      <c r="BW442">
        <v>-3.253747895359993E-2</v>
      </c>
      <c r="BX442">
        <v>-3.026597760617733E-2</v>
      </c>
      <c r="BY442">
        <v>-3.2649308443069458E-2</v>
      </c>
      <c r="BZ442">
        <v>-2.9152266681194305E-2</v>
      </c>
      <c r="CA442">
        <v>-1.5267031267285347E-3</v>
      </c>
      <c r="CB442">
        <v>-5.4932404309511185E-3</v>
      </c>
      <c r="CC442">
        <v>-1.4976341277360916E-2</v>
      </c>
      <c r="CD442">
        <v>-1.1345334351062775E-2</v>
      </c>
      <c r="CE442">
        <v>-1.2379164807498455E-2</v>
      </c>
      <c r="CF442">
        <v>1.1510982178151608E-2</v>
      </c>
      <c r="CG442">
        <v>2.33274195343256E-2</v>
      </c>
      <c r="CH442">
        <v>1.4478457160294056E-2</v>
      </c>
      <c r="CI442">
        <v>3.105146624147892E-2</v>
      </c>
      <c r="CJ442">
        <v>3.2224774360656738E-2</v>
      </c>
      <c r="CK442">
        <v>3.9583031088113785E-2</v>
      </c>
      <c r="CL442">
        <v>1.945539191365242E-2</v>
      </c>
      <c r="CM442">
        <v>1.1237937025725842E-2</v>
      </c>
      <c r="CN442">
        <v>-6.3716615550220013E-3</v>
      </c>
      <c r="CO442">
        <v>1.4262527227401733E-2</v>
      </c>
      <c r="CP442">
        <v>6.5715208649635315E-2</v>
      </c>
      <c r="CQ442">
        <v>6.4386032521724701E-2</v>
      </c>
      <c r="CR442">
        <v>7.6007954776287079E-2</v>
      </c>
      <c r="CS442">
        <v>5.1257088780403137E-2</v>
      </c>
      <c r="CT442">
        <v>3.1349297612905502E-2</v>
      </c>
      <c r="CU442">
        <v>2.5907170027494431E-2</v>
      </c>
      <c r="CV442">
        <v>2.6165282353758812E-2</v>
      </c>
      <c r="CW442">
        <v>2.4687262251973152E-2</v>
      </c>
      <c r="CX442">
        <v>2.7055379003286362E-2</v>
      </c>
      <c r="CY442">
        <v>4.1104726493358612E-2</v>
      </c>
      <c r="CZ442">
        <v>3.6308571696281433E-2</v>
      </c>
      <c r="DA442">
        <v>2.612307108938694E-2</v>
      </c>
      <c r="DB442">
        <v>2.9771296307444572E-2</v>
      </c>
      <c r="DC442">
        <v>2.8861761093139648E-2</v>
      </c>
      <c r="DD442">
        <v>5.2003081887960434E-2</v>
      </c>
      <c r="DE442">
        <v>6.8304218351840973E-2</v>
      </c>
      <c r="DF442">
        <v>6.1408683657646179E-2</v>
      </c>
      <c r="DG442">
        <v>7.7932514250278473E-2</v>
      </c>
      <c r="DH442">
        <v>8.1565879285335541E-2</v>
      </c>
      <c r="DI442">
        <v>9.2461928725242615E-2</v>
      </c>
      <c r="DJ442">
        <v>7.59391188621521E-2</v>
      </c>
      <c r="DK442">
        <v>6.9601051509380341E-2</v>
      </c>
      <c r="DL442">
        <v>5.1792681217193604E-2</v>
      </c>
      <c r="DM442">
        <v>7.2247803211212158E-2</v>
      </c>
      <c r="DN442">
        <v>0.12284766882658005</v>
      </c>
      <c r="DO442">
        <v>0.12315867096185684</v>
      </c>
      <c r="DP442">
        <v>0.13429878652095795</v>
      </c>
      <c r="DQ442">
        <v>0.10979714244604111</v>
      </c>
      <c r="DR442">
        <v>8.9907377958297729E-2</v>
      </c>
      <c r="DS442">
        <v>8.4351815283298492E-2</v>
      </c>
      <c r="DT442">
        <v>8.2596540451049805E-2</v>
      </c>
      <c r="DU442">
        <v>8.2023836672306061E-2</v>
      </c>
      <c r="DV442">
        <v>8.3263024687767029E-2</v>
      </c>
      <c r="DW442">
        <v>0.1026577353477478</v>
      </c>
      <c r="DX442">
        <v>9.666375070810318E-2</v>
      </c>
      <c r="DY442">
        <v>8.546409010887146E-2</v>
      </c>
      <c r="DZ442">
        <v>8.9137181639671326E-2</v>
      </c>
      <c r="EA442">
        <v>8.8407106697559357E-2</v>
      </c>
      <c r="EB442">
        <v>0.11046724021434784</v>
      </c>
      <c r="EC442">
        <v>0.13324357569217682</v>
      </c>
      <c r="ED442">
        <v>0.12916848063468933</v>
      </c>
      <c r="EE442">
        <v>0.14562131464481354</v>
      </c>
      <c r="EF442">
        <v>0.1528065949678421</v>
      </c>
      <c r="EG442">
        <v>0.1688106507062912</v>
      </c>
      <c r="EH442">
        <v>0.15749265253543854</v>
      </c>
      <c r="EI442">
        <v>0.15386812388896942</v>
      </c>
      <c r="EJ442">
        <v>0.13577274978160858</v>
      </c>
      <c r="EK442">
        <v>0.15596933662891388</v>
      </c>
      <c r="EL442">
        <v>0.20533786714076996</v>
      </c>
      <c r="EM442">
        <v>0.2080170214176178</v>
      </c>
      <c r="EN442">
        <v>0.21846148371696472</v>
      </c>
      <c r="EO442">
        <v>0.19431969523429871</v>
      </c>
      <c r="EP442">
        <v>0.17445595562458038</v>
      </c>
      <c r="EQ442">
        <v>0.16873660683631897</v>
      </c>
      <c r="ER442">
        <v>0.16407431662082672</v>
      </c>
      <c r="ES442">
        <v>0.1648087352514267</v>
      </c>
      <c r="ET442">
        <v>0.16441793739795685</v>
      </c>
      <c r="EU442">
        <v>75.533950805664063</v>
      </c>
      <c r="EV442">
        <v>74.580657958984375</v>
      </c>
      <c r="EW442">
        <v>72.998420715332031</v>
      </c>
      <c r="EX442">
        <v>72.572013854980469</v>
      </c>
      <c r="EY442">
        <v>70.831672668457031</v>
      </c>
      <c r="EZ442">
        <v>68.003890991210937</v>
      </c>
      <c r="FA442">
        <v>67.215713500976563</v>
      </c>
      <c r="FB442">
        <v>68.049446105957031</v>
      </c>
      <c r="FC442">
        <v>71.955177307128906</v>
      </c>
      <c r="FD442">
        <v>75.053070068359375</v>
      </c>
      <c r="FE442">
        <v>79.380203247070313</v>
      </c>
      <c r="FF442">
        <v>81.918197631835938</v>
      </c>
      <c r="FG442">
        <v>84.292930603027344</v>
      </c>
      <c r="FH442">
        <v>87.264816284179688</v>
      </c>
      <c r="FI442">
        <v>89.17608642578125</v>
      </c>
      <c r="FJ442">
        <v>92.689643859863281</v>
      </c>
      <c r="FK442">
        <v>93.133163452148438</v>
      </c>
      <c r="FL442">
        <v>91.401809692382813</v>
      </c>
      <c r="FM442">
        <v>88.6943359375</v>
      </c>
      <c r="FN442">
        <v>85.018310546875</v>
      </c>
      <c r="FO442">
        <v>81.842666625976563</v>
      </c>
      <c r="FP442">
        <v>79.022064208984375</v>
      </c>
      <c r="FQ442">
        <v>76.933013916015625</v>
      </c>
      <c r="FR442">
        <v>75.423927307128906</v>
      </c>
      <c r="FS442">
        <v>47</v>
      </c>
      <c r="FT442">
        <v>7.5132787227630615E-2</v>
      </c>
      <c r="FU442">
        <v>1</v>
      </c>
    </row>
    <row r="443" spans="1:177" x14ac:dyDescent="0.2">
      <c r="A443" t="s">
        <v>1</v>
      </c>
      <c r="B443" t="s">
        <v>213</v>
      </c>
      <c r="C443" t="s">
        <v>202</v>
      </c>
      <c r="D443" t="s">
        <v>255</v>
      </c>
      <c r="E443">
        <v>42</v>
      </c>
      <c r="F443">
        <v>42</v>
      </c>
      <c r="G443">
        <v>0.11143046617507935</v>
      </c>
      <c r="H443">
        <v>0.10943048447370529</v>
      </c>
      <c r="I443">
        <v>0.10405803471803665</v>
      </c>
      <c r="J443">
        <v>0.10242687165737152</v>
      </c>
      <c r="K443">
        <v>0.10487360507249832</v>
      </c>
      <c r="L443">
        <v>0.11104974150657654</v>
      </c>
      <c r="M443">
        <v>0.11020271480083466</v>
      </c>
      <c r="N443">
        <v>0.12081116437911987</v>
      </c>
      <c r="O443">
        <v>0.15368668735027313</v>
      </c>
      <c r="P443">
        <v>0.16993710398674011</v>
      </c>
      <c r="Q443">
        <v>0.1883130818605423</v>
      </c>
      <c r="R443">
        <v>0.19592088460922241</v>
      </c>
      <c r="S443">
        <v>0.20157532393932343</v>
      </c>
      <c r="T443">
        <v>0.20859271287918091</v>
      </c>
      <c r="U443">
        <v>0.2160450667142868</v>
      </c>
      <c r="V443">
        <v>0.21963690221309662</v>
      </c>
      <c r="W443">
        <v>0.22368532419204712</v>
      </c>
      <c r="X443">
        <v>0.21964699029922485</v>
      </c>
      <c r="Y443">
        <v>0.19869354367256165</v>
      </c>
      <c r="Z443">
        <v>0.18984493613243103</v>
      </c>
      <c r="AA443">
        <v>0.1914484053850174</v>
      </c>
      <c r="AB443">
        <v>0.1859615296125412</v>
      </c>
      <c r="AC443">
        <v>0.15464398264884949</v>
      </c>
      <c r="AD443">
        <v>0.12429027259349823</v>
      </c>
      <c r="AE443">
        <v>-0.11374815553426743</v>
      </c>
      <c r="AF443">
        <v>-0.10713956505060196</v>
      </c>
      <c r="AG443">
        <v>-0.10643192380666733</v>
      </c>
      <c r="AH443">
        <v>-0.11502882093191147</v>
      </c>
      <c r="AI443">
        <v>-0.11807238310575485</v>
      </c>
      <c r="AJ443">
        <v>-0.1097811684012413</v>
      </c>
      <c r="AK443">
        <v>-0.11786952614784241</v>
      </c>
      <c r="AL443">
        <v>-0.12282813340425491</v>
      </c>
      <c r="AM443">
        <v>-0.12395821511745453</v>
      </c>
      <c r="AN443">
        <v>-0.11765469610691071</v>
      </c>
      <c r="AO443">
        <v>-0.1327381432056427</v>
      </c>
      <c r="AP443">
        <v>-0.13699564337730408</v>
      </c>
      <c r="AQ443">
        <v>-0.14356121420860291</v>
      </c>
      <c r="AR443">
        <v>-0.14517368376255035</v>
      </c>
      <c r="AS443">
        <v>-0.15357892215251923</v>
      </c>
      <c r="AT443">
        <v>-0.10788563638925552</v>
      </c>
      <c r="AU443">
        <v>-9.8892703652381897E-2</v>
      </c>
      <c r="AV443">
        <v>-0.10597988963127136</v>
      </c>
      <c r="AW443">
        <v>-0.11388582736253738</v>
      </c>
      <c r="AX443">
        <v>-0.12800498306751251</v>
      </c>
      <c r="AY443">
        <v>-0.1563059389591217</v>
      </c>
      <c r="AZ443">
        <v>-0.15678012371063232</v>
      </c>
      <c r="BA443">
        <v>-0.16221641004085541</v>
      </c>
      <c r="BB443">
        <v>-0.15430380403995514</v>
      </c>
      <c r="BC443">
        <v>-4.4500585645437241E-2</v>
      </c>
      <c r="BD443">
        <v>-4.0442142635583878E-2</v>
      </c>
      <c r="BE443">
        <v>-4.1411507874727249E-2</v>
      </c>
      <c r="BF443">
        <v>-5.0058487802743912E-2</v>
      </c>
      <c r="BG443">
        <v>-5.1442589610815048E-2</v>
      </c>
      <c r="BH443">
        <v>-4.3718595057725906E-2</v>
      </c>
      <c r="BI443">
        <v>-4.6615269035100937E-2</v>
      </c>
      <c r="BJ443">
        <v>-4.5629248023033142E-2</v>
      </c>
      <c r="BK443">
        <v>-4.7380499541759491E-2</v>
      </c>
      <c r="BL443">
        <v>-4.0789026767015457E-2</v>
      </c>
      <c r="BM443">
        <v>-4.6909071505069733E-2</v>
      </c>
      <c r="BN443">
        <v>-5.0478927791118622E-2</v>
      </c>
      <c r="BO443">
        <v>-5.3885083645582199E-2</v>
      </c>
      <c r="BP443">
        <v>-5.6986711919307709E-2</v>
      </c>
      <c r="BQ443">
        <v>-6.4580008387565613E-2</v>
      </c>
      <c r="BR443">
        <v>-2.0015135407447815E-2</v>
      </c>
      <c r="BS443">
        <v>-8.5578951984643936E-3</v>
      </c>
      <c r="BT443">
        <v>-1.4549862593412399E-2</v>
      </c>
      <c r="BU443">
        <v>-2.1916285157203674E-2</v>
      </c>
      <c r="BV443">
        <v>-3.5856928676366806E-2</v>
      </c>
      <c r="BW443">
        <v>-6.4507268369197845E-2</v>
      </c>
      <c r="BX443">
        <v>-6.9025002419948578E-2</v>
      </c>
      <c r="BY443">
        <v>-7.5430192053318024E-2</v>
      </c>
      <c r="BZ443">
        <v>-6.9662109017372131E-2</v>
      </c>
      <c r="CA443">
        <v>3.4600661601871252E-3</v>
      </c>
      <c r="CB443">
        <v>5.7522878050804138E-3</v>
      </c>
      <c r="CC443">
        <v>3.6214352585375309E-3</v>
      </c>
      <c r="CD443">
        <v>-5.0602313131093979E-3</v>
      </c>
      <c r="CE443">
        <v>-5.2949953824281693E-3</v>
      </c>
      <c r="CF443">
        <v>2.0361440256237984E-3</v>
      </c>
      <c r="CG443">
        <v>2.7352145407348871E-3</v>
      </c>
      <c r="CH443">
        <v>7.8384606167674065E-3</v>
      </c>
      <c r="CI443">
        <v>5.6569934822618961E-3</v>
      </c>
      <c r="CJ443">
        <v>1.2447904795408249E-2</v>
      </c>
      <c r="CK443">
        <v>1.2535880319774151E-2</v>
      </c>
      <c r="CL443">
        <v>9.4422884285449982E-3</v>
      </c>
      <c r="CM443">
        <v>8.2243317738175392E-3</v>
      </c>
      <c r="CN443">
        <v>4.0913159027695656E-3</v>
      </c>
      <c r="CO443">
        <v>-2.9396316967904568E-3</v>
      </c>
      <c r="CP443">
        <v>4.0843702852725983E-2</v>
      </c>
      <c r="CQ443">
        <v>5.4007720202207565E-2</v>
      </c>
      <c r="CR443">
        <v>4.8774294555187225E-2</v>
      </c>
      <c r="CS443">
        <v>4.1781540960073471E-2</v>
      </c>
      <c r="CT443">
        <v>2.7964537963271141E-2</v>
      </c>
      <c r="CU443">
        <v>-9.2779041733592749E-4</v>
      </c>
      <c r="CV443">
        <v>-8.246065117418766E-3</v>
      </c>
      <c r="CW443">
        <v>-1.5322317369282246E-2</v>
      </c>
      <c r="CX443">
        <v>-1.1039530858397484E-2</v>
      </c>
      <c r="CY443">
        <v>5.1420718431472778E-2</v>
      </c>
      <c r="CZ443">
        <v>5.1946718245744705E-2</v>
      </c>
      <c r="DA443">
        <v>4.8654377460479736E-2</v>
      </c>
      <c r="DB443">
        <v>3.9938025176525116E-2</v>
      </c>
      <c r="DC443">
        <v>4.085259884595871E-2</v>
      </c>
      <c r="DD443">
        <v>4.7790881246328354E-2</v>
      </c>
      <c r="DE443">
        <v>5.2085697650909424E-2</v>
      </c>
      <c r="DF443">
        <v>6.1306171119213104E-2</v>
      </c>
      <c r="DG443">
        <v>5.8694485574960709E-2</v>
      </c>
      <c r="DH443">
        <v>6.5684832632541656E-2</v>
      </c>
      <c r="DI443">
        <v>7.1980834007263184E-2</v>
      </c>
      <c r="DJ443">
        <v>6.9363504648208618E-2</v>
      </c>
      <c r="DK443">
        <v>7.0333749055862427E-2</v>
      </c>
      <c r="DL443">
        <v>6.5169341862201691E-2</v>
      </c>
      <c r="DM443">
        <v>5.8700740337371826E-2</v>
      </c>
      <c r="DN443">
        <v>0.10170254111289978</v>
      </c>
      <c r="DO443">
        <v>0.11657333374023438</v>
      </c>
      <c r="DP443">
        <v>0.11209844797849655</v>
      </c>
      <c r="DQ443">
        <v>0.10547936707735062</v>
      </c>
      <c r="DR443">
        <v>9.1786004602909088E-2</v>
      </c>
      <c r="DS443">
        <v>6.2651693820953369E-2</v>
      </c>
      <c r="DT443">
        <v>5.2532870322465897E-2</v>
      </c>
      <c r="DU443">
        <v>4.4785555452108383E-2</v>
      </c>
      <c r="DV443">
        <v>4.7583051025867462E-2</v>
      </c>
      <c r="DW443">
        <v>0.12066828459501266</v>
      </c>
      <c r="DX443">
        <v>0.11864414066076279</v>
      </c>
      <c r="DY443">
        <v>0.11367479711771011</v>
      </c>
      <c r="DZ443">
        <v>0.10490836203098297</v>
      </c>
      <c r="EA443">
        <v>0.10748238861560822</v>
      </c>
      <c r="EB443">
        <v>0.11385346204042435</v>
      </c>
      <c r="EC443">
        <v>0.12333995848894119</v>
      </c>
      <c r="ED443">
        <v>0.13850505650043488</v>
      </c>
      <c r="EE443">
        <v>0.13527220487594604</v>
      </c>
      <c r="EF443">
        <v>0.1425505131483078</v>
      </c>
      <c r="EG443">
        <v>0.15780989825725555</v>
      </c>
      <c r="EH443">
        <v>0.15588022768497467</v>
      </c>
      <c r="EI443">
        <v>0.16000987589359283</v>
      </c>
      <c r="EJ443">
        <v>0.15335631370544434</v>
      </c>
      <c r="EK443">
        <v>0.14769965410232544</v>
      </c>
      <c r="EL443">
        <v>0.18957303464412689</v>
      </c>
      <c r="EM443">
        <v>0.20690815150737762</v>
      </c>
      <c r="EN443">
        <v>0.20352847874164581</v>
      </c>
      <c r="EO443">
        <v>0.19744890928268433</v>
      </c>
      <c r="EP443">
        <v>0.18393406271934509</v>
      </c>
      <c r="EQ443">
        <v>0.15445035696029663</v>
      </c>
      <c r="ER443">
        <v>0.14028799533843994</v>
      </c>
      <c r="ES443">
        <v>0.13157178461551666</v>
      </c>
      <c r="ET443">
        <v>0.13222475349903107</v>
      </c>
      <c r="EU443">
        <v>72.191001892089844</v>
      </c>
      <c r="EV443">
        <v>71.727439880371094</v>
      </c>
      <c r="EW443">
        <v>71.054832458496094</v>
      </c>
      <c r="EX443">
        <v>70.644813537597656</v>
      </c>
      <c r="EY443">
        <v>68.499244689941406</v>
      </c>
      <c r="EZ443">
        <v>67.260307312011719</v>
      </c>
      <c r="FA443">
        <v>67.163154602050781</v>
      </c>
      <c r="FB443">
        <v>69.291839599609375</v>
      </c>
      <c r="FC443">
        <v>73.975326538085938</v>
      </c>
      <c r="FD443">
        <v>76.362739562988281</v>
      </c>
      <c r="FE443">
        <v>80.705451965332031</v>
      </c>
      <c r="FF443">
        <v>84.302459716796875</v>
      </c>
      <c r="FG443">
        <v>86.419410705566406</v>
      </c>
      <c r="FH443">
        <v>89.245498657226563</v>
      </c>
      <c r="FI443">
        <v>90.64227294921875</v>
      </c>
      <c r="FJ443">
        <v>92.922950744628906</v>
      </c>
      <c r="FK443">
        <v>94.514930725097656</v>
      </c>
      <c r="FL443">
        <v>93.695747375488281</v>
      </c>
      <c r="FM443">
        <v>91.465385437011719</v>
      </c>
      <c r="FN443">
        <v>85.8251953125</v>
      </c>
      <c r="FO443">
        <v>83.408065795898438</v>
      </c>
      <c r="FP443">
        <v>80.564208984375</v>
      </c>
      <c r="FQ443">
        <v>77.344291687011719</v>
      </c>
      <c r="FR443">
        <v>76.22540283203125</v>
      </c>
      <c r="FS443">
        <v>42</v>
      </c>
      <c r="FT443">
        <v>8.9925959706306458E-2</v>
      </c>
      <c r="FU443">
        <v>1</v>
      </c>
    </row>
    <row r="444" spans="1:177" x14ac:dyDescent="0.2">
      <c r="A444" t="s">
        <v>1</v>
      </c>
      <c r="B444" t="s">
        <v>213</v>
      </c>
      <c r="C444" t="s">
        <v>202</v>
      </c>
      <c r="D444" t="s">
        <v>256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>
        <v>0</v>
      </c>
      <c r="BQ444">
        <v>0</v>
      </c>
      <c r="BR444">
        <v>0</v>
      </c>
      <c r="BS444">
        <v>0</v>
      </c>
      <c r="BT444">
        <v>0</v>
      </c>
      <c r="BU444">
        <v>0</v>
      </c>
      <c r="BV444">
        <v>0</v>
      </c>
      <c r="BW444">
        <v>0</v>
      </c>
      <c r="BX444">
        <v>0</v>
      </c>
      <c r="BY444">
        <v>0</v>
      </c>
      <c r="BZ444">
        <v>0</v>
      </c>
      <c r="CA444">
        <v>0</v>
      </c>
      <c r="CB444">
        <v>0</v>
      </c>
      <c r="CC444">
        <v>0</v>
      </c>
      <c r="CD444">
        <v>0</v>
      </c>
      <c r="CE444">
        <v>0</v>
      </c>
      <c r="CF444">
        <v>0</v>
      </c>
      <c r="CG444">
        <v>0</v>
      </c>
      <c r="CH444">
        <v>0</v>
      </c>
      <c r="CI444">
        <v>0</v>
      </c>
      <c r="CJ444">
        <v>0</v>
      </c>
      <c r="CK444">
        <v>0</v>
      </c>
      <c r="CL444">
        <v>0</v>
      </c>
      <c r="CM444">
        <v>0</v>
      </c>
      <c r="CN444">
        <v>0</v>
      </c>
      <c r="CO444">
        <v>0</v>
      </c>
      <c r="CP444">
        <v>0</v>
      </c>
      <c r="CQ444">
        <v>0</v>
      </c>
      <c r="CR444">
        <v>0</v>
      </c>
      <c r="CS444">
        <v>0</v>
      </c>
      <c r="CT444">
        <v>0</v>
      </c>
      <c r="CU444">
        <v>0</v>
      </c>
      <c r="CV444">
        <v>0</v>
      </c>
      <c r="CW444">
        <v>0</v>
      </c>
      <c r="CX444">
        <v>0</v>
      </c>
      <c r="CY444">
        <v>0</v>
      </c>
      <c r="CZ444">
        <v>0</v>
      </c>
      <c r="DA444">
        <v>0</v>
      </c>
      <c r="DB444">
        <v>0</v>
      </c>
      <c r="DC444">
        <v>0</v>
      </c>
      <c r="DD444">
        <v>0</v>
      </c>
      <c r="DE444">
        <v>0</v>
      </c>
      <c r="DF444">
        <v>0</v>
      </c>
      <c r="DG444">
        <v>0</v>
      </c>
      <c r="DH444">
        <v>0</v>
      </c>
      <c r="DI444">
        <v>0</v>
      </c>
      <c r="DJ444">
        <v>0</v>
      </c>
      <c r="DK444">
        <v>0</v>
      </c>
      <c r="DL444">
        <v>0</v>
      </c>
      <c r="DM444">
        <v>0</v>
      </c>
      <c r="DN444">
        <v>0</v>
      </c>
      <c r="DO444">
        <v>0</v>
      </c>
      <c r="DP444">
        <v>0</v>
      </c>
      <c r="DQ444">
        <v>0</v>
      </c>
      <c r="DR444">
        <v>0</v>
      </c>
      <c r="DS444">
        <v>0</v>
      </c>
      <c r="DT444">
        <v>0</v>
      </c>
      <c r="DU444">
        <v>0</v>
      </c>
      <c r="DV444">
        <v>0</v>
      </c>
      <c r="DW444">
        <v>0</v>
      </c>
      <c r="DX444">
        <v>0</v>
      </c>
      <c r="DY444">
        <v>0</v>
      </c>
      <c r="DZ444">
        <v>0</v>
      </c>
      <c r="EA444">
        <v>0</v>
      </c>
      <c r="EB444">
        <v>0</v>
      </c>
      <c r="EC444">
        <v>0</v>
      </c>
      <c r="ED444">
        <v>0</v>
      </c>
      <c r="EE444">
        <v>0</v>
      </c>
      <c r="EF444">
        <v>0</v>
      </c>
      <c r="EG444">
        <v>0</v>
      </c>
      <c r="EH444">
        <v>0</v>
      </c>
      <c r="EI444">
        <v>0</v>
      </c>
      <c r="EJ444">
        <v>0</v>
      </c>
      <c r="EK444">
        <v>0</v>
      </c>
      <c r="EL444">
        <v>0</v>
      </c>
      <c r="EM444">
        <v>0</v>
      </c>
      <c r="EN444">
        <v>0</v>
      </c>
      <c r="EO444">
        <v>0</v>
      </c>
      <c r="EP444">
        <v>0</v>
      </c>
      <c r="EQ444">
        <v>0</v>
      </c>
      <c r="ER444">
        <v>0</v>
      </c>
      <c r="ES444">
        <v>0</v>
      </c>
      <c r="ET444">
        <v>0</v>
      </c>
      <c r="EU444">
        <v>0</v>
      </c>
      <c r="EV444">
        <v>0</v>
      </c>
      <c r="EW444">
        <v>0</v>
      </c>
      <c r="EX444">
        <v>0</v>
      </c>
      <c r="EY444">
        <v>0</v>
      </c>
      <c r="EZ444">
        <v>0</v>
      </c>
      <c r="FA444">
        <v>0</v>
      </c>
      <c r="FB444">
        <v>0</v>
      </c>
      <c r="FC444">
        <v>0</v>
      </c>
      <c r="FD444">
        <v>0</v>
      </c>
      <c r="FE444">
        <v>0</v>
      </c>
      <c r="FF444">
        <v>0</v>
      </c>
      <c r="FG444">
        <v>0</v>
      </c>
      <c r="FH444">
        <v>0</v>
      </c>
      <c r="FI444">
        <v>0</v>
      </c>
      <c r="FJ444">
        <v>0</v>
      </c>
      <c r="FK444">
        <v>0</v>
      </c>
      <c r="FL444">
        <v>0</v>
      </c>
      <c r="FM444">
        <v>0</v>
      </c>
      <c r="FN444">
        <v>0</v>
      </c>
      <c r="FO444">
        <v>0</v>
      </c>
      <c r="FP444">
        <v>0</v>
      </c>
      <c r="FQ444">
        <v>0</v>
      </c>
      <c r="FR444">
        <v>0</v>
      </c>
      <c r="FS444">
        <v>0</v>
      </c>
      <c r="FU444">
        <v>0</v>
      </c>
    </row>
    <row r="445" spans="1:177" x14ac:dyDescent="0.2">
      <c r="A445" t="s">
        <v>1</v>
      </c>
      <c r="B445" t="s">
        <v>213</v>
      </c>
      <c r="C445" t="s">
        <v>202</v>
      </c>
      <c r="D445" t="s">
        <v>257</v>
      </c>
      <c r="E445">
        <v>39</v>
      </c>
      <c r="F445">
        <v>39</v>
      </c>
      <c r="G445">
        <v>0.1154465451836586</v>
      </c>
      <c r="H445">
        <v>0.11008619517087936</v>
      </c>
      <c r="I445">
        <v>0.1093868613243103</v>
      </c>
      <c r="J445">
        <v>0.10810661315917969</v>
      </c>
      <c r="K445">
        <v>0.10855623334646225</v>
      </c>
      <c r="L445">
        <v>0.11269228160381317</v>
      </c>
      <c r="M445">
        <v>0.12046301364898682</v>
      </c>
      <c r="N445">
        <v>0.12556029856204987</v>
      </c>
      <c r="O445">
        <v>0.15207512676715851</v>
      </c>
      <c r="P445">
        <v>0.16633419692516327</v>
      </c>
      <c r="Q445">
        <v>0.17979048192501068</v>
      </c>
      <c r="R445">
        <v>0.18484951555728912</v>
      </c>
      <c r="S445">
        <v>0.19621977210044861</v>
      </c>
      <c r="T445">
        <v>0.20700778067111969</v>
      </c>
      <c r="U445">
        <v>0.21521487832069397</v>
      </c>
      <c r="V445">
        <v>0.21706339716911316</v>
      </c>
      <c r="W445">
        <v>0.21925464272499084</v>
      </c>
      <c r="X445">
        <v>0.21009114384651184</v>
      </c>
      <c r="Y445">
        <v>0.19454294443130493</v>
      </c>
      <c r="Z445">
        <v>0.18625901639461517</v>
      </c>
      <c r="AA445">
        <v>0.18282468616962433</v>
      </c>
      <c r="AB445">
        <v>0.17441344261169434</v>
      </c>
      <c r="AC445">
        <v>0.14812302589416504</v>
      </c>
      <c r="AD445">
        <v>0.12168464064598083</v>
      </c>
      <c r="AE445">
        <v>-0.10935933142900467</v>
      </c>
      <c r="AF445">
        <v>-0.10549386590719223</v>
      </c>
      <c r="AG445">
        <v>-0.10020235925912857</v>
      </c>
      <c r="AH445">
        <v>-9.9785260856151581E-2</v>
      </c>
      <c r="AI445">
        <v>-0.1040344312787056</v>
      </c>
      <c r="AJ445">
        <v>-0.1047142818570137</v>
      </c>
      <c r="AK445">
        <v>-0.11149618029594421</v>
      </c>
      <c r="AL445">
        <v>-0.12333101034164429</v>
      </c>
      <c r="AM445">
        <v>-0.115522101521492</v>
      </c>
      <c r="AN445">
        <v>-0.12094598263502121</v>
      </c>
      <c r="AO445">
        <v>-0.14724971354007721</v>
      </c>
      <c r="AP445">
        <v>-0.14499139785766602</v>
      </c>
      <c r="AQ445">
        <v>-0.15355062484741211</v>
      </c>
      <c r="AR445">
        <v>-0.16126148402690887</v>
      </c>
      <c r="AS445">
        <v>-0.13909445703029633</v>
      </c>
      <c r="AT445">
        <v>-8.776257187128067E-2</v>
      </c>
      <c r="AU445">
        <v>-8.5798218846321106E-2</v>
      </c>
      <c r="AV445">
        <v>-9.4739027321338654E-2</v>
      </c>
      <c r="AW445">
        <v>-0.10695651173591614</v>
      </c>
      <c r="AX445">
        <v>-0.1344626396894455</v>
      </c>
      <c r="AY445">
        <v>-0.14913651347160339</v>
      </c>
      <c r="AZ445">
        <v>-0.13536547124385834</v>
      </c>
      <c r="BA445">
        <v>-0.13062712550163269</v>
      </c>
      <c r="BB445">
        <v>-0.13760794699192047</v>
      </c>
      <c r="BC445">
        <v>-4.2696751654148102E-2</v>
      </c>
      <c r="BD445">
        <v>-4.1625052690505981E-2</v>
      </c>
      <c r="BE445">
        <v>-3.8484051823616028E-2</v>
      </c>
      <c r="BF445">
        <v>-3.8673032075166702E-2</v>
      </c>
      <c r="BG445">
        <v>-4.1292820125818253E-2</v>
      </c>
      <c r="BH445">
        <v>-4.2469184845685959E-2</v>
      </c>
      <c r="BI445">
        <v>-4.6629171818494797E-2</v>
      </c>
      <c r="BJ445">
        <v>-5.3162675350904465E-2</v>
      </c>
      <c r="BK445">
        <v>-4.6254619956016541E-2</v>
      </c>
      <c r="BL445">
        <v>-4.6683602035045624E-2</v>
      </c>
      <c r="BM445">
        <v>-6.6830039024353027E-2</v>
      </c>
      <c r="BN445">
        <v>-6.2140781432390213E-2</v>
      </c>
      <c r="BO445">
        <v>-6.7455828189849854E-2</v>
      </c>
      <c r="BP445">
        <v>-7.4012912809848785E-2</v>
      </c>
      <c r="BQ445">
        <v>-5.2079267799854279E-2</v>
      </c>
      <c r="BR445">
        <v>-2.582125598564744E-3</v>
      </c>
      <c r="BS445">
        <v>1.332659856416285E-3</v>
      </c>
      <c r="BT445">
        <v>-8.2689067348837852E-3</v>
      </c>
      <c r="BU445">
        <v>-2.0823568105697632E-2</v>
      </c>
      <c r="BV445">
        <v>-4.9606546759605408E-2</v>
      </c>
      <c r="BW445">
        <v>-6.418309360742569E-2</v>
      </c>
      <c r="BX445">
        <v>-5.437919870018959E-2</v>
      </c>
      <c r="BY445">
        <v>-4.8478890210390091E-2</v>
      </c>
      <c r="BZ445">
        <v>-5.5073659867048264E-2</v>
      </c>
      <c r="CA445">
        <v>3.4735507797449827E-3</v>
      </c>
      <c r="CB445">
        <v>2.6102929841727018E-3</v>
      </c>
      <c r="CC445">
        <v>4.2618568986654282E-3</v>
      </c>
      <c r="CD445">
        <v>3.6531111691147089E-3</v>
      </c>
      <c r="CE445">
        <v>2.1618325263261795E-3</v>
      </c>
      <c r="CF445">
        <v>6.4158102031797171E-4</v>
      </c>
      <c r="CG445">
        <v>-1.7024824628606439E-3</v>
      </c>
      <c r="CH445">
        <v>-4.5643048360943794E-3</v>
      </c>
      <c r="CI445">
        <v>1.7198270652443171E-3</v>
      </c>
      <c r="CJ445">
        <v>4.7502964735031128E-3</v>
      </c>
      <c r="CK445">
        <v>-1.1131616309285164E-2</v>
      </c>
      <c r="CL445">
        <v>-4.7586923465132713E-3</v>
      </c>
      <c r="CM445">
        <v>-7.8268283978104591E-3</v>
      </c>
      <c r="CN445">
        <v>-1.3584823347628117E-2</v>
      </c>
      <c r="CO445">
        <v>8.1871803849935532E-3</v>
      </c>
      <c r="CP445">
        <v>5.6413590908050537E-2</v>
      </c>
      <c r="CQ445">
        <v>6.1679240316152573E-2</v>
      </c>
      <c r="CR445">
        <v>5.1620036363601685E-2</v>
      </c>
      <c r="CS445">
        <v>3.8831844925880432E-2</v>
      </c>
      <c r="CT445">
        <v>9.1645224019885063E-3</v>
      </c>
      <c r="CU445">
        <v>-5.3446171805262566E-3</v>
      </c>
      <c r="CV445">
        <v>1.7116457456722856E-3</v>
      </c>
      <c r="CW445">
        <v>8.4167299792170525E-3</v>
      </c>
      <c r="CX445">
        <v>2.0893390756100416E-3</v>
      </c>
      <c r="CY445">
        <v>4.9643851816654205E-2</v>
      </c>
      <c r="CZ445">
        <v>4.6845640987157822E-2</v>
      </c>
      <c r="DA445">
        <v>4.7007765620946884E-2</v>
      </c>
      <c r="DB445">
        <v>4.5979253947734833E-2</v>
      </c>
      <c r="DC445">
        <v>4.5616485178470612E-2</v>
      </c>
      <c r="DD445">
        <v>4.3752346187829971E-2</v>
      </c>
      <c r="DE445">
        <v>4.3224208056926727E-2</v>
      </c>
      <c r="DF445">
        <v>4.4034067541360855E-2</v>
      </c>
      <c r="DG445">
        <v>4.9694273620843887E-2</v>
      </c>
      <c r="DH445">
        <v>5.6184194982051849E-2</v>
      </c>
      <c r="DI445">
        <v>4.45668064057827E-2</v>
      </c>
      <c r="DJ445">
        <v>5.2623394876718521E-2</v>
      </c>
      <c r="DK445">
        <v>5.1802169531583786E-2</v>
      </c>
      <c r="DL445">
        <v>4.6843267977237701E-2</v>
      </c>
      <c r="DM445">
        <v>6.8453632295131683E-2</v>
      </c>
      <c r="DN445">
        <v>0.11540930718183517</v>
      </c>
      <c r="DO445">
        <v>0.12202581763267517</v>
      </c>
      <c r="DP445">
        <v>0.11150898039340973</v>
      </c>
      <c r="DQ445">
        <v>9.8487257957458496E-2</v>
      </c>
      <c r="DR445">
        <v>6.793559342622757E-2</v>
      </c>
      <c r="DS445">
        <v>5.3493857383728027E-2</v>
      </c>
      <c r="DT445">
        <v>5.7802487164735794E-2</v>
      </c>
      <c r="DU445">
        <v>6.5312348306179047E-2</v>
      </c>
      <c r="DV445">
        <v>5.9252336621284485E-2</v>
      </c>
      <c r="DW445">
        <v>0.11630643159151077</v>
      </c>
      <c r="DX445">
        <v>0.11071445047855377</v>
      </c>
      <c r="DY445">
        <v>0.10872606933116913</v>
      </c>
      <c r="DZ445">
        <v>0.10709148645401001</v>
      </c>
      <c r="EA445">
        <v>0.10835810005664825</v>
      </c>
      <c r="EB445">
        <v>0.10599744319915771</v>
      </c>
      <c r="EC445">
        <v>0.10809121280908585</v>
      </c>
      <c r="ED445">
        <v>0.11420239508152008</v>
      </c>
      <c r="EE445">
        <v>0.11896175146102905</v>
      </c>
      <c r="EF445">
        <v>0.13044658303260803</v>
      </c>
      <c r="EG445">
        <v>0.12498648464679718</v>
      </c>
      <c r="EH445">
        <v>0.13547402620315552</v>
      </c>
      <c r="EI445">
        <v>0.13789696991443634</v>
      </c>
      <c r="EJ445">
        <v>0.1340918242931366</v>
      </c>
      <c r="EK445">
        <v>0.15546880662441254</v>
      </c>
      <c r="EL445">
        <v>0.20058974623680115</v>
      </c>
      <c r="EM445">
        <v>0.20915669202804565</v>
      </c>
      <c r="EN445">
        <v>0.19797910749912262</v>
      </c>
      <c r="EO445">
        <v>0.184620201587677</v>
      </c>
      <c r="EP445">
        <v>0.15279167890548706</v>
      </c>
      <c r="EQ445">
        <v>0.13844726979732513</v>
      </c>
      <c r="ER445">
        <v>0.13878875970840454</v>
      </c>
      <c r="ES445">
        <v>0.14746059477329254</v>
      </c>
      <c r="ET445">
        <v>0.14178663492202759</v>
      </c>
      <c r="EU445">
        <v>70.351661682128906</v>
      </c>
      <c r="EV445">
        <v>68.861526489257813</v>
      </c>
      <c r="EW445">
        <v>67.686622619628906</v>
      </c>
      <c r="EX445">
        <v>66.204330444335938</v>
      </c>
      <c r="EY445">
        <v>65.904251098632812</v>
      </c>
      <c r="EZ445">
        <v>65.054069519042969</v>
      </c>
      <c r="FA445">
        <v>64.445915222167969</v>
      </c>
      <c r="FB445">
        <v>66.253486633300781</v>
      </c>
      <c r="FC445">
        <v>68.72406005859375</v>
      </c>
      <c r="FD445">
        <v>71.583969116210937</v>
      </c>
      <c r="FE445">
        <v>74.244003295898438</v>
      </c>
      <c r="FF445">
        <v>77.413558959960938</v>
      </c>
      <c r="FG445">
        <v>80.457069396972656</v>
      </c>
      <c r="FH445">
        <v>83.577217102050781</v>
      </c>
      <c r="FI445">
        <v>85.964096069335938</v>
      </c>
      <c r="FJ445">
        <v>87.209808349609375</v>
      </c>
      <c r="FK445">
        <v>87.472190856933594</v>
      </c>
      <c r="FL445">
        <v>85.218963623046875</v>
      </c>
      <c r="FM445">
        <v>81.962066650390625</v>
      </c>
      <c r="FN445">
        <v>76.054191589355469</v>
      </c>
      <c r="FO445">
        <v>73.546318054199219</v>
      </c>
      <c r="FP445">
        <v>71.867759704589844</v>
      </c>
      <c r="FQ445">
        <v>71.232704162597656</v>
      </c>
      <c r="FR445">
        <v>69.283294677734375</v>
      </c>
      <c r="FS445">
        <v>39</v>
      </c>
      <c r="FT445">
        <v>8.5055634379386902E-2</v>
      </c>
      <c r="FU445">
        <v>1</v>
      </c>
    </row>
    <row r="446" spans="1:177" x14ac:dyDescent="0.2">
      <c r="A446" t="s">
        <v>1</v>
      </c>
      <c r="B446" t="s">
        <v>213</v>
      </c>
      <c r="C446" t="s">
        <v>202</v>
      </c>
      <c r="D446" t="s">
        <v>258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>
        <v>0</v>
      </c>
      <c r="BQ446">
        <v>0</v>
      </c>
      <c r="BR446">
        <v>0</v>
      </c>
      <c r="BS446">
        <v>0</v>
      </c>
      <c r="BT446">
        <v>0</v>
      </c>
      <c r="BU446">
        <v>0</v>
      </c>
      <c r="BV446">
        <v>0</v>
      </c>
      <c r="BW446">
        <v>0</v>
      </c>
      <c r="BX446">
        <v>0</v>
      </c>
      <c r="BY446">
        <v>0</v>
      </c>
      <c r="BZ446">
        <v>0</v>
      </c>
      <c r="CA446">
        <v>0</v>
      </c>
      <c r="CB446">
        <v>0</v>
      </c>
      <c r="CC446">
        <v>0</v>
      </c>
      <c r="CD446">
        <v>0</v>
      </c>
      <c r="CE446">
        <v>0</v>
      </c>
      <c r="CF446">
        <v>0</v>
      </c>
      <c r="CG446">
        <v>0</v>
      </c>
      <c r="CH446">
        <v>0</v>
      </c>
      <c r="CI446">
        <v>0</v>
      </c>
      <c r="CJ446">
        <v>0</v>
      </c>
      <c r="CK446">
        <v>0</v>
      </c>
      <c r="CL446">
        <v>0</v>
      </c>
      <c r="CM446">
        <v>0</v>
      </c>
      <c r="CN446">
        <v>0</v>
      </c>
      <c r="CO446">
        <v>0</v>
      </c>
      <c r="CP446">
        <v>0</v>
      </c>
      <c r="CQ446">
        <v>0</v>
      </c>
      <c r="CR446">
        <v>0</v>
      </c>
      <c r="CS446">
        <v>0</v>
      </c>
      <c r="CT446">
        <v>0</v>
      </c>
      <c r="CU446">
        <v>0</v>
      </c>
      <c r="CV446">
        <v>0</v>
      </c>
      <c r="CW446">
        <v>0</v>
      </c>
      <c r="CX446">
        <v>0</v>
      </c>
      <c r="CY446">
        <v>0</v>
      </c>
      <c r="CZ446">
        <v>0</v>
      </c>
      <c r="DA446">
        <v>0</v>
      </c>
      <c r="DB446">
        <v>0</v>
      </c>
      <c r="DC446">
        <v>0</v>
      </c>
      <c r="DD446">
        <v>0</v>
      </c>
      <c r="DE446">
        <v>0</v>
      </c>
      <c r="DF446">
        <v>0</v>
      </c>
      <c r="DG446">
        <v>0</v>
      </c>
      <c r="DH446">
        <v>0</v>
      </c>
      <c r="DI446">
        <v>0</v>
      </c>
      <c r="DJ446">
        <v>0</v>
      </c>
      <c r="DK446">
        <v>0</v>
      </c>
      <c r="DL446">
        <v>0</v>
      </c>
      <c r="DM446">
        <v>0</v>
      </c>
      <c r="DN446">
        <v>0</v>
      </c>
      <c r="DO446">
        <v>0</v>
      </c>
      <c r="DP446">
        <v>0</v>
      </c>
      <c r="DQ446">
        <v>0</v>
      </c>
      <c r="DR446">
        <v>0</v>
      </c>
      <c r="DS446">
        <v>0</v>
      </c>
      <c r="DT446">
        <v>0</v>
      </c>
      <c r="DU446">
        <v>0</v>
      </c>
      <c r="DV446">
        <v>0</v>
      </c>
      <c r="DW446">
        <v>0</v>
      </c>
      <c r="DX446">
        <v>0</v>
      </c>
      <c r="DY446">
        <v>0</v>
      </c>
      <c r="DZ446">
        <v>0</v>
      </c>
      <c r="EA446">
        <v>0</v>
      </c>
      <c r="EB446">
        <v>0</v>
      </c>
      <c r="EC446">
        <v>0</v>
      </c>
      <c r="ED446">
        <v>0</v>
      </c>
      <c r="EE446">
        <v>0</v>
      </c>
      <c r="EF446">
        <v>0</v>
      </c>
      <c r="EG446">
        <v>0</v>
      </c>
      <c r="EH446">
        <v>0</v>
      </c>
      <c r="EI446">
        <v>0</v>
      </c>
      <c r="EJ446">
        <v>0</v>
      </c>
      <c r="EK446">
        <v>0</v>
      </c>
      <c r="EL446">
        <v>0</v>
      </c>
      <c r="EM446">
        <v>0</v>
      </c>
      <c r="EN446">
        <v>0</v>
      </c>
      <c r="EO446">
        <v>0</v>
      </c>
      <c r="EP446">
        <v>0</v>
      </c>
      <c r="EQ446">
        <v>0</v>
      </c>
      <c r="ER446">
        <v>0</v>
      </c>
      <c r="ES446">
        <v>0</v>
      </c>
      <c r="ET446">
        <v>0</v>
      </c>
      <c r="EU446">
        <v>0</v>
      </c>
      <c r="EV446">
        <v>0</v>
      </c>
      <c r="EW446">
        <v>0</v>
      </c>
      <c r="EX446">
        <v>0</v>
      </c>
      <c r="EY446">
        <v>0</v>
      </c>
      <c r="EZ446">
        <v>0</v>
      </c>
      <c r="FA446">
        <v>0</v>
      </c>
      <c r="FB446">
        <v>0</v>
      </c>
      <c r="FC446">
        <v>0</v>
      </c>
      <c r="FD446">
        <v>0</v>
      </c>
      <c r="FE446">
        <v>0</v>
      </c>
      <c r="FF446">
        <v>0</v>
      </c>
      <c r="FG446">
        <v>0</v>
      </c>
      <c r="FH446">
        <v>0</v>
      </c>
      <c r="FI446">
        <v>0</v>
      </c>
      <c r="FJ446">
        <v>0</v>
      </c>
      <c r="FK446">
        <v>0</v>
      </c>
      <c r="FL446">
        <v>0</v>
      </c>
      <c r="FM446">
        <v>0</v>
      </c>
      <c r="FN446">
        <v>0</v>
      </c>
      <c r="FO446">
        <v>0</v>
      </c>
      <c r="FP446">
        <v>0</v>
      </c>
      <c r="FQ446">
        <v>0</v>
      </c>
      <c r="FR446">
        <v>0</v>
      </c>
      <c r="FS446">
        <v>0</v>
      </c>
      <c r="FU446">
        <v>0</v>
      </c>
    </row>
    <row r="447" spans="1:177" x14ac:dyDescent="0.2">
      <c r="A447" t="s">
        <v>1</v>
      </c>
      <c r="B447" t="s">
        <v>213</v>
      </c>
      <c r="C447" t="s">
        <v>202</v>
      </c>
      <c r="D447" t="s">
        <v>259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>
        <v>0</v>
      </c>
      <c r="BQ447">
        <v>0</v>
      </c>
      <c r="BR447">
        <v>0</v>
      </c>
      <c r="BS447">
        <v>0</v>
      </c>
      <c r="BT447">
        <v>0</v>
      </c>
      <c r="BU447">
        <v>0</v>
      </c>
      <c r="BV447">
        <v>0</v>
      </c>
      <c r="BW447">
        <v>0</v>
      </c>
      <c r="BX447">
        <v>0</v>
      </c>
      <c r="BY447">
        <v>0</v>
      </c>
      <c r="BZ447">
        <v>0</v>
      </c>
      <c r="CA447">
        <v>0</v>
      </c>
      <c r="CB447">
        <v>0</v>
      </c>
      <c r="CC447">
        <v>0</v>
      </c>
      <c r="CD447">
        <v>0</v>
      </c>
      <c r="CE447">
        <v>0</v>
      </c>
      <c r="CF447">
        <v>0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M447">
        <v>0</v>
      </c>
      <c r="CN447">
        <v>0</v>
      </c>
      <c r="CO447">
        <v>0</v>
      </c>
      <c r="CP447">
        <v>0</v>
      </c>
      <c r="CQ447">
        <v>0</v>
      </c>
      <c r="CR447">
        <v>0</v>
      </c>
      <c r="CS447">
        <v>0</v>
      </c>
      <c r="CT447">
        <v>0</v>
      </c>
      <c r="CU447">
        <v>0</v>
      </c>
      <c r="CV447">
        <v>0</v>
      </c>
      <c r="CW447">
        <v>0</v>
      </c>
      <c r="CX447">
        <v>0</v>
      </c>
      <c r="CY447">
        <v>0</v>
      </c>
      <c r="CZ447">
        <v>0</v>
      </c>
      <c r="DA447">
        <v>0</v>
      </c>
      <c r="DB447">
        <v>0</v>
      </c>
      <c r="DC447">
        <v>0</v>
      </c>
      <c r="DD447">
        <v>0</v>
      </c>
      <c r="DE447">
        <v>0</v>
      </c>
      <c r="DF447">
        <v>0</v>
      </c>
      <c r="DG447">
        <v>0</v>
      </c>
      <c r="DH447">
        <v>0</v>
      </c>
      <c r="DI447">
        <v>0</v>
      </c>
      <c r="DJ447">
        <v>0</v>
      </c>
      <c r="DK447">
        <v>0</v>
      </c>
      <c r="DL447">
        <v>0</v>
      </c>
      <c r="DM447">
        <v>0</v>
      </c>
      <c r="DN447">
        <v>0</v>
      </c>
      <c r="DO447">
        <v>0</v>
      </c>
      <c r="DP447">
        <v>0</v>
      </c>
      <c r="DQ447">
        <v>0</v>
      </c>
      <c r="DR447">
        <v>0</v>
      </c>
      <c r="DS447">
        <v>0</v>
      </c>
      <c r="DT447">
        <v>0</v>
      </c>
      <c r="DU447">
        <v>0</v>
      </c>
      <c r="DV447">
        <v>0</v>
      </c>
      <c r="DW447">
        <v>0</v>
      </c>
      <c r="DX447">
        <v>0</v>
      </c>
      <c r="DY447">
        <v>0</v>
      </c>
      <c r="DZ447">
        <v>0</v>
      </c>
      <c r="EA447">
        <v>0</v>
      </c>
      <c r="EB447">
        <v>0</v>
      </c>
      <c r="EC447">
        <v>0</v>
      </c>
      <c r="ED447">
        <v>0</v>
      </c>
      <c r="EE447">
        <v>0</v>
      </c>
      <c r="EF447">
        <v>0</v>
      </c>
      <c r="EG447">
        <v>0</v>
      </c>
      <c r="EH447">
        <v>0</v>
      </c>
      <c r="EI447">
        <v>0</v>
      </c>
      <c r="EJ447">
        <v>0</v>
      </c>
      <c r="EK447">
        <v>0</v>
      </c>
      <c r="EL447">
        <v>0</v>
      </c>
      <c r="EM447">
        <v>0</v>
      </c>
      <c r="EN447">
        <v>0</v>
      </c>
      <c r="EO447">
        <v>0</v>
      </c>
      <c r="EP447">
        <v>0</v>
      </c>
      <c r="EQ447">
        <v>0</v>
      </c>
      <c r="ER447">
        <v>0</v>
      </c>
      <c r="ES447">
        <v>0</v>
      </c>
      <c r="ET447">
        <v>0</v>
      </c>
      <c r="EU447">
        <v>0</v>
      </c>
      <c r="EV447">
        <v>0</v>
      </c>
      <c r="EW447">
        <v>0</v>
      </c>
      <c r="EX447">
        <v>0</v>
      </c>
      <c r="EY447">
        <v>0</v>
      </c>
      <c r="EZ447">
        <v>0</v>
      </c>
      <c r="FA447">
        <v>0</v>
      </c>
      <c r="FB447">
        <v>0</v>
      </c>
      <c r="FC447">
        <v>0</v>
      </c>
      <c r="FD447">
        <v>0</v>
      </c>
      <c r="FE447">
        <v>0</v>
      </c>
      <c r="FF447">
        <v>0</v>
      </c>
      <c r="FG447">
        <v>0</v>
      </c>
      <c r="FH447">
        <v>0</v>
      </c>
      <c r="FI447">
        <v>0</v>
      </c>
      <c r="FJ447">
        <v>0</v>
      </c>
      <c r="FK447">
        <v>0</v>
      </c>
      <c r="FL447">
        <v>0</v>
      </c>
      <c r="FM447">
        <v>0</v>
      </c>
      <c r="FN447">
        <v>0</v>
      </c>
      <c r="FO447">
        <v>0</v>
      </c>
      <c r="FP447">
        <v>0</v>
      </c>
      <c r="FQ447">
        <v>0</v>
      </c>
      <c r="FR447">
        <v>0</v>
      </c>
      <c r="FS447">
        <v>0</v>
      </c>
      <c r="FU447">
        <v>0</v>
      </c>
    </row>
    <row r="448" spans="1:177" x14ac:dyDescent="0.2">
      <c r="A448" t="s">
        <v>1</v>
      </c>
      <c r="B448" t="s">
        <v>213</v>
      </c>
      <c r="C448" t="s">
        <v>202</v>
      </c>
      <c r="D448" t="s">
        <v>260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  <c r="BT448">
        <v>0</v>
      </c>
      <c r="BU448">
        <v>0</v>
      </c>
      <c r="BV448">
        <v>0</v>
      </c>
      <c r="BW448">
        <v>0</v>
      </c>
      <c r="BX448">
        <v>0</v>
      </c>
      <c r="BY448">
        <v>0</v>
      </c>
      <c r="BZ448">
        <v>0</v>
      </c>
      <c r="CA448">
        <v>0</v>
      </c>
      <c r="CB448">
        <v>0</v>
      </c>
      <c r="CC448">
        <v>0</v>
      </c>
      <c r="CD448">
        <v>0</v>
      </c>
      <c r="CE448">
        <v>0</v>
      </c>
      <c r="CF448">
        <v>0</v>
      </c>
      <c r="CG448">
        <v>0</v>
      </c>
      <c r="CH448">
        <v>0</v>
      </c>
      <c r="CI448">
        <v>0</v>
      </c>
      <c r="CJ448">
        <v>0</v>
      </c>
      <c r="CK448">
        <v>0</v>
      </c>
      <c r="CL448">
        <v>0</v>
      </c>
      <c r="CM448">
        <v>0</v>
      </c>
      <c r="CN448">
        <v>0</v>
      </c>
      <c r="CO448">
        <v>0</v>
      </c>
      <c r="CP448">
        <v>0</v>
      </c>
      <c r="CQ448">
        <v>0</v>
      </c>
      <c r="CR448">
        <v>0</v>
      </c>
      <c r="CS448">
        <v>0</v>
      </c>
      <c r="CT448">
        <v>0</v>
      </c>
      <c r="CU448">
        <v>0</v>
      </c>
      <c r="CV448">
        <v>0</v>
      </c>
      <c r="CW448">
        <v>0</v>
      </c>
      <c r="CX448">
        <v>0</v>
      </c>
      <c r="CY448">
        <v>0</v>
      </c>
      <c r="CZ448">
        <v>0</v>
      </c>
      <c r="DA448">
        <v>0</v>
      </c>
      <c r="DB448">
        <v>0</v>
      </c>
      <c r="DC448">
        <v>0</v>
      </c>
      <c r="DD448">
        <v>0</v>
      </c>
      <c r="DE448">
        <v>0</v>
      </c>
      <c r="DF448">
        <v>0</v>
      </c>
      <c r="DG448">
        <v>0</v>
      </c>
      <c r="DH448">
        <v>0</v>
      </c>
      <c r="DI448">
        <v>0</v>
      </c>
      <c r="DJ448">
        <v>0</v>
      </c>
      <c r="DK448">
        <v>0</v>
      </c>
      <c r="DL448">
        <v>0</v>
      </c>
      <c r="DM448">
        <v>0</v>
      </c>
      <c r="DN448">
        <v>0</v>
      </c>
      <c r="DO448">
        <v>0</v>
      </c>
      <c r="DP448">
        <v>0</v>
      </c>
      <c r="DQ448">
        <v>0</v>
      </c>
      <c r="DR448">
        <v>0</v>
      </c>
      <c r="DS448">
        <v>0</v>
      </c>
      <c r="DT448">
        <v>0</v>
      </c>
      <c r="DU448">
        <v>0</v>
      </c>
      <c r="DV448">
        <v>0</v>
      </c>
      <c r="DW448">
        <v>0</v>
      </c>
      <c r="DX448">
        <v>0</v>
      </c>
      <c r="DY448">
        <v>0</v>
      </c>
      <c r="DZ448">
        <v>0</v>
      </c>
      <c r="EA448">
        <v>0</v>
      </c>
      <c r="EB448">
        <v>0</v>
      </c>
      <c r="EC448">
        <v>0</v>
      </c>
      <c r="ED448">
        <v>0</v>
      </c>
      <c r="EE448">
        <v>0</v>
      </c>
      <c r="EF448">
        <v>0</v>
      </c>
      <c r="EG448">
        <v>0</v>
      </c>
      <c r="EH448">
        <v>0</v>
      </c>
      <c r="EI448">
        <v>0</v>
      </c>
      <c r="EJ448">
        <v>0</v>
      </c>
      <c r="EK448">
        <v>0</v>
      </c>
      <c r="EL448">
        <v>0</v>
      </c>
      <c r="EM448">
        <v>0</v>
      </c>
      <c r="EN448">
        <v>0</v>
      </c>
      <c r="EO448">
        <v>0</v>
      </c>
      <c r="EP448">
        <v>0</v>
      </c>
      <c r="EQ448">
        <v>0</v>
      </c>
      <c r="ER448">
        <v>0</v>
      </c>
      <c r="ES448">
        <v>0</v>
      </c>
      <c r="ET448">
        <v>0</v>
      </c>
      <c r="EU448">
        <v>0</v>
      </c>
      <c r="EV448">
        <v>0</v>
      </c>
      <c r="EW448">
        <v>0</v>
      </c>
      <c r="EX448">
        <v>0</v>
      </c>
      <c r="EY448">
        <v>0</v>
      </c>
      <c r="EZ448">
        <v>0</v>
      </c>
      <c r="FA448">
        <v>0</v>
      </c>
      <c r="FB448">
        <v>0</v>
      </c>
      <c r="FC448">
        <v>0</v>
      </c>
      <c r="FD448">
        <v>0</v>
      </c>
      <c r="FE448">
        <v>0</v>
      </c>
      <c r="FF448">
        <v>0</v>
      </c>
      <c r="FG448">
        <v>0</v>
      </c>
      <c r="FH448">
        <v>0</v>
      </c>
      <c r="FI448">
        <v>0</v>
      </c>
      <c r="FJ448">
        <v>0</v>
      </c>
      <c r="FK448">
        <v>0</v>
      </c>
      <c r="FL448">
        <v>0</v>
      </c>
      <c r="FM448">
        <v>0</v>
      </c>
      <c r="FN448">
        <v>0</v>
      </c>
      <c r="FO448">
        <v>0</v>
      </c>
      <c r="FP448">
        <v>0</v>
      </c>
      <c r="FQ448">
        <v>0</v>
      </c>
      <c r="FR448">
        <v>0</v>
      </c>
      <c r="FS448">
        <v>0</v>
      </c>
      <c r="FU448">
        <v>0</v>
      </c>
    </row>
    <row r="449" spans="1:177" x14ac:dyDescent="0.2">
      <c r="A449" t="s">
        <v>1</v>
      </c>
      <c r="B449" t="s">
        <v>213</v>
      </c>
      <c r="C449" t="s">
        <v>202</v>
      </c>
      <c r="D449" t="s">
        <v>2</v>
      </c>
      <c r="E449">
        <v>54.666666666666664</v>
      </c>
      <c r="F449">
        <v>54.666666666666664</v>
      </c>
      <c r="G449">
        <v>0.16199488937854767</v>
      </c>
      <c r="H449">
        <v>0.15735206007957458</v>
      </c>
      <c r="I449">
        <v>0.15440429747104645</v>
      </c>
      <c r="J449">
        <v>0.15322862565517426</v>
      </c>
      <c r="K449">
        <v>0.15576665103435516</v>
      </c>
      <c r="L449">
        <v>0.16006021201610565</v>
      </c>
      <c r="M449">
        <v>0.15825173258781433</v>
      </c>
      <c r="N449">
        <v>0.17466171085834503</v>
      </c>
      <c r="O449">
        <v>0.20756715536117554</v>
      </c>
      <c r="P449">
        <v>0.22576914727687836</v>
      </c>
      <c r="Q449">
        <v>0.23934552073478699</v>
      </c>
      <c r="R449">
        <v>0.24996648728847504</v>
      </c>
      <c r="S449">
        <v>0.25955033302307129</v>
      </c>
      <c r="T449">
        <v>0.26522195339202881</v>
      </c>
      <c r="U449">
        <v>0.27057746052742004</v>
      </c>
      <c r="V449">
        <v>0.26928722858428955</v>
      </c>
      <c r="W449">
        <v>0.26725512742996216</v>
      </c>
      <c r="X449">
        <v>0.25486654043197632</v>
      </c>
      <c r="Y449">
        <v>0.23324070870876312</v>
      </c>
      <c r="Z449">
        <v>0.22286097705364227</v>
      </c>
      <c r="AA449">
        <v>0.22557123005390167</v>
      </c>
      <c r="AB449">
        <v>0.22069527208805084</v>
      </c>
      <c r="AC449">
        <v>0.19205603003501892</v>
      </c>
      <c r="AD449">
        <v>0.16304053366184235</v>
      </c>
      <c r="AE449">
        <v>-0.13342705368995667</v>
      </c>
      <c r="AF449">
        <v>-0.1278294175863266</v>
      </c>
      <c r="AG449">
        <v>-0.12259680032730103</v>
      </c>
      <c r="AH449">
        <v>-0.12182969599962234</v>
      </c>
      <c r="AI449">
        <v>-0.12064632028341293</v>
      </c>
      <c r="AJ449">
        <v>-0.11201558262109756</v>
      </c>
      <c r="AK449">
        <v>-0.1262315958738327</v>
      </c>
      <c r="AL449">
        <v>-0.14438839256763458</v>
      </c>
      <c r="AM449">
        <v>-0.14793179929256439</v>
      </c>
      <c r="AN449">
        <v>-0.15580651164054871</v>
      </c>
      <c r="AO449">
        <v>-0.17405067384243011</v>
      </c>
      <c r="AP449">
        <v>-0.1819731742143631</v>
      </c>
      <c r="AQ449">
        <v>-0.18601956963539124</v>
      </c>
      <c r="AR449">
        <v>-0.19441206753253937</v>
      </c>
      <c r="AS449">
        <v>-0.1871231347322464</v>
      </c>
      <c r="AT449">
        <v>-0.1319662481546402</v>
      </c>
      <c r="AU449">
        <v>-0.11769857257604599</v>
      </c>
      <c r="AV449">
        <v>-0.11613254249095917</v>
      </c>
      <c r="AW449">
        <v>-0.13127440214157104</v>
      </c>
      <c r="AX449">
        <v>-0.16533029079437256</v>
      </c>
      <c r="AY449">
        <v>-0.18461626768112183</v>
      </c>
      <c r="AZ449">
        <v>-0.1775648295879364</v>
      </c>
      <c r="BA449">
        <v>-0.17718534171581268</v>
      </c>
      <c r="BB449">
        <v>-0.17755806446075439</v>
      </c>
      <c r="BC449">
        <v>-5.2656080573797226E-2</v>
      </c>
      <c r="BD449">
        <v>-5.187472328543663E-2</v>
      </c>
      <c r="BE449">
        <v>-4.9226075410842896E-2</v>
      </c>
      <c r="BF449">
        <v>-4.828861728310585E-2</v>
      </c>
      <c r="BG449">
        <v>-4.6544995158910751E-2</v>
      </c>
      <c r="BH449">
        <v>-3.8030337542295456E-2</v>
      </c>
      <c r="BI449">
        <v>-4.713759571313858E-2</v>
      </c>
      <c r="BJ449">
        <v>-5.8928951621055603E-2</v>
      </c>
      <c r="BK449">
        <v>-5.9079177677631378E-2</v>
      </c>
      <c r="BL449">
        <v>-6.4124211668968201E-2</v>
      </c>
      <c r="BM449">
        <v>-7.4753351509571075E-2</v>
      </c>
      <c r="BN449">
        <v>-7.8774154186248779E-2</v>
      </c>
      <c r="BO449">
        <v>-8.033251017332077E-2</v>
      </c>
      <c r="BP449">
        <v>-8.9330203831195831E-2</v>
      </c>
      <c r="BQ449">
        <v>-8.3229780197143555E-2</v>
      </c>
      <c r="BR449">
        <v>-2.9486877843737602E-2</v>
      </c>
      <c r="BS449">
        <v>-1.4015555381774902E-2</v>
      </c>
      <c r="BT449">
        <v>-1.3255003839731216E-2</v>
      </c>
      <c r="BU449">
        <v>-2.8057597577571869E-2</v>
      </c>
      <c r="BV449">
        <v>-6.2590554356575012E-2</v>
      </c>
      <c r="BW449">
        <v>-8.1860899925231934E-2</v>
      </c>
      <c r="BX449">
        <v>-7.7637128531932831E-2</v>
      </c>
      <c r="BY449">
        <v>-7.5509838759899139E-2</v>
      </c>
      <c r="BZ449">
        <v>-7.7528432011604309E-2</v>
      </c>
      <c r="CA449">
        <v>3.2856536563485861E-3</v>
      </c>
      <c r="CB449">
        <v>7.3126290226355195E-4</v>
      </c>
      <c r="CC449">
        <v>1.5902642626315355E-3</v>
      </c>
      <c r="CD449">
        <v>2.6457086205482483E-3</v>
      </c>
      <c r="CE449">
        <v>4.7773579135537148E-3</v>
      </c>
      <c r="CF449">
        <v>1.3211618177592754E-2</v>
      </c>
      <c r="CG449">
        <v>7.6426663435995579E-3</v>
      </c>
      <c r="CH449">
        <v>2.5999220088124275E-4</v>
      </c>
      <c r="CI449">
        <v>2.4598774034529924E-3</v>
      </c>
      <c r="CJ449">
        <v>-6.2532845186069608E-4</v>
      </c>
      <c r="CK449">
        <v>-5.9803309850394726E-3</v>
      </c>
      <c r="CL449">
        <v>-7.2988229803740978E-3</v>
      </c>
      <c r="CM449">
        <v>-7.1339760906994343E-3</v>
      </c>
      <c r="CN449">
        <v>-1.655082032084465E-2</v>
      </c>
      <c r="CO449">
        <v>-1.1273560114204884E-2</v>
      </c>
      <c r="CP449">
        <v>4.1490022093057632E-2</v>
      </c>
      <c r="CQ449">
        <v>5.7794984430074692E-2</v>
      </c>
      <c r="CR449">
        <v>5.7997666299343109E-2</v>
      </c>
      <c r="CS449">
        <v>4.3430045247077942E-2</v>
      </c>
      <c r="CT449">
        <v>8.5666729137301445E-3</v>
      </c>
      <c r="CU449">
        <v>-1.069284975528717E-2</v>
      </c>
      <c r="CV449">
        <v>-8.4275165572762489E-3</v>
      </c>
      <c r="CW449">
        <v>-5.0896964967250824E-3</v>
      </c>
      <c r="CX449">
        <v>-8.2482174038887024E-3</v>
      </c>
      <c r="CY449">
        <v>5.9227388352155685E-2</v>
      </c>
      <c r="CZ449">
        <v>5.3337249904870987E-2</v>
      </c>
      <c r="DA449">
        <v>5.2406605333089828E-2</v>
      </c>
      <c r="DB449">
        <v>5.3580034524202347E-2</v>
      </c>
      <c r="DC449">
        <v>5.6099709123373032E-2</v>
      </c>
      <c r="DD449">
        <v>6.4453572034835815E-2</v>
      </c>
      <c r="DE449">
        <v>6.2422927469015121E-2</v>
      </c>
      <c r="DF449">
        <v>5.9448938816785812E-2</v>
      </c>
      <c r="DG449">
        <v>6.3998930156230927E-2</v>
      </c>
      <c r="DH449">
        <v>6.287354975938797E-2</v>
      </c>
      <c r="DI449">
        <v>6.2792688608169556E-2</v>
      </c>
      <c r="DJ449">
        <v>6.4176507294178009E-2</v>
      </c>
      <c r="DK449">
        <v>6.6064558923244476E-2</v>
      </c>
      <c r="DL449">
        <v>5.6228559464216232E-2</v>
      </c>
      <c r="DM449">
        <v>6.0682658106088638E-2</v>
      </c>
      <c r="DN449">
        <v>0.11246692389249802</v>
      </c>
      <c r="DO449">
        <v>0.12960553169250488</v>
      </c>
      <c r="DP449">
        <v>0.12925033271312714</v>
      </c>
      <c r="DQ449">
        <v>0.11491768807172775</v>
      </c>
      <c r="DR449">
        <v>7.972390204668045E-2</v>
      </c>
      <c r="DS449">
        <v>6.0475200414657593E-2</v>
      </c>
      <c r="DT449">
        <v>6.0782097280025482E-2</v>
      </c>
      <c r="DU449">
        <v>6.5330445766448975E-2</v>
      </c>
      <c r="DV449">
        <v>6.1031997203826904E-2</v>
      </c>
      <c r="DW449">
        <v>0.13999836146831512</v>
      </c>
      <c r="DX449">
        <v>0.12929193675518036</v>
      </c>
      <c r="DY449">
        <v>0.12577733397483826</v>
      </c>
      <c r="DZ449">
        <v>0.12712112069129944</v>
      </c>
      <c r="EA449">
        <v>0.13020102679729462</v>
      </c>
      <c r="EB449">
        <v>0.13843882083892822</v>
      </c>
      <c r="EC449">
        <v>0.14151692390441895</v>
      </c>
      <c r="ED449">
        <v>0.1449083685874939</v>
      </c>
      <c r="EE449">
        <v>0.15285155177116394</v>
      </c>
      <c r="EF449">
        <v>0.15455585718154907</v>
      </c>
      <c r="EG449">
        <v>0.162090003490448</v>
      </c>
      <c r="EH449">
        <v>0.16737551987171173</v>
      </c>
      <c r="EI449">
        <v>0.17175161838531494</v>
      </c>
      <c r="EJ449">
        <v>0.16131043434143066</v>
      </c>
      <c r="EK449">
        <v>0.16457600891590118</v>
      </c>
      <c r="EL449">
        <v>0.21494629979133606</v>
      </c>
      <c r="EM449">
        <v>0.23328854143619537</v>
      </c>
      <c r="EN449">
        <v>0.23212787508964539</v>
      </c>
      <c r="EO449">
        <v>0.21813449263572693</v>
      </c>
      <c r="EP449">
        <v>0.1824636310338974</v>
      </c>
      <c r="EQ449">
        <v>0.16323056817054749</v>
      </c>
      <c r="ER449">
        <v>0.16070978343486786</v>
      </c>
      <c r="ES449">
        <v>0.16700594127178192</v>
      </c>
      <c r="ET449">
        <v>0.16106162965297699</v>
      </c>
      <c r="EU449">
        <v>74.573699951171875</v>
      </c>
      <c r="EV449">
        <v>73.15667724609375</v>
      </c>
      <c r="EW449">
        <v>71.368537902832031</v>
      </c>
      <c r="EX449">
        <v>70.007949829101563</v>
      </c>
      <c r="EY449">
        <v>68.617820739746094</v>
      </c>
      <c r="EZ449">
        <v>67.243728637695313</v>
      </c>
      <c r="FA449">
        <v>67.248321533203125</v>
      </c>
      <c r="FB449">
        <v>69.6436767578125</v>
      </c>
      <c r="FC449">
        <v>73.632652282714844</v>
      </c>
      <c r="FD449">
        <v>77.139663696289063</v>
      </c>
      <c r="FE449">
        <v>80.900871276855469</v>
      </c>
      <c r="FF449">
        <v>84.628387451171875</v>
      </c>
      <c r="FG449">
        <v>87.097740173339844</v>
      </c>
      <c r="FH449">
        <v>89.400978088378906</v>
      </c>
      <c r="FI449">
        <v>91.189125061035156</v>
      </c>
      <c r="FJ449">
        <v>92.712265014648438</v>
      </c>
      <c r="FK449">
        <v>92.700477600097656</v>
      </c>
      <c r="FL449">
        <v>91.571617126464844</v>
      </c>
      <c r="FM449">
        <v>88.552810668945313</v>
      </c>
      <c r="FN449">
        <v>84.101150512695313</v>
      </c>
      <c r="FO449">
        <v>80.980026245117187</v>
      </c>
      <c r="FP449">
        <v>78.611663818359375</v>
      </c>
      <c r="FQ449">
        <v>77.019096374511719</v>
      </c>
      <c r="FR449">
        <v>75.507904052734375</v>
      </c>
      <c r="FS449">
        <v>47.666666666666664</v>
      </c>
      <c r="FT449">
        <v>0.13308362662792206</v>
      </c>
      <c r="FU449">
        <v>1</v>
      </c>
    </row>
    <row r="450" spans="1:177" x14ac:dyDescent="0.2">
      <c r="A450" t="s">
        <v>190</v>
      </c>
      <c r="B450" t="s">
        <v>213</v>
      </c>
      <c r="C450" t="s">
        <v>1</v>
      </c>
      <c r="D450" t="s">
        <v>246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>
        <v>0</v>
      </c>
      <c r="BQ450">
        <v>0</v>
      </c>
      <c r="BR450">
        <v>0</v>
      </c>
      <c r="BS450">
        <v>0</v>
      </c>
      <c r="BT450">
        <v>0</v>
      </c>
      <c r="BU450">
        <v>0</v>
      </c>
      <c r="BV450">
        <v>0</v>
      </c>
      <c r="BW450">
        <v>0</v>
      </c>
      <c r="BX450">
        <v>0</v>
      </c>
      <c r="BY450">
        <v>0</v>
      </c>
      <c r="BZ450">
        <v>0</v>
      </c>
      <c r="CA450">
        <v>0</v>
      </c>
      <c r="CB450">
        <v>0</v>
      </c>
      <c r="CC450">
        <v>0</v>
      </c>
      <c r="CD450">
        <v>0</v>
      </c>
      <c r="CE450">
        <v>0</v>
      </c>
      <c r="CF450">
        <v>0</v>
      </c>
      <c r="CG450">
        <v>0</v>
      </c>
      <c r="CH450">
        <v>0</v>
      </c>
      <c r="CI450">
        <v>0</v>
      </c>
      <c r="CJ450">
        <v>0</v>
      </c>
      <c r="CK450">
        <v>0</v>
      </c>
      <c r="CL450">
        <v>0</v>
      </c>
      <c r="CM450">
        <v>0</v>
      </c>
      <c r="CN450">
        <v>0</v>
      </c>
      <c r="CO450">
        <v>0</v>
      </c>
      <c r="CP450">
        <v>0</v>
      </c>
      <c r="CQ450">
        <v>0</v>
      </c>
      <c r="CR450">
        <v>0</v>
      </c>
      <c r="CS450">
        <v>0</v>
      </c>
      <c r="CT450">
        <v>0</v>
      </c>
      <c r="CU450">
        <v>0</v>
      </c>
      <c r="CV450">
        <v>0</v>
      </c>
      <c r="CW450">
        <v>0</v>
      </c>
      <c r="CX450">
        <v>0</v>
      </c>
      <c r="CY450">
        <v>0</v>
      </c>
      <c r="CZ450">
        <v>0</v>
      </c>
      <c r="DA450">
        <v>0</v>
      </c>
      <c r="DB450">
        <v>0</v>
      </c>
      <c r="DC450">
        <v>0</v>
      </c>
      <c r="DD450">
        <v>0</v>
      </c>
      <c r="DE450">
        <v>0</v>
      </c>
      <c r="DF450">
        <v>0</v>
      </c>
      <c r="DG450">
        <v>0</v>
      </c>
      <c r="DH450">
        <v>0</v>
      </c>
      <c r="DI450">
        <v>0</v>
      </c>
      <c r="DJ450">
        <v>0</v>
      </c>
      <c r="DK450">
        <v>0</v>
      </c>
      <c r="DL450">
        <v>0</v>
      </c>
      <c r="DM450">
        <v>0</v>
      </c>
      <c r="DN450">
        <v>0</v>
      </c>
      <c r="DO450">
        <v>0</v>
      </c>
      <c r="DP450">
        <v>0</v>
      </c>
      <c r="DQ450">
        <v>0</v>
      </c>
      <c r="DR450">
        <v>0</v>
      </c>
      <c r="DS450">
        <v>0</v>
      </c>
      <c r="DT450">
        <v>0</v>
      </c>
      <c r="DU450">
        <v>0</v>
      </c>
      <c r="DV450">
        <v>0</v>
      </c>
      <c r="DW450">
        <v>0</v>
      </c>
      <c r="DX450">
        <v>0</v>
      </c>
      <c r="DY450">
        <v>0</v>
      </c>
      <c r="DZ450">
        <v>0</v>
      </c>
      <c r="EA450">
        <v>0</v>
      </c>
      <c r="EB450">
        <v>0</v>
      </c>
      <c r="EC450">
        <v>0</v>
      </c>
      <c r="ED450">
        <v>0</v>
      </c>
      <c r="EE450">
        <v>0</v>
      </c>
      <c r="EF450">
        <v>0</v>
      </c>
      <c r="EG450">
        <v>0</v>
      </c>
      <c r="EH450">
        <v>0</v>
      </c>
      <c r="EI450">
        <v>0</v>
      </c>
      <c r="EJ450">
        <v>0</v>
      </c>
      <c r="EK450">
        <v>0</v>
      </c>
      <c r="EL450">
        <v>0</v>
      </c>
      <c r="EM450">
        <v>0</v>
      </c>
      <c r="EN450">
        <v>0</v>
      </c>
      <c r="EO450">
        <v>0</v>
      </c>
      <c r="EP450">
        <v>0</v>
      </c>
      <c r="EQ450">
        <v>0</v>
      </c>
      <c r="ER450">
        <v>0</v>
      </c>
      <c r="ES450">
        <v>0</v>
      </c>
      <c r="ET450">
        <v>0</v>
      </c>
      <c r="EU450">
        <v>0</v>
      </c>
      <c r="EV450">
        <v>0</v>
      </c>
      <c r="EW450">
        <v>0</v>
      </c>
      <c r="EX450">
        <v>0</v>
      </c>
      <c r="EY450">
        <v>0</v>
      </c>
      <c r="EZ450">
        <v>0</v>
      </c>
      <c r="FA450">
        <v>0</v>
      </c>
      <c r="FB450">
        <v>0</v>
      </c>
      <c r="FC450">
        <v>0</v>
      </c>
      <c r="FD450">
        <v>0</v>
      </c>
      <c r="FE450">
        <v>0</v>
      </c>
      <c r="FF450">
        <v>0</v>
      </c>
      <c r="FG450">
        <v>0</v>
      </c>
      <c r="FH450">
        <v>0</v>
      </c>
      <c r="FI450">
        <v>0</v>
      </c>
      <c r="FJ450">
        <v>0</v>
      </c>
      <c r="FK450">
        <v>0</v>
      </c>
      <c r="FL450">
        <v>0</v>
      </c>
      <c r="FM450">
        <v>0</v>
      </c>
      <c r="FN450">
        <v>0</v>
      </c>
      <c r="FO450">
        <v>0</v>
      </c>
      <c r="FP450">
        <v>0</v>
      </c>
      <c r="FQ450">
        <v>0</v>
      </c>
      <c r="FR450">
        <v>0</v>
      </c>
      <c r="FS450">
        <v>0</v>
      </c>
      <c r="FU450">
        <v>0</v>
      </c>
    </row>
    <row r="451" spans="1:177" x14ac:dyDescent="0.2">
      <c r="A451" t="s">
        <v>190</v>
      </c>
      <c r="B451" t="s">
        <v>213</v>
      </c>
      <c r="C451" t="s">
        <v>1</v>
      </c>
      <c r="D451" t="s">
        <v>247</v>
      </c>
      <c r="E451">
        <v>179</v>
      </c>
      <c r="F451">
        <v>179</v>
      </c>
      <c r="G451">
        <v>52.091400146484375</v>
      </c>
      <c r="H451">
        <v>51.487258911132812</v>
      </c>
      <c r="I451">
        <v>50.794460296630859</v>
      </c>
      <c r="J451">
        <v>50.84027099609375</v>
      </c>
      <c r="K451">
        <v>52.292282104492188</v>
      </c>
      <c r="L451">
        <v>55.873378753662109</v>
      </c>
      <c r="M451">
        <v>61.1072998046875</v>
      </c>
      <c r="N451">
        <v>66.88140869140625</v>
      </c>
      <c r="O451">
        <v>71.87445068359375</v>
      </c>
      <c r="P451">
        <v>75.084136962890625</v>
      </c>
      <c r="Q451">
        <v>77.815757751464844</v>
      </c>
      <c r="R451">
        <v>79.341987609863281</v>
      </c>
      <c r="S451">
        <v>79.921249389648437</v>
      </c>
      <c r="T451">
        <v>80.07464599609375</v>
      </c>
      <c r="U451">
        <v>80.324676513671875</v>
      </c>
      <c r="V451">
        <v>79.965629577636719</v>
      </c>
      <c r="W451">
        <v>77.604598999023437</v>
      </c>
      <c r="X451">
        <v>73.068046569824219</v>
      </c>
      <c r="Y451">
        <v>65.31915283203125</v>
      </c>
      <c r="Z451">
        <v>62.255470275878906</v>
      </c>
      <c r="AA451">
        <v>60.304721832275391</v>
      </c>
      <c r="AB451">
        <v>58.121387481689453</v>
      </c>
      <c r="AC451">
        <v>56.004341125488281</v>
      </c>
      <c r="AD451">
        <v>54.015346527099609</v>
      </c>
      <c r="AE451">
        <v>-1.7943090200424194</v>
      </c>
      <c r="AF451">
        <v>-2.126997709274292</v>
      </c>
      <c r="AG451">
        <v>-1.9405553340911865</v>
      </c>
      <c r="AH451">
        <v>-1.0252293348312378</v>
      </c>
      <c r="AI451">
        <v>-1.6631757020950317</v>
      </c>
      <c r="AJ451">
        <v>-1.4474215507507324</v>
      </c>
      <c r="AK451">
        <v>-1.4634122848510742</v>
      </c>
      <c r="AL451">
        <v>-2.9580166339874268</v>
      </c>
      <c r="AM451">
        <v>-3.5618361085653305E-2</v>
      </c>
      <c r="AN451">
        <v>-1.0712072849273682</v>
      </c>
      <c r="AO451">
        <v>-2.765416145324707</v>
      </c>
      <c r="AP451">
        <v>-3.1065692901611328</v>
      </c>
      <c r="AQ451">
        <v>-2.0194482803344727</v>
      </c>
      <c r="AR451">
        <v>-1.4157472848892212</v>
      </c>
      <c r="AS451">
        <v>0.70368671417236328</v>
      </c>
      <c r="AT451">
        <v>7.256157398223877</v>
      </c>
      <c r="AU451">
        <v>7.0074539184570313</v>
      </c>
      <c r="AV451">
        <v>6.2542901039123535</v>
      </c>
      <c r="AW451">
        <v>4.6206035614013672</v>
      </c>
      <c r="AX451">
        <v>-0.59871762990951538</v>
      </c>
      <c r="AY451">
        <v>-1.7021647691726685</v>
      </c>
      <c r="AZ451">
        <v>-1.2039878368377686</v>
      </c>
      <c r="BA451">
        <v>-1.184301495552063</v>
      </c>
      <c r="BB451">
        <v>-0.60555076599121094</v>
      </c>
      <c r="BC451">
        <v>-0.90502971410751343</v>
      </c>
      <c r="BD451">
        <v>-1.3122342824935913</v>
      </c>
      <c r="BE451">
        <v>-1.1845730543136597</v>
      </c>
      <c r="BF451">
        <v>-0.32391482591629028</v>
      </c>
      <c r="BG451">
        <v>-0.9456864595413208</v>
      </c>
      <c r="BH451">
        <v>-0.71324259042739868</v>
      </c>
      <c r="BI451">
        <v>-0.71196568012237549</v>
      </c>
      <c r="BJ451">
        <v>-2.0596067905426025</v>
      </c>
      <c r="BK451">
        <v>0.94188785552978516</v>
      </c>
      <c r="BL451">
        <v>-7.9284250736236572E-2</v>
      </c>
      <c r="BM451">
        <v>-1.7443186044692993</v>
      </c>
      <c r="BN451">
        <v>-2.1100099086761475</v>
      </c>
      <c r="BO451">
        <v>-1.0039544105529785</v>
      </c>
      <c r="BP451">
        <v>-0.43759006261825562</v>
      </c>
      <c r="BQ451">
        <v>1.6626992225646973</v>
      </c>
      <c r="BR451">
        <v>8.1772899627685547</v>
      </c>
      <c r="BS451">
        <v>7.8837103843688965</v>
      </c>
      <c r="BT451">
        <v>7.1038775444030762</v>
      </c>
      <c r="BU451">
        <v>5.4551029205322266</v>
      </c>
      <c r="BV451">
        <v>0.20563596487045288</v>
      </c>
      <c r="BW451">
        <v>-0.92785966396331787</v>
      </c>
      <c r="BX451">
        <v>-0.44666445255279541</v>
      </c>
      <c r="BY451">
        <v>-0.4216746985912323</v>
      </c>
      <c r="BZ451">
        <v>0.14572976529598236</v>
      </c>
      <c r="CA451">
        <v>-0.28911754488945007</v>
      </c>
      <c r="CB451">
        <v>-0.74793148040771484</v>
      </c>
      <c r="CC451">
        <v>-0.66098207235336304</v>
      </c>
      <c r="CD451">
        <v>0.16181349754333496</v>
      </c>
      <c r="CE451">
        <v>-0.44875553250312805</v>
      </c>
      <c r="CF451">
        <v>-0.20475254952907562</v>
      </c>
      <c r="CG451">
        <v>-0.19151610136032104</v>
      </c>
      <c r="CH451">
        <v>-1.437370777130127</v>
      </c>
      <c r="CI451">
        <v>1.6189056634902954</v>
      </c>
      <c r="CJ451">
        <v>0.60771864652633667</v>
      </c>
      <c r="CK451">
        <v>-1.0371096134185791</v>
      </c>
      <c r="CL451">
        <v>-1.4197958707809448</v>
      </c>
      <c r="CM451">
        <v>-0.30062633752822876</v>
      </c>
      <c r="CN451">
        <v>0.23987866938114166</v>
      </c>
      <c r="CO451">
        <v>2.3269083499908447</v>
      </c>
      <c r="CP451">
        <v>8.8152637481689453</v>
      </c>
      <c r="CQ451">
        <v>8.4906024932861328</v>
      </c>
      <c r="CR451">
        <v>7.6922988891601563</v>
      </c>
      <c r="CS451">
        <v>6.0330743789672852</v>
      </c>
      <c r="CT451">
        <v>0.76272881031036377</v>
      </c>
      <c r="CU451">
        <v>-0.3915783166885376</v>
      </c>
      <c r="CV451">
        <v>7.7855467796325684E-2</v>
      </c>
      <c r="CW451">
        <v>0.10651823878288269</v>
      </c>
      <c r="CX451">
        <v>0.66606438159942627</v>
      </c>
      <c r="CY451">
        <v>0.32679459452629089</v>
      </c>
      <c r="CZ451">
        <v>-0.18362872302532196</v>
      </c>
      <c r="DA451">
        <v>-0.13739107549190521</v>
      </c>
      <c r="DB451">
        <v>0.64754182100296021</v>
      </c>
      <c r="DC451">
        <v>4.8175368458032608E-2</v>
      </c>
      <c r="DD451">
        <v>0.30373752117156982</v>
      </c>
      <c r="DE451">
        <v>0.32893350720405579</v>
      </c>
      <c r="DF451">
        <v>-0.81513482332229614</v>
      </c>
      <c r="DG451">
        <v>2.2959234714508057</v>
      </c>
      <c r="DH451">
        <v>1.2947216033935547</v>
      </c>
      <c r="DI451">
        <v>-0.32990062236785889</v>
      </c>
      <c r="DJ451">
        <v>-0.72958189249038696</v>
      </c>
      <c r="DK451">
        <v>0.40270167589187622</v>
      </c>
      <c r="DL451">
        <v>0.91734737157821655</v>
      </c>
      <c r="DM451">
        <v>2.9911174774169922</v>
      </c>
      <c r="DN451">
        <v>9.4532375335693359</v>
      </c>
      <c r="DO451">
        <v>9.0974950790405273</v>
      </c>
      <c r="DP451">
        <v>8.2807207107543945</v>
      </c>
      <c r="DQ451">
        <v>6.6110458374023437</v>
      </c>
      <c r="DR451">
        <v>1.3198215961456299</v>
      </c>
      <c r="DS451">
        <v>0.14470306038856506</v>
      </c>
      <c r="DT451">
        <v>0.60237538814544678</v>
      </c>
      <c r="DU451">
        <v>0.63471120595932007</v>
      </c>
      <c r="DV451">
        <v>1.186398983001709</v>
      </c>
      <c r="DW451">
        <v>1.2160738706588745</v>
      </c>
      <c r="DX451">
        <v>0.63113486766815186</v>
      </c>
      <c r="DY451">
        <v>0.61859118938446045</v>
      </c>
      <c r="DZ451">
        <v>1.3488563299179077</v>
      </c>
      <c r="EA451">
        <v>0.76566463708877563</v>
      </c>
      <c r="EB451">
        <v>1.0379164218902588</v>
      </c>
      <c r="EC451">
        <v>1.0803800821304321</v>
      </c>
      <c r="ED451">
        <v>8.327503502368927E-2</v>
      </c>
      <c r="EE451">
        <v>3.2734296321868896</v>
      </c>
      <c r="EF451">
        <v>2.2866446971893311</v>
      </c>
      <c r="EG451">
        <v>0.69119679927825928</v>
      </c>
      <c r="EH451">
        <v>0.26697742938995361</v>
      </c>
      <c r="EI451">
        <v>1.4181956052780151</v>
      </c>
      <c r="EJ451">
        <v>1.8955045938491821</v>
      </c>
      <c r="EK451">
        <v>3.9501299858093262</v>
      </c>
      <c r="EL451">
        <v>10.374370574951172</v>
      </c>
      <c r="EM451">
        <v>9.9737510681152344</v>
      </c>
      <c r="EN451">
        <v>9.1303071975708008</v>
      </c>
      <c r="EO451">
        <v>7.4455451965332031</v>
      </c>
      <c r="EP451">
        <v>2.1241753101348877</v>
      </c>
      <c r="EQ451">
        <v>0.91900819540023804</v>
      </c>
      <c r="ER451">
        <v>1.3596987724304199</v>
      </c>
      <c r="ES451">
        <v>1.3973379135131836</v>
      </c>
      <c r="ET451">
        <v>1.9376795291900635</v>
      </c>
      <c r="EU451">
        <v>70.557395935058594</v>
      </c>
      <c r="EV451">
        <v>69.378959655761719</v>
      </c>
      <c r="EW451">
        <v>67.496940612792969</v>
      </c>
      <c r="EX451">
        <v>65.913414001464844</v>
      </c>
      <c r="EY451">
        <v>64.884811401367188</v>
      </c>
      <c r="EZ451">
        <v>64.579231262207031</v>
      </c>
      <c r="FA451">
        <v>64.614936828613281</v>
      </c>
      <c r="FB451">
        <v>68.299369812011719</v>
      </c>
      <c r="FC451">
        <v>72.7744140625</v>
      </c>
      <c r="FD451">
        <v>76.829231262207031</v>
      </c>
      <c r="FE451">
        <v>80.051864624023438</v>
      </c>
      <c r="FF451">
        <v>82.446800231933594</v>
      </c>
      <c r="FG451">
        <v>84.440681457519531</v>
      </c>
      <c r="FH451">
        <v>85.529220581054688</v>
      </c>
      <c r="FI451">
        <v>86.055313110351563</v>
      </c>
      <c r="FJ451">
        <v>85.56689453125</v>
      </c>
      <c r="FK451">
        <v>82.891387939453125</v>
      </c>
      <c r="FL451">
        <v>80.028678894042969</v>
      </c>
      <c r="FM451">
        <v>77.204681396484375</v>
      </c>
      <c r="FN451">
        <v>73.041755676269531</v>
      </c>
      <c r="FO451">
        <v>69.505348205566406</v>
      </c>
      <c r="FP451">
        <v>67.211174011230469</v>
      </c>
      <c r="FQ451">
        <v>66.001243591308594</v>
      </c>
      <c r="FR451">
        <v>65.337982177734375</v>
      </c>
      <c r="FS451">
        <v>179</v>
      </c>
      <c r="FT451">
        <v>0.13347253203392029</v>
      </c>
      <c r="FU451">
        <v>1</v>
      </c>
    </row>
    <row r="452" spans="1:177" x14ac:dyDescent="0.2">
      <c r="A452" t="s">
        <v>190</v>
      </c>
      <c r="B452" t="s">
        <v>213</v>
      </c>
      <c r="C452" t="s">
        <v>1</v>
      </c>
      <c r="D452" t="s">
        <v>248</v>
      </c>
      <c r="E452">
        <v>188</v>
      </c>
      <c r="F452">
        <v>188</v>
      </c>
      <c r="G452">
        <v>46.011844635009766</v>
      </c>
      <c r="H452">
        <v>46.140384674072266</v>
      </c>
      <c r="I452">
        <v>46.207313537597656</v>
      </c>
      <c r="J452">
        <v>47.132350921630859</v>
      </c>
      <c r="K452">
        <v>49.59881591796875</v>
      </c>
      <c r="L452">
        <v>54.797897338867188</v>
      </c>
      <c r="M452">
        <v>59.939167022705078</v>
      </c>
      <c r="N452">
        <v>65.63861083984375</v>
      </c>
      <c r="O452">
        <v>70.720405578613281</v>
      </c>
      <c r="P452">
        <v>74.464363098144531</v>
      </c>
      <c r="Q452">
        <v>77.377616882324219</v>
      </c>
      <c r="R452">
        <v>79.276092529296875</v>
      </c>
      <c r="S452">
        <v>80.059394836425781</v>
      </c>
      <c r="T452">
        <v>79.828567504882813</v>
      </c>
      <c r="U452">
        <v>78.277389526367188</v>
      </c>
      <c r="V452">
        <v>79.921806335449219</v>
      </c>
      <c r="W452">
        <v>77.528678894042969</v>
      </c>
      <c r="X452">
        <v>73.49920654296875</v>
      </c>
      <c r="Y452">
        <v>65.616241455078125</v>
      </c>
      <c r="Z452">
        <v>62.582603454589844</v>
      </c>
      <c r="AA452">
        <v>60.355281829833984</v>
      </c>
      <c r="AB452">
        <v>58.232009887695313</v>
      </c>
      <c r="AC452">
        <v>56.000095367431641</v>
      </c>
      <c r="AD452">
        <v>54.166500091552734</v>
      </c>
      <c r="AE452">
        <v>-2.2649645805358887</v>
      </c>
      <c r="AF452">
        <v>-1.6968435049057007</v>
      </c>
      <c r="AG452">
        <v>-1.3866990804672241</v>
      </c>
      <c r="AH452">
        <v>-1.0828149318695068</v>
      </c>
      <c r="AI452">
        <v>-1.0435023307800293</v>
      </c>
      <c r="AJ452">
        <v>0.27618575096130371</v>
      </c>
      <c r="AK452">
        <v>-0.48429775238037109</v>
      </c>
      <c r="AL452">
        <v>-1.5385880470275879</v>
      </c>
      <c r="AM452">
        <v>-2.1547176837921143</v>
      </c>
      <c r="AN452">
        <v>-1.512883186340332</v>
      </c>
      <c r="AO452">
        <v>-1.5925911664962769</v>
      </c>
      <c r="AP452">
        <v>-2.2851912975311279</v>
      </c>
      <c r="AQ452">
        <v>-2.3878004550933838</v>
      </c>
      <c r="AR452">
        <v>-2.4368276596069336</v>
      </c>
      <c r="AS452">
        <v>-1.2483168840408325</v>
      </c>
      <c r="AT452">
        <v>7.3692574501037598</v>
      </c>
      <c r="AU452">
        <v>8.1760215759277344</v>
      </c>
      <c r="AV452">
        <v>7.3588333129882812</v>
      </c>
      <c r="AW452">
        <v>5.6340465545654297</v>
      </c>
      <c r="AX452">
        <v>1.2002830505371094</v>
      </c>
      <c r="AY452">
        <v>-1.0160833597183228</v>
      </c>
      <c r="AZ452">
        <v>-1.8341450691223145</v>
      </c>
      <c r="BA452">
        <v>-1.5854504108428955</v>
      </c>
      <c r="BB452">
        <v>-1.5339972972869873</v>
      </c>
      <c r="BC452">
        <v>-1.327215313911438</v>
      </c>
      <c r="BD452">
        <v>-0.79755693674087524</v>
      </c>
      <c r="BE452">
        <v>-0.54235941171646118</v>
      </c>
      <c r="BF452">
        <v>-0.28542983531951904</v>
      </c>
      <c r="BG452">
        <v>-0.20750761032104492</v>
      </c>
      <c r="BH452">
        <v>1.1043463945388794</v>
      </c>
      <c r="BI452">
        <v>0.36994114518165588</v>
      </c>
      <c r="BJ452">
        <v>-0.61593246459960938</v>
      </c>
      <c r="BK452">
        <v>-1.1756929159164429</v>
      </c>
      <c r="BL452">
        <v>-0.49371796846389771</v>
      </c>
      <c r="BM452">
        <v>-0.52424681186676025</v>
      </c>
      <c r="BN452">
        <v>-1.1843925714492798</v>
      </c>
      <c r="BO452">
        <v>-1.2455546855926514</v>
      </c>
      <c r="BP452">
        <v>-1.3311610221862793</v>
      </c>
      <c r="BQ452">
        <v>-0.11014469712972641</v>
      </c>
      <c r="BR452">
        <v>8.4429121017456055</v>
      </c>
      <c r="BS452">
        <v>9.2312555313110352</v>
      </c>
      <c r="BT452">
        <v>8.4005661010742187</v>
      </c>
      <c r="BU452">
        <v>6.6536507606506348</v>
      </c>
      <c r="BV452">
        <v>2.1805934906005859</v>
      </c>
      <c r="BW452">
        <v>-6.5974600613117218E-2</v>
      </c>
      <c r="BX452">
        <v>-0.91398108005523682</v>
      </c>
      <c r="BY452">
        <v>-0.66126513481140137</v>
      </c>
      <c r="BZ452">
        <v>-0.60926806926727295</v>
      </c>
      <c r="CA452">
        <v>-0.67773294448852539</v>
      </c>
      <c r="CB452">
        <v>-0.17471379041671753</v>
      </c>
      <c r="CC452">
        <v>4.2427688837051392E-2</v>
      </c>
      <c r="CD452">
        <v>0.26683664321899414</v>
      </c>
      <c r="CE452">
        <v>0.37149980664253235</v>
      </c>
      <c r="CF452">
        <v>1.6779278516769409</v>
      </c>
      <c r="CG452">
        <v>0.96158438920974731</v>
      </c>
      <c r="CH452">
        <v>2.3095935583114624E-2</v>
      </c>
      <c r="CI452">
        <v>-0.49762344360351563</v>
      </c>
      <c r="CJ452">
        <v>0.21215271949768066</v>
      </c>
      <c r="CK452">
        <v>0.215685173869133</v>
      </c>
      <c r="CL452">
        <v>-0.42198285460472107</v>
      </c>
      <c r="CM452">
        <v>-0.45443877577781677</v>
      </c>
      <c r="CN452">
        <v>-0.56537961959838867</v>
      </c>
      <c r="CO452">
        <v>0.67814993858337402</v>
      </c>
      <c r="CP452">
        <v>9.1865215301513672</v>
      </c>
      <c r="CQ452">
        <v>9.9621067047119141</v>
      </c>
      <c r="CR452">
        <v>9.1220674514770508</v>
      </c>
      <c r="CS452">
        <v>7.359825611114502</v>
      </c>
      <c r="CT452">
        <v>2.8595535755157471</v>
      </c>
      <c r="CU452">
        <v>0.59206783771514893</v>
      </c>
      <c r="CV452">
        <v>-0.27667829394340515</v>
      </c>
      <c r="CW452">
        <v>-2.117721363902092E-2</v>
      </c>
      <c r="CX452">
        <v>3.1196588650345802E-2</v>
      </c>
      <c r="CY452">
        <v>-2.8250595554709435E-2</v>
      </c>
      <c r="CZ452">
        <v>0.44812935590744019</v>
      </c>
      <c r="DA452">
        <v>0.62721478939056396</v>
      </c>
      <c r="DB452">
        <v>0.81910312175750732</v>
      </c>
      <c r="DC452">
        <v>0.95050722360610962</v>
      </c>
      <c r="DD452">
        <v>2.251509428024292</v>
      </c>
      <c r="DE452">
        <v>1.5532276630401611</v>
      </c>
      <c r="DF452">
        <v>0.66212433576583862</v>
      </c>
      <c r="DG452">
        <v>0.18044604361057281</v>
      </c>
      <c r="DH452">
        <v>0.91802340745925903</v>
      </c>
      <c r="DI452">
        <v>0.95561718940734863</v>
      </c>
      <c r="DJ452">
        <v>0.34042692184448242</v>
      </c>
      <c r="DK452">
        <v>0.33667716383934021</v>
      </c>
      <c r="DL452">
        <v>0.20040173828601837</v>
      </c>
      <c r="DM452">
        <v>1.4664446115493774</v>
      </c>
      <c r="DN452">
        <v>9.9301309585571289</v>
      </c>
      <c r="DO452">
        <v>10.692957878112793</v>
      </c>
      <c r="DP452">
        <v>9.8435688018798828</v>
      </c>
      <c r="DQ452">
        <v>8.0659999847412109</v>
      </c>
      <c r="DR452">
        <v>3.5385136604309082</v>
      </c>
      <c r="DS452">
        <v>1.2501102685928345</v>
      </c>
      <c r="DT452">
        <v>0.36062449216842651</v>
      </c>
      <c r="DU452">
        <v>0.61891067028045654</v>
      </c>
      <c r="DV452">
        <v>0.67166125774383545</v>
      </c>
      <c r="DW452">
        <v>0.90949875116348267</v>
      </c>
      <c r="DX452">
        <v>1.3474159240722656</v>
      </c>
      <c r="DY452">
        <v>1.4715545177459717</v>
      </c>
      <c r="DZ452">
        <v>1.6164882183074951</v>
      </c>
      <c r="EA452">
        <v>1.7865020036697388</v>
      </c>
      <c r="EB452">
        <v>3.0796699523925781</v>
      </c>
      <c r="EC452">
        <v>2.4074666500091553</v>
      </c>
      <c r="ED452">
        <v>1.5847798585891724</v>
      </c>
      <c r="EE452">
        <v>1.1594706773757935</v>
      </c>
      <c r="EF452">
        <v>1.9371886253356934</v>
      </c>
      <c r="EG452">
        <v>2.0239615440368652</v>
      </c>
      <c r="EH452">
        <v>1.441225528717041</v>
      </c>
      <c r="EI452">
        <v>1.4789228439331055</v>
      </c>
      <c r="EJ452">
        <v>1.3060684204101563</v>
      </c>
      <c r="EK452">
        <v>2.6046168804168701</v>
      </c>
      <c r="EL452">
        <v>11.003786087036133</v>
      </c>
      <c r="EM452">
        <v>11.748191833496094</v>
      </c>
      <c r="EN452">
        <v>10.88530158996582</v>
      </c>
      <c r="EO452">
        <v>9.0856046676635742</v>
      </c>
      <c r="EP452">
        <v>4.5188241004943848</v>
      </c>
      <c r="EQ452">
        <v>2.2002191543579102</v>
      </c>
      <c r="ER452">
        <v>1.2807885408401489</v>
      </c>
      <c r="ES452">
        <v>1.5430959463119507</v>
      </c>
      <c r="ET452">
        <v>1.5963904857635498</v>
      </c>
      <c r="EU452">
        <v>68.641532897949219</v>
      </c>
      <c r="EV452">
        <v>67.702583312988281</v>
      </c>
      <c r="EW452">
        <v>66.269248962402344</v>
      </c>
      <c r="EX452">
        <v>65.118011474609375</v>
      </c>
      <c r="EY452">
        <v>64.128463745117188</v>
      </c>
      <c r="EZ452">
        <v>63.093570709228516</v>
      </c>
      <c r="FA452">
        <v>63.445655822753906</v>
      </c>
      <c r="FB452">
        <v>65.793838500976563</v>
      </c>
      <c r="FC452">
        <v>68.864334106445313</v>
      </c>
      <c r="FD452">
        <v>72.519577026367188</v>
      </c>
      <c r="FE452">
        <v>76.382148742675781</v>
      </c>
      <c r="FF452">
        <v>79.88653564453125</v>
      </c>
      <c r="FG452">
        <v>81.881538391113281</v>
      </c>
      <c r="FH452">
        <v>81.949577331542969</v>
      </c>
      <c r="FI452">
        <v>82.854957580566406</v>
      </c>
      <c r="FJ452">
        <v>83.512741088867188</v>
      </c>
      <c r="FK452">
        <v>81.829010009765625</v>
      </c>
      <c r="FL452">
        <v>80.6590576171875</v>
      </c>
      <c r="FM452">
        <v>79.763099670410156</v>
      </c>
      <c r="FN452">
        <v>75.761238098144531</v>
      </c>
      <c r="FO452">
        <v>70.984718322753906</v>
      </c>
      <c r="FP452">
        <v>68.395256042480469</v>
      </c>
      <c r="FQ452">
        <v>66.363983154296875</v>
      </c>
      <c r="FR452">
        <v>64.940956115722656</v>
      </c>
      <c r="FS452">
        <v>188</v>
      </c>
      <c r="FT452">
        <v>0.13653084635734558</v>
      </c>
      <c r="FU452">
        <v>1</v>
      </c>
    </row>
    <row r="453" spans="1:177" x14ac:dyDescent="0.2">
      <c r="A453" t="s">
        <v>190</v>
      </c>
      <c r="B453" t="s">
        <v>213</v>
      </c>
      <c r="C453" t="s">
        <v>1</v>
      </c>
      <c r="D453" t="s">
        <v>249</v>
      </c>
      <c r="E453">
        <v>188</v>
      </c>
      <c r="F453">
        <v>188</v>
      </c>
      <c r="G453">
        <v>47.25030517578125</v>
      </c>
      <c r="H453">
        <v>47.477958679199219</v>
      </c>
      <c r="I453">
        <v>47.546585083007812</v>
      </c>
      <c r="J453">
        <v>48.374034881591797</v>
      </c>
      <c r="K453">
        <v>50.828170776367188</v>
      </c>
      <c r="L453">
        <v>56.229732513427734</v>
      </c>
      <c r="M453">
        <v>61.283035278320312</v>
      </c>
      <c r="N453">
        <v>67.5616455078125</v>
      </c>
      <c r="O453">
        <v>72.689628601074219</v>
      </c>
      <c r="P453">
        <v>76.437461853027344</v>
      </c>
      <c r="Q453">
        <v>79.622550964355469</v>
      </c>
      <c r="R453">
        <v>81.737274169921875</v>
      </c>
      <c r="S453">
        <v>82.275627136230469</v>
      </c>
      <c r="T453">
        <v>81.898750305175781</v>
      </c>
      <c r="U453">
        <v>79.316169738769531</v>
      </c>
      <c r="V453">
        <v>80.025199890136719</v>
      </c>
      <c r="W453">
        <v>77.85748291015625</v>
      </c>
      <c r="X453">
        <v>73.913261413574219</v>
      </c>
      <c r="Y453">
        <v>65.693450927734375</v>
      </c>
      <c r="Z453">
        <v>62.617034912109375</v>
      </c>
      <c r="AA453">
        <v>60.727386474609375</v>
      </c>
      <c r="AB453">
        <v>58.719623565673828</v>
      </c>
      <c r="AC453">
        <v>56.404201507568359</v>
      </c>
      <c r="AD453">
        <v>54.527908325195313</v>
      </c>
      <c r="AE453">
        <v>-1.7840721607208252</v>
      </c>
      <c r="AF453">
        <v>-1.0125932693481445</v>
      </c>
      <c r="AG453">
        <v>-0.93782615661621094</v>
      </c>
      <c r="AH453">
        <v>-0.73453480005264282</v>
      </c>
      <c r="AI453">
        <v>-0.97607111930847168</v>
      </c>
      <c r="AJ453">
        <v>-0.34412932395935059</v>
      </c>
      <c r="AK453">
        <v>-0.11271636188030243</v>
      </c>
      <c r="AL453">
        <v>-1.9356986284255981</v>
      </c>
      <c r="AM453">
        <v>-2.9089140892028809</v>
      </c>
      <c r="AN453">
        <v>-2.5500266551971436</v>
      </c>
      <c r="AO453">
        <v>-2.7320678234100342</v>
      </c>
      <c r="AP453">
        <v>-3.6261086463928223</v>
      </c>
      <c r="AQ453">
        <v>-2.6285073757171631</v>
      </c>
      <c r="AR453">
        <v>-1.0067567825317383</v>
      </c>
      <c r="AS453">
        <v>0.33208614587783813</v>
      </c>
      <c r="AT453">
        <v>8.5395832061767578</v>
      </c>
      <c r="AU453">
        <v>7.9804949760437012</v>
      </c>
      <c r="AV453">
        <v>7.0451326370239258</v>
      </c>
      <c r="AW453">
        <v>5.6680002212524414</v>
      </c>
      <c r="AX453">
        <v>0.41949659585952759</v>
      </c>
      <c r="AY453">
        <v>-2.3434228897094727</v>
      </c>
      <c r="AZ453">
        <v>-1.6737847328186035</v>
      </c>
      <c r="BA453">
        <v>-1.9243791103363037</v>
      </c>
      <c r="BB453">
        <v>-1.5800666809082031</v>
      </c>
      <c r="BC453">
        <v>-0.90624839067459106</v>
      </c>
      <c r="BD453">
        <v>-0.17637775838375092</v>
      </c>
      <c r="BE453">
        <v>-0.14057312905788422</v>
      </c>
      <c r="BF453">
        <v>2.2426595911383629E-2</v>
      </c>
      <c r="BG453">
        <v>-0.1709330677986145</v>
      </c>
      <c r="BH453">
        <v>0.46072554588317871</v>
      </c>
      <c r="BI453">
        <v>0.71518087387084961</v>
      </c>
      <c r="BJ453">
        <v>-1.0234367847442627</v>
      </c>
      <c r="BK453">
        <v>-1.92463219165802</v>
      </c>
      <c r="BL453">
        <v>-1.5230414867401123</v>
      </c>
      <c r="BM453">
        <v>-1.6187574863433838</v>
      </c>
      <c r="BN453">
        <v>-2.4714264869689941</v>
      </c>
      <c r="BO453">
        <v>-1.4299216270446777</v>
      </c>
      <c r="BP453">
        <v>0.15507528185844421</v>
      </c>
      <c r="BQ453">
        <v>1.4956142902374268</v>
      </c>
      <c r="BR453">
        <v>9.6139421463012695</v>
      </c>
      <c r="BS453">
        <v>9.0329647064208984</v>
      </c>
      <c r="BT453">
        <v>8.0816421508789062</v>
      </c>
      <c r="BU453">
        <v>6.6601114273071289</v>
      </c>
      <c r="BV453">
        <v>1.3815419673919678</v>
      </c>
      <c r="BW453">
        <v>-1.3766366243362427</v>
      </c>
      <c r="BX453">
        <v>-0.73206555843353271</v>
      </c>
      <c r="BY453">
        <v>-0.98636347055435181</v>
      </c>
      <c r="BZ453">
        <v>-0.65350621938705444</v>
      </c>
      <c r="CA453">
        <v>-0.29827034473419189</v>
      </c>
      <c r="CB453">
        <v>0.40278255939483643</v>
      </c>
      <c r="CC453">
        <v>0.41160190105438232</v>
      </c>
      <c r="CD453">
        <v>0.5466957688331604</v>
      </c>
      <c r="CE453">
        <v>0.38670307397842407</v>
      </c>
      <c r="CF453">
        <v>1.0181655883789062</v>
      </c>
      <c r="CG453">
        <v>1.2885799407958984</v>
      </c>
      <c r="CH453">
        <v>-0.39160704612731934</v>
      </c>
      <c r="CI453">
        <v>-1.2429214715957642</v>
      </c>
      <c r="CJ453">
        <v>-0.81175464391708374</v>
      </c>
      <c r="CK453">
        <v>-0.84768205881118774</v>
      </c>
      <c r="CL453">
        <v>-1.6716972589492798</v>
      </c>
      <c r="CM453">
        <v>-0.59978479146957397</v>
      </c>
      <c r="CN453">
        <v>0.95975661277770996</v>
      </c>
      <c r="CO453">
        <v>2.3014702796936035</v>
      </c>
      <c r="CP453">
        <v>10.358038902282715</v>
      </c>
      <c r="CQ453">
        <v>9.76190185546875</v>
      </c>
      <c r="CR453">
        <v>8.799525260925293</v>
      </c>
      <c r="CS453">
        <v>7.3472447395324707</v>
      </c>
      <c r="CT453">
        <v>2.0478515625</v>
      </c>
      <c r="CU453">
        <v>-0.7070433497428894</v>
      </c>
      <c r="CV453">
        <v>-7.9833760857582092E-2</v>
      </c>
      <c r="CW453">
        <v>-0.33669668436050415</v>
      </c>
      <c r="CX453">
        <v>-1.1773192323744297E-2</v>
      </c>
      <c r="CY453">
        <v>0.30970773100852966</v>
      </c>
      <c r="CZ453">
        <v>0.98194289207458496</v>
      </c>
      <c r="DA453">
        <v>0.96377694606781006</v>
      </c>
      <c r="DB453">
        <v>1.0709649324417114</v>
      </c>
      <c r="DC453">
        <v>0.94433921575546265</v>
      </c>
      <c r="DD453">
        <v>1.5756056308746338</v>
      </c>
      <c r="DE453">
        <v>1.8619790077209473</v>
      </c>
      <c r="DF453">
        <v>0.24022270739078522</v>
      </c>
      <c r="DG453">
        <v>-0.5612107515335083</v>
      </c>
      <c r="DH453">
        <v>-0.10046778619289398</v>
      </c>
      <c r="DI453">
        <v>-7.6606683433055878E-2</v>
      </c>
      <c r="DJ453">
        <v>-0.87196791172027588</v>
      </c>
      <c r="DK453">
        <v>0.23035207390785217</v>
      </c>
      <c r="DL453">
        <v>1.7644379138946533</v>
      </c>
      <c r="DM453">
        <v>3.1073262691497803</v>
      </c>
      <c r="DN453">
        <v>11.10213565826416</v>
      </c>
      <c r="DO453">
        <v>10.490839004516602</v>
      </c>
      <c r="DP453">
        <v>9.5174083709716797</v>
      </c>
      <c r="DQ453">
        <v>8.0343780517578125</v>
      </c>
      <c r="DR453">
        <v>2.7141611576080322</v>
      </c>
      <c r="DS453">
        <v>-3.7450060248374939E-2</v>
      </c>
      <c r="DT453">
        <v>0.57239806652069092</v>
      </c>
      <c r="DU453">
        <v>0.31297007203102112</v>
      </c>
      <c r="DV453">
        <v>0.6299598217010498</v>
      </c>
      <c r="DW453">
        <v>1.1875314712524414</v>
      </c>
      <c r="DX453">
        <v>1.8181583881378174</v>
      </c>
      <c r="DY453">
        <v>1.7610299587249756</v>
      </c>
      <c r="DZ453">
        <v>1.8279263973236084</v>
      </c>
      <c r="EA453">
        <v>1.7494772672653198</v>
      </c>
      <c r="EB453">
        <v>2.3804605007171631</v>
      </c>
      <c r="EC453">
        <v>2.6898763179779053</v>
      </c>
      <c r="ED453">
        <v>1.1524845361709595</v>
      </c>
      <c r="EE453">
        <v>0.42307120561599731</v>
      </c>
      <c r="EF453">
        <v>0.92651748657226563</v>
      </c>
      <c r="EG453">
        <v>1.0367037057876587</v>
      </c>
      <c r="EH453">
        <v>0.28271421790122986</v>
      </c>
      <c r="EI453">
        <v>1.4289377927780151</v>
      </c>
      <c r="EJ453">
        <v>2.9262700080871582</v>
      </c>
      <c r="EK453">
        <v>4.2708544731140137</v>
      </c>
      <c r="EL453">
        <v>12.176494598388672</v>
      </c>
      <c r="EM453">
        <v>11.543309211730957</v>
      </c>
      <c r="EN453">
        <v>10.55391788482666</v>
      </c>
      <c r="EO453">
        <v>9.0264892578125</v>
      </c>
      <c r="EP453">
        <v>3.6762065887451172</v>
      </c>
      <c r="EQ453">
        <v>0.9293363094329834</v>
      </c>
      <c r="ER453">
        <v>1.5141172409057617</v>
      </c>
      <c r="ES453">
        <v>1.2509857416152954</v>
      </c>
      <c r="ET453">
        <v>1.5565203428268433</v>
      </c>
      <c r="EU453">
        <v>66.337448120117188</v>
      </c>
      <c r="EV453">
        <v>65.298233032226563</v>
      </c>
      <c r="EW453">
        <v>64.561225891113281</v>
      </c>
      <c r="EX453">
        <v>64.045143127441406</v>
      </c>
      <c r="EY453">
        <v>63.572307586669922</v>
      </c>
      <c r="EZ453">
        <v>62.9522705078125</v>
      </c>
      <c r="FA453">
        <v>63.113536834716797</v>
      </c>
      <c r="FB453">
        <v>65.942291259765625</v>
      </c>
      <c r="FC453">
        <v>69.469779968261719</v>
      </c>
      <c r="FD453">
        <v>74.002029418945313</v>
      </c>
      <c r="FE453">
        <v>78.968719482421875</v>
      </c>
      <c r="FF453">
        <v>83.306465148925781</v>
      </c>
      <c r="FG453">
        <v>85.454521179199219</v>
      </c>
      <c r="FH453">
        <v>85.141044616699219</v>
      </c>
      <c r="FI453">
        <v>83.887016296386719</v>
      </c>
      <c r="FJ453">
        <v>82.290946960449219</v>
      </c>
      <c r="FK453">
        <v>81.391593933105469</v>
      </c>
      <c r="FL453">
        <v>80.554656982421875</v>
      </c>
      <c r="FM453">
        <v>77.392608642578125</v>
      </c>
      <c r="FN453">
        <v>74.277603149414062</v>
      </c>
      <c r="FO453">
        <v>71.5721435546875</v>
      </c>
      <c r="FP453">
        <v>69.084541320800781</v>
      </c>
      <c r="FQ453">
        <v>67.142524719238281</v>
      </c>
      <c r="FR453">
        <v>65.513633728027344</v>
      </c>
      <c r="FS453">
        <v>188</v>
      </c>
      <c r="FT453">
        <v>0.13373322784900665</v>
      </c>
      <c r="FU453">
        <v>1</v>
      </c>
    </row>
    <row r="454" spans="1:177" x14ac:dyDescent="0.2">
      <c r="A454" t="s">
        <v>190</v>
      </c>
      <c r="B454" t="s">
        <v>213</v>
      </c>
      <c r="C454" t="s">
        <v>1</v>
      </c>
      <c r="D454" t="s">
        <v>250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0</v>
      </c>
      <c r="BI454">
        <v>0</v>
      </c>
      <c r="BJ454">
        <v>0</v>
      </c>
      <c r="BK454">
        <v>0</v>
      </c>
      <c r="BL454">
        <v>0</v>
      </c>
      <c r="BM454">
        <v>0</v>
      </c>
      <c r="BN454">
        <v>0</v>
      </c>
      <c r="BO454">
        <v>0</v>
      </c>
      <c r="BP454">
        <v>0</v>
      </c>
      <c r="BQ454">
        <v>0</v>
      </c>
      <c r="BR454">
        <v>0</v>
      </c>
      <c r="BS454">
        <v>0</v>
      </c>
      <c r="BT454">
        <v>0</v>
      </c>
      <c r="BU454">
        <v>0</v>
      </c>
      <c r="BV454">
        <v>0</v>
      </c>
      <c r="BW454">
        <v>0</v>
      </c>
      <c r="BX454">
        <v>0</v>
      </c>
      <c r="BY454">
        <v>0</v>
      </c>
      <c r="BZ454">
        <v>0</v>
      </c>
      <c r="CA454">
        <v>0</v>
      </c>
      <c r="CB454">
        <v>0</v>
      </c>
      <c r="CC454">
        <v>0</v>
      </c>
      <c r="CD454">
        <v>0</v>
      </c>
      <c r="CE454">
        <v>0</v>
      </c>
      <c r="CF454">
        <v>0</v>
      </c>
      <c r="CG454">
        <v>0</v>
      </c>
      <c r="CH454">
        <v>0</v>
      </c>
      <c r="CI454">
        <v>0</v>
      </c>
      <c r="CJ454">
        <v>0</v>
      </c>
      <c r="CK454">
        <v>0</v>
      </c>
      <c r="CL454">
        <v>0</v>
      </c>
      <c r="CM454">
        <v>0</v>
      </c>
      <c r="CN454">
        <v>0</v>
      </c>
      <c r="CO454">
        <v>0</v>
      </c>
      <c r="CP454">
        <v>0</v>
      </c>
      <c r="CQ454">
        <v>0</v>
      </c>
      <c r="CR454">
        <v>0</v>
      </c>
      <c r="CS454">
        <v>0</v>
      </c>
      <c r="CT454">
        <v>0</v>
      </c>
      <c r="CU454">
        <v>0</v>
      </c>
      <c r="CV454">
        <v>0</v>
      </c>
      <c r="CW454">
        <v>0</v>
      </c>
      <c r="CX454">
        <v>0</v>
      </c>
      <c r="CY454">
        <v>0</v>
      </c>
      <c r="CZ454">
        <v>0</v>
      </c>
      <c r="DA454">
        <v>0</v>
      </c>
      <c r="DB454">
        <v>0</v>
      </c>
      <c r="DC454">
        <v>0</v>
      </c>
      <c r="DD454">
        <v>0</v>
      </c>
      <c r="DE454">
        <v>0</v>
      </c>
      <c r="DF454">
        <v>0</v>
      </c>
      <c r="DG454">
        <v>0</v>
      </c>
      <c r="DH454">
        <v>0</v>
      </c>
      <c r="DI454">
        <v>0</v>
      </c>
      <c r="DJ454">
        <v>0</v>
      </c>
      <c r="DK454">
        <v>0</v>
      </c>
      <c r="DL454">
        <v>0</v>
      </c>
      <c r="DM454">
        <v>0</v>
      </c>
      <c r="DN454">
        <v>0</v>
      </c>
      <c r="DO454">
        <v>0</v>
      </c>
      <c r="DP454">
        <v>0</v>
      </c>
      <c r="DQ454">
        <v>0</v>
      </c>
      <c r="DR454">
        <v>0</v>
      </c>
      <c r="DS454">
        <v>0</v>
      </c>
      <c r="DT454">
        <v>0</v>
      </c>
      <c r="DU454">
        <v>0</v>
      </c>
      <c r="DV454">
        <v>0</v>
      </c>
      <c r="DW454">
        <v>0</v>
      </c>
      <c r="DX454">
        <v>0</v>
      </c>
      <c r="DY454">
        <v>0</v>
      </c>
      <c r="DZ454">
        <v>0</v>
      </c>
      <c r="EA454">
        <v>0</v>
      </c>
      <c r="EB454">
        <v>0</v>
      </c>
      <c r="EC454">
        <v>0</v>
      </c>
      <c r="ED454">
        <v>0</v>
      </c>
      <c r="EE454">
        <v>0</v>
      </c>
      <c r="EF454">
        <v>0</v>
      </c>
      <c r="EG454">
        <v>0</v>
      </c>
      <c r="EH454">
        <v>0</v>
      </c>
      <c r="EI454">
        <v>0</v>
      </c>
      <c r="EJ454">
        <v>0</v>
      </c>
      <c r="EK454">
        <v>0</v>
      </c>
      <c r="EL454">
        <v>0</v>
      </c>
      <c r="EM454">
        <v>0</v>
      </c>
      <c r="EN454">
        <v>0</v>
      </c>
      <c r="EO454">
        <v>0</v>
      </c>
      <c r="EP454">
        <v>0</v>
      </c>
      <c r="EQ454">
        <v>0</v>
      </c>
      <c r="ER454">
        <v>0</v>
      </c>
      <c r="ES454">
        <v>0</v>
      </c>
      <c r="ET454">
        <v>0</v>
      </c>
      <c r="EU454">
        <v>0</v>
      </c>
      <c r="EV454">
        <v>0</v>
      </c>
      <c r="EW454">
        <v>0</v>
      </c>
      <c r="EX454">
        <v>0</v>
      </c>
      <c r="EY454">
        <v>0</v>
      </c>
      <c r="EZ454">
        <v>0</v>
      </c>
      <c r="FA454">
        <v>0</v>
      </c>
      <c r="FB454">
        <v>0</v>
      </c>
      <c r="FC454">
        <v>0</v>
      </c>
      <c r="FD454">
        <v>0</v>
      </c>
      <c r="FE454">
        <v>0</v>
      </c>
      <c r="FF454">
        <v>0</v>
      </c>
      <c r="FG454">
        <v>0</v>
      </c>
      <c r="FH454">
        <v>0</v>
      </c>
      <c r="FI454">
        <v>0</v>
      </c>
      <c r="FJ454">
        <v>0</v>
      </c>
      <c r="FK454">
        <v>0</v>
      </c>
      <c r="FL454">
        <v>0</v>
      </c>
      <c r="FM454">
        <v>0</v>
      </c>
      <c r="FN454">
        <v>0</v>
      </c>
      <c r="FO454">
        <v>0</v>
      </c>
      <c r="FP454">
        <v>0</v>
      </c>
      <c r="FQ454">
        <v>0</v>
      </c>
      <c r="FR454">
        <v>0</v>
      </c>
      <c r="FS454">
        <v>0</v>
      </c>
      <c r="FU454">
        <v>0</v>
      </c>
    </row>
    <row r="455" spans="1:177" x14ac:dyDescent="0.2">
      <c r="A455" t="s">
        <v>190</v>
      </c>
      <c r="B455" t="s">
        <v>213</v>
      </c>
      <c r="C455" t="s">
        <v>1</v>
      </c>
      <c r="D455" t="s">
        <v>251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0</v>
      </c>
      <c r="BI455">
        <v>0</v>
      </c>
      <c r="BJ455">
        <v>0</v>
      </c>
      <c r="BK455">
        <v>0</v>
      </c>
      <c r="BL455">
        <v>0</v>
      </c>
      <c r="BM455">
        <v>0</v>
      </c>
      <c r="BN455">
        <v>0</v>
      </c>
      <c r="BO455">
        <v>0</v>
      </c>
      <c r="BP455">
        <v>0</v>
      </c>
      <c r="BQ455">
        <v>0</v>
      </c>
      <c r="BR455">
        <v>0</v>
      </c>
      <c r="BS455">
        <v>0</v>
      </c>
      <c r="BT455">
        <v>0</v>
      </c>
      <c r="BU455">
        <v>0</v>
      </c>
      <c r="BV455">
        <v>0</v>
      </c>
      <c r="BW455">
        <v>0</v>
      </c>
      <c r="BX455">
        <v>0</v>
      </c>
      <c r="BY455">
        <v>0</v>
      </c>
      <c r="BZ455">
        <v>0</v>
      </c>
      <c r="CA455">
        <v>0</v>
      </c>
      <c r="CB455">
        <v>0</v>
      </c>
      <c r="CC455">
        <v>0</v>
      </c>
      <c r="CD455">
        <v>0</v>
      </c>
      <c r="CE455">
        <v>0</v>
      </c>
      <c r="CF455">
        <v>0</v>
      </c>
      <c r="CG455">
        <v>0</v>
      </c>
      <c r="CH455">
        <v>0</v>
      </c>
      <c r="CI455">
        <v>0</v>
      </c>
      <c r="CJ455">
        <v>0</v>
      </c>
      <c r="CK455">
        <v>0</v>
      </c>
      <c r="CL455">
        <v>0</v>
      </c>
      <c r="CM455">
        <v>0</v>
      </c>
      <c r="CN455">
        <v>0</v>
      </c>
      <c r="CO455">
        <v>0</v>
      </c>
      <c r="CP455">
        <v>0</v>
      </c>
      <c r="CQ455">
        <v>0</v>
      </c>
      <c r="CR455">
        <v>0</v>
      </c>
      <c r="CS455">
        <v>0</v>
      </c>
      <c r="CT455">
        <v>0</v>
      </c>
      <c r="CU455">
        <v>0</v>
      </c>
      <c r="CV455">
        <v>0</v>
      </c>
      <c r="CW455">
        <v>0</v>
      </c>
      <c r="CX455">
        <v>0</v>
      </c>
      <c r="CY455">
        <v>0</v>
      </c>
      <c r="CZ455">
        <v>0</v>
      </c>
      <c r="DA455">
        <v>0</v>
      </c>
      <c r="DB455">
        <v>0</v>
      </c>
      <c r="DC455">
        <v>0</v>
      </c>
      <c r="DD455">
        <v>0</v>
      </c>
      <c r="DE455">
        <v>0</v>
      </c>
      <c r="DF455">
        <v>0</v>
      </c>
      <c r="DG455">
        <v>0</v>
      </c>
      <c r="DH455">
        <v>0</v>
      </c>
      <c r="DI455">
        <v>0</v>
      </c>
      <c r="DJ455">
        <v>0</v>
      </c>
      <c r="DK455">
        <v>0</v>
      </c>
      <c r="DL455">
        <v>0</v>
      </c>
      <c r="DM455">
        <v>0</v>
      </c>
      <c r="DN455">
        <v>0</v>
      </c>
      <c r="DO455">
        <v>0</v>
      </c>
      <c r="DP455">
        <v>0</v>
      </c>
      <c r="DQ455">
        <v>0</v>
      </c>
      <c r="DR455">
        <v>0</v>
      </c>
      <c r="DS455">
        <v>0</v>
      </c>
      <c r="DT455">
        <v>0</v>
      </c>
      <c r="DU455">
        <v>0</v>
      </c>
      <c r="DV455">
        <v>0</v>
      </c>
      <c r="DW455">
        <v>0</v>
      </c>
      <c r="DX455">
        <v>0</v>
      </c>
      <c r="DY455">
        <v>0</v>
      </c>
      <c r="DZ455">
        <v>0</v>
      </c>
      <c r="EA455">
        <v>0</v>
      </c>
      <c r="EB455">
        <v>0</v>
      </c>
      <c r="EC455">
        <v>0</v>
      </c>
      <c r="ED455">
        <v>0</v>
      </c>
      <c r="EE455">
        <v>0</v>
      </c>
      <c r="EF455">
        <v>0</v>
      </c>
      <c r="EG455">
        <v>0</v>
      </c>
      <c r="EH455">
        <v>0</v>
      </c>
      <c r="EI455">
        <v>0</v>
      </c>
      <c r="EJ455">
        <v>0</v>
      </c>
      <c r="EK455">
        <v>0</v>
      </c>
      <c r="EL455">
        <v>0</v>
      </c>
      <c r="EM455">
        <v>0</v>
      </c>
      <c r="EN455">
        <v>0</v>
      </c>
      <c r="EO455">
        <v>0</v>
      </c>
      <c r="EP455">
        <v>0</v>
      </c>
      <c r="EQ455">
        <v>0</v>
      </c>
      <c r="ER455">
        <v>0</v>
      </c>
      <c r="ES455">
        <v>0</v>
      </c>
      <c r="ET455">
        <v>0</v>
      </c>
      <c r="EU455">
        <v>0</v>
      </c>
      <c r="EV455">
        <v>0</v>
      </c>
      <c r="EW455">
        <v>0</v>
      </c>
      <c r="EX455">
        <v>0</v>
      </c>
      <c r="EY455">
        <v>0</v>
      </c>
      <c r="EZ455">
        <v>0</v>
      </c>
      <c r="FA455">
        <v>0</v>
      </c>
      <c r="FB455">
        <v>0</v>
      </c>
      <c r="FC455">
        <v>0</v>
      </c>
      <c r="FD455">
        <v>0</v>
      </c>
      <c r="FE455">
        <v>0</v>
      </c>
      <c r="FF455">
        <v>0</v>
      </c>
      <c r="FG455">
        <v>0</v>
      </c>
      <c r="FH455">
        <v>0</v>
      </c>
      <c r="FI455">
        <v>0</v>
      </c>
      <c r="FJ455">
        <v>0</v>
      </c>
      <c r="FK455">
        <v>0</v>
      </c>
      <c r="FL455">
        <v>0</v>
      </c>
      <c r="FM455">
        <v>0</v>
      </c>
      <c r="FN455">
        <v>0</v>
      </c>
      <c r="FO455">
        <v>0</v>
      </c>
      <c r="FP455">
        <v>0</v>
      </c>
      <c r="FQ455">
        <v>0</v>
      </c>
      <c r="FR455">
        <v>0</v>
      </c>
      <c r="FS455">
        <v>0</v>
      </c>
      <c r="FU455">
        <v>0</v>
      </c>
    </row>
    <row r="456" spans="1:177" x14ac:dyDescent="0.2">
      <c r="A456" t="s">
        <v>190</v>
      </c>
      <c r="B456" t="s">
        <v>213</v>
      </c>
      <c r="C456" t="s">
        <v>1</v>
      </c>
      <c r="D456" t="s">
        <v>252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0</v>
      </c>
      <c r="BI456">
        <v>0</v>
      </c>
      <c r="BJ456">
        <v>0</v>
      </c>
      <c r="BK456">
        <v>0</v>
      </c>
      <c r="BL456">
        <v>0</v>
      </c>
      <c r="BM456">
        <v>0</v>
      </c>
      <c r="BN456">
        <v>0</v>
      </c>
      <c r="BO456">
        <v>0</v>
      </c>
      <c r="BP456">
        <v>0</v>
      </c>
      <c r="BQ456">
        <v>0</v>
      </c>
      <c r="BR456">
        <v>0</v>
      </c>
      <c r="BS456">
        <v>0</v>
      </c>
      <c r="BT456">
        <v>0</v>
      </c>
      <c r="BU456">
        <v>0</v>
      </c>
      <c r="BV456">
        <v>0</v>
      </c>
      <c r="BW456">
        <v>0</v>
      </c>
      <c r="BX456">
        <v>0</v>
      </c>
      <c r="BY456">
        <v>0</v>
      </c>
      <c r="BZ456">
        <v>0</v>
      </c>
      <c r="CA456">
        <v>0</v>
      </c>
      <c r="CB456">
        <v>0</v>
      </c>
      <c r="CC456">
        <v>0</v>
      </c>
      <c r="CD456">
        <v>0</v>
      </c>
      <c r="CE456">
        <v>0</v>
      </c>
      <c r="CF456">
        <v>0</v>
      </c>
      <c r="CG456">
        <v>0</v>
      </c>
      <c r="CH456">
        <v>0</v>
      </c>
      <c r="CI456">
        <v>0</v>
      </c>
      <c r="CJ456">
        <v>0</v>
      </c>
      <c r="CK456">
        <v>0</v>
      </c>
      <c r="CL456">
        <v>0</v>
      </c>
      <c r="CM456">
        <v>0</v>
      </c>
      <c r="CN456">
        <v>0</v>
      </c>
      <c r="CO456">
        <v>0</v>
      </c>
      <c r="CP456">
        <v>0</v>
      </c>
      <c r="CQ456">
        <v>0</v>
      </c>
      <c r="CR456">
        <v>0</v>
      </c>
      <c r="CS456">
        <v>0</v>
      </c>
      <c r="CT456">
        <v>0</v>
      </c>
      <c r="CU456">
        <v>0</v>
      </c>
      <c r="CV456">
        <v>0</v>
      </c>
      <c r="CW456">
        <v>0</v>
      </c>
      <c r="CX456">
        <v>0</v>
      </c>
      <c r="CY456">
        <v>0</v>
      </c>
      <c r="CZ456">
        <v>0</v>
      </c>
      <c r="DA456">
        <v>0</v>
      </c>
      <c r="DB456">
        <v>0</v>
      </c>
      <c r="DC456">
        <v>0</v>
      </c>
      <c r="DD456">
        <v>0</v>
      </c>
      <c r="DE456">
        <v>0</v>
      </c>
      <c r="DF456">
        <v>0</v>
      </c>
      <c r="DG456">
        <v>0</v>
      </c>
      <c r="DH456">
        <v>0</v>
      </c>
      <c r="DI456">
        <v>0</v>
      </c>
      <c r="DJ456">
        <v>0</v>
      </c>
      <c r="DK456">
        <v>0</v>
      </c>
      <c r="DL456">
        <v>0</v>
      </c>
      <c r="DM456">
        <v>0</v>
      </c>
      <c r="DN456">
        <v>0</v>
      </c>
      <c r="DO456">
        <v>0</v>
      </c>
      <c r="DP456">
        <v>0</v>
      </c>
      <c r="DQ456">
        <v>0</v>
      </c>
      <c r="DR456">
        <v>0</v>
      </c>
      <c r="DS456">
        <v>0</v>
      </c>
      <c r="DT456">
        <v>0</v>
      </c>
      <c r="DU456">
        <v>0</v>
      </c>
      <c r="DV456">
        <v>0</v>
      </c>
      <c r="DW456">
        <v>0</v>
      </c>
      <c r="DX456">
        <v>0</v>
      </c>
      <c r="DY456">
        <v>0</v>
      </c>
      <c r="DZ456">
        <v>0</v>
      </c>
      <c r="EA456">
        <v>0</v>
      </c>
      <c r="EB456">
        <v>0</v>
      </c>
      <c r="EC456">
        <v>0</v>
      </c>
      <c r="ED456">
        <v>0</v>
      </c>
      <c r="EE456">
        <v>0</v>
      </c>
      <c r="EF456">
        <v>0</v>
      </c>
      <c r="EG456">
        <v>0</v>
      </c>
      <c r="EH456">
        <v>0</v>
      </c>
      <c r="EI456">
        <v>0</v>
      </c>
      <c r="EJ456">
        <v>0</v>
      </c>
      <c r="EK456">
        <v>0</v>
      </c>
      <c r="EL456">
        <v>0</v>
      </c>
      <c r="EM456">
        <v>0</v>
      </c>
      <c r="EN456">
        <v>0</v>
      </c>
      <c r="EO456">
        <v>0</v>
      </c>
      <c r="EP456">
        <v>0</v>
      </c>
      <c r="EQ456">
        <v>0</v>
      </c>
      <c r="ER456">
        <v>0</v>
      </c>
      <c r="ES456">
        <v>0</v>
      </c>
      <c r="ET456">
        <v>0</v>
      </c>
      <c r="EU456">
        <v>0</v>
      </c>
      <c r="EV456">
        <v>0</v>
      </c>
      <c r="EW456">
        <v>0</v>
      </c>
      <c r="EX456">
        <v>0</v>
      </c>
      <c r="EY456">
        <v>0</v>
      </c>
      <c r="EZ456">
        <v>0</v>
      </c>
      <c r="FA456">
        <v>0</v>
      </c>
      <c r="FB456">
        <v>0</v>
      </c>
      <c r="FC456">
        <v>0</v>
      </c>
      <c r="FD456">
        <v>0</v>
      </c>
      <c r="FE456">
        <v>0</v>
      </c>
      <c r="FF456">
        <v>0</v>
      </c>
      <c r="FG456">
        <v>0</v>
      </c>
      <c r="FH456">
        <v>0</v>
      </c>
      <c r="FI456">
        <v>0</v>
      </c>
      <c r="FJ456">
        <v>0</v>
      </c>
      <c r="FK456">
        <v>0</v>
      </c>
      <c r="FL456">
        <v>0</v>
      </c>
      <c r="FM456">
        <v>0</v>
      </c>
      <c r="FN456">
        <v>0</v>
      </c>
      <c r="FO456">
        <v>0</v>
      </c>
      <c r="FP456">
        <v>0</v>
      </c>
      <c r="FQ456">
        <v>0</v>
      </c>
      <c r="FR456">
        <v>0</v>
      </c>
      <c r="FS456">
        <v>0</v>
      </c>
      <c r="FU456">
        <v>0</v>
      </c>
    </row>
    <row r="457" spans="1:177" x14ac:dyDescent="0.2">
      <c r="A457" t="s">
        <v>190</v>
      </c>
      <c r="B457" t="s">
        <v>213</v>
      </c>
      <c r="C457" t="s">
        <v>1</v>
      </c>
      <c r="D457" t="s">
        <v>253</v>
      </c>
      <c r="E457">
        <v>178</v>
      </c>
      <c r="F457">
        <v>178</v>
      </c>
      <c r="G457">
        <v>39.255786895751953</v>
      </c>
      <c r="H457">
        <v>39.275039672851562</v>
      </c>
      <c r="I457">
        <v>39.207466125488281</v>
      </c>
      <c r="J457">
        <v>39.93243408203125</v>
      </c>
      <c r="K457">
        <v>41.740917205810547</v>
      </c>
      <c r="L457">
        <v>45.776100158691406</v>
      </c>
      <c r="M457">
        <v>50.738307952880859</v>
      </c>
      <c r="N457">
        <v>56.553794860839844</v>
      </c>
      <c r="O457">
        <v>60.947719573974609</v>
      </c>
      <c r="P457">
        <v>63.851940155029297</v>
      </c>
      <c r="Q457">
        <v>66.076454162597656</v>
      </c>
      <c r="R457">
        <v>67.8101806640625</v>
      </c>
      <c r="S457">
        <v>68.527931213378906</v>
      </c>
      <c r="T457">
        <v>69.004058837890625</v>
      </c>
      <c r="U457">
        <v>67.202804565429687</v>
      </c>
      <c r="V457">
        <v>68.023681640625</v>
      </c>
      <c r="W457">
        <v>67.073974609375</v>
      </c>
      <c r="X457">
        <v>63.668148040771484</v>
      </c>
      <c r="Y457">
        <v>57.030891418457031</v>
      </c>
      <c r="Z457">
        <v>54.490730285644531</v>
      </c>
      <c r="AA457">
        <v>52.800212860107422</v>
      </c>
      <c r="AB457">
        <v>50.945732116699219</v>
      </c>
      <c r="AC457">
        <v>48.941703796386719</v>
      </c>
      <c r="AD457">
        <v>47.284736633300781</v>
      </c>
      <c r="AE457">
        <v>-0.64975988864898682</v>
      </c>
      <c r="AF457">
        <v>-0.77491337060928345</v>
      </c>
      <c r="AG457">
        <v>-1.0590000152587891</v>
      </c>
      <c r="AH457">
        <v>-1.3712180852890015</v>
      </c>
      <c r="AI457">
        <v>-1.8180083036422729</v>
      </c>
      <c r="AJ457">
        <v>-1.6265863180160522</v>
      </c>
      <c r="AK457">
        <v>-0.91247028112411499</v>
      </c>
      <c r="AL457">
        <v>-0.42157703638076782</v>
      </c>
      <c r="AM457">
        <v>-1.4185378551483154</v>
      </c>
      <c r="AN457">
        <v>-1.9088869094848633</v>
      </c>
      <c r="AO457">
        <v>-1.8509474992752075</v>
      </c>
      <c r="AP457">
        <v>-2.0984060764312744</v>
      </c>
      <c r="AQ457">
        <v>-1.5028538703918457</v>
      </c>
      <c r="AR457">
        <v>-1.81313157081604</v>
      </c>
      <c r="AS457">
        <v>-1.6048483848571777</v>
      </c>
      <c r="AT457">
        <v>5.3180432319641113</v>
      </c>
      <c r="AU457">
        <v>5.6054544448852539</v>
      </c>
      <c r="AV457">
        <v>5.1345524787902832</v>
      </c>
      <c r="AW457">
        <v>4.4931855201721191</v>
      </c>
      <c r="AX457">
        <v>1.3103723526000977</v>
      </c>
      <c r="AY457">
        <v>-0.89630556106567383</v>
      </c>
      <c r="AZ457">
        <v>-1.1431833505630493</v>
      </c>
      <c r="BA457">
        <v>-1.4147524833679199</v>
      </c>
      <c r="BB457">
        <v>-1.6096389293670654</v>
      </c>
      <c r="BC457">
        <v>0.16638192534446716</v>
      </c>
      <c r="BD457">
        <v>6.3021355308592319E-3</v>
      </c>
      <c r="BE457">
        <v>-0.31402042508125305</v>
      </c>
      <c r="BF457">
        <v>-0.66126006841659546</v>
      </c>
      <c r="BG457">
        <v>-1.0785006284713745</v>
      </c>
      <c r="BH457">
        <v>-0.85881990194320679</v>
      </c>
      <c r="BI457">
        <v>-0.13120768964290619</v>
      </c>
      <c r="BJ457">
        <v>0.3795333206653595</v>
      </c>
      <c r="BK457">
        <v>-0.5692480206489563</v>
      </c>
      <c r="BL457">
        <v>-1.0285266637802124</v>
      </c>
      <c r="BM457">
        <v>-0.9250757098197937</v>
      </c>
      <c r="BN457">
        <v>-1.1453729867935181</v>
      </c>
      <c r="BO457">
        <v>-0.50221419334411621</v>
      </c>
      <c r="BP457">
        <v>-0.81154537200927734</v>
      </c>
      <c r="BQ457">
        <v>-0.55256348848342896</v>
      </c>
      <c r="BR457">
        <v>6.2664222717285156</v>
      </c>
      <c r="BS457">
        <v>6.5413384437561035</v>
      </c>
      <c r="BT457">
        <v>6.0665678977966309</v>
      </c>
      <c r="BU457">
        <v>5.4064230918884277</v>
      </c>
      <c r="BV457">
        <v>2.1982576847076416</v>
      </c>
      <c r="BW457">
        <v>-3.3459734171628952E-2</v>
      </c>
      <c r="BX457">
        <v>-0.29812121391296387</v>
      </c>
      <c r="BY457">
        <v>-0.55659359693527222</v>
      </c>
      <c r="BZ457">
        <v>-0.74239271879196167</v>
      </c>
      <c r="CA457">
        <v>0.73163926601409912</v>
      </c>
      <c r="CB457">
        <v>0.54736959934234619</v>
      </c>
      <c r="CC457">
        <v>0.20195014774799347</v>
      </c>
      <c r="CD457">
        <v>-0.16954526305198669</v>
      </c>
      <c r="CE457">
        <v>-0.56631976366043091</v>
      </c>
      <c r="CF457">
        <v>-0.32706725597381592</v>
      </c>
      <c r="CG457">
        <v>0.40989241003990173</v>
      </c>
      <c r="CH457">
        <v>0.9343799352645874</v>
      </c>
      <c r="CI457">
        <v>1.8967563286423683E-2</v>
      </c>
      <c r="CJ457">
        <v>-0.41879174113273621</v>
      </c>
      <c r="CK457">
        <v>-0.2838197648525238</v>
      </c>
      <c r="CL457">
        <v>-0.4853050708770752</v>
      </c>
      <c r="CM457">
        <v>0.19082573056221008</v>
      </c>
      <c r="CN457">
        <v>-0.11784985661506653</v>
      </c>
      <c r="CO457">
        <v>0.1762457937002182</v>
      </c>
      <c r="CP457">
        <v>6.9232668876647949</v>
      </c>
      <c r="CQ457">
        <v>7.1895284652709961</v>
      </c>
      <c r="CR457">
        <v>6.7120790481567383</v>
      </c>
      <c r="CS457">
        <v>6.0389285087585449</v>
      </c>
      <c r="CT457">
        <v>2.813204288482666</v>
      </c>
      <c r="CU457">
        <v>0.56414467096328735</v>
      </c>
      <c r="CV457">
        <v>0.28716623783111572</v>
      </c>
      <c r="CW457">
        <v>3.7764601409435272E-2</v>
      </c>
      <c r="CX457">
        <v>-0.14174064993858337</v>
      </c>
      <c r="CY457">
        <v>1.2968965768814087</v>
      </c>
      <c r="CZ457">
        <v>1.0884370803833008</v>
      </c>
      <c r="DA457">
        <v>0.71792072057723999</v>
      </c>
      <c r="DB457">
        <v>0.32216951251029968</v>
      </c>
      <c r="DC457">
        <v>-5.4138936102390289E-2</v>
      </c>
      <c r="DD457">
        <v>0.20468538999557495</v>
      </c>
      <c r="DE457">
        <v>0.95099252462387085</v>
      </c>
      <c r="DF457">
        <v>1.4892265796661377</v>
      </c>
      <c r="DG457">
        <v>0.60718315839767456</v>
      </c>
      <c r="DH457">
        <v>0.19094313681125641</v>
      </c>
      <c r="DI457">
        <v>0.35743618011474609</v>
      </c>
      <c r="DJ457">
        <v>0.17476280033588409</v>
      </c>
      <c r="DK457">
        <v>0.88386565446853638</v>
      </c>
      <c r="DL457">
        <v>0.57584565877914429</v>
      </c>
      <c r="DM457">
        <v>0.90505510568618774</v>
      </c>
      <c r="DN457">
        <v>7.5801115036010742</v>
      </c>
      <c r="DO457">
        <v>7.8377184867858887</v>
      </c>
      <c r="DP457">
        <v>7.3575901985168457</v>
      </c>
      <c r="DQ457">
        <v>6.6714339256286621</v>
      </c>
      <c r="DR457">
        <v>3.4281508922576904</v>
      </c>
      <c r="DS457">
        <v>1.1617491245269775</v>
      </c>
      <c r="DT457">
        <v>0.87245368957519531</v>
      </c>
      <c r="DU457">
        <v>0.63212281465530396</v>
      </c>
      <c r="DV457">
        <v>0.45891141891479492</v>
      </c>
      <c r="DW457">
        <v>2.1130385398864746</v>
      </c>
      <c r="DX457">
        <v>1.8696525096893311</v>
      </c>
      <c r="DY457">
        <v>1.4629002809524536</v>
      </c>
      <c r="DZ457">
        <v>1.0321276187896729</v>
      </c>
      <c r="EA457">
        <v>0.68536883592605591</v>
      </c>
      <c r="EB457">
        <v>0.97245174646377563</v>
      </c>
      <c r="EC457">
        <v>1.7322551012039185</v>
      </c>
      <c r="ED457">
        <v>2.2903368473052979</v>
      </c>
      <c r="EE457">
        <v>1.4564729928970337</v>
      </c>
      <c r="EF457">
        <v>1.0713034868240356</v>
      </c>
      <c r="EG457">
        <v>1.2833079099655151</v>
      </c>
      <c r="EH457">
        <v>1.127795934677124</v>
      </c>
      <c r="EI457">
        <v>1.8845052719116211</v>
      </c>
      <c r="EJ457">
        <v>1.5774317979812622</v>
      </c>
      <c r="EK457">
        <v>1.9573400020599365</v>
      </c>
      <c r="EL457">
        <v>8.5284900665283203</v>
      </c>
      <c r="EM457">
        <v>8.7736024856567383</v>
      </c>
      <c r="EN457">
        <v>8.2896051406860352</v>
      </c>
      <c r="EO457">
        <v>7.5846714973449707</v>
      </c>
      <c r="EP457">
        <v>4.3160362243652344</v>
      </c>
      <c r="EQ457">
        <v>2.0245950222015381</v>
      </c>
      <c r="ER457">
        <v>1.7175158262252808</v>
      </c>
      <c r="ES457">
        <v>1.4902817010879517</v>
      </c>
      <c r="ET457">
        <v>1.3261575698852539</v>
      </c>
      <c r="EU457">
        <v>64.040870666503906</v>
      </c>
      <c r="EV457">
        <v>63.587776184082031</v>
      </c>
      <c r="EW457">
        <v>63.066791534423828</v>
      </c>
      <c r="EX457">
        <v>62.127567291259766</v>
      </c>
      <c r="EY457">
        <v>61.866031646728516</v>
      </c>
      <c r="EZ457">
        <v>62.02777099609375</v>
      </c>
      <c r="FA457">
        <v>62.056476593017578</v>
      </c>
      <c r="FB457">
        <v>62.6474609375</v>
      </c>
      <c r="FC457">
        <v>64.33917236328125</v>
      </c>
      <c r="FD457">
        <v>66.866775512695313</v>
      </c>
      <c r="FE457">
        <v>69.642311096191406</v>
      </c>
      <c r="FF457">
        <v>73.023826599121094</v>
      </c>
      <c r="FG457">
        <v>75.888603210449219</v>
      </c>
      <c r="FH457">
        <v>77.200035095214844</v>
      </c>
      <c r="FI457">
        <v>77.133529663085938</v>
      </c>
      <c r="FJ457">
        <v>76.632041931152344</v>
      </c>
      <c r="FK457">
        <v>75.28564453125</v>
      </c>
      <c r="FL457">
        <v>74.88519287109375</v>
      </c>
      <c r="FM457">
        <v>74.07513427734375</v>
      </c>
      <c r="FN457">
        <v>71.759994506835937</v>
      </c>
      <c r="FO457">
        <v>69.032478332519531</v>
      </c>
      <c r="FP457">
        <v>67.136459350585938</v>
      </c>
      <c r="FQ457">
        <v>66.381141662597656</v>
      </c>
      <c r="FR457">
        <v>65.558845520019531</v>
      </c>
      <c r="FS457">
        <v>178</v>
      </c>
      <c r="FT457">
        <v>0.11148214340209961</v>
      </c>
      <c r="FU457">
        <v>1</v>
      </c>
    </row>
    <row r="458" spans="1:177" x14ac:dyDescent="0.2">
      <c r="A458" t="s">
        <v>190</v>
      </c>
      <c r="B458" t="s">
        <v>213</v>
      </c>
      <c r="C458" t="s">
        <v>1</v>
      </c>
      <c r="D458" t="s">
        <v>254</v>
      </c>
      <c r="E458">
        <v>178</v>
      </c>
      <c r="F458">
        <v>178</v>
      </c>
      <c r="G458">
        <v>47.0128173828125</v>
      </c>
      <c r="H458">
        <v>46.402919769287109</v>
      </c>
      <c r="I458">
        <v>45.586612701416016</v>
      </c>
      <c r="J458">
        <v>45.319404602050781</v>
      </c>
      <c r="K458">
        <v>46.378353118896484</v>
      </c>
      <c r="L458">
        <v>50.089897155761719</v>
      </c>
      <c r="M458">
        <v>54.790496826171875</v>
      </c>
      <c r="N458">
        <v>59.995326995849609</v>
      </c>
      <c r="O458">
        <v>64.506919860839844</v>
      </c>
      <c r="P458">
        <v>67.128181457519531</v>
      </c>
      <c r="Q458">
        <v>69.349349975585938</v>
      </c>
      <c r="R458">
        <v>70.456771850585938</v>
      </c>
      <c r="S458">
        <v>70.521141052246094</v>
      </c>
      <c r="T458">
        <v>71.450950622558594</v>
      </c>
      <c r="U458">
        <v>69.954200744628906</v>
      </c>
      <c r="V458">
        <v>71.14434814453125</v>
      </c>
      <c r="W458">
        <v>70.538787841796875</v>
      </c>
      <c r="X458">
        <v>66.901130676269531</v>
      </c>
      <c r="Y458">
        <v>59.311458587646484</v>
      </c>
      <c r="Z458">
        <v>56.29254150390625</v>
      </c>
      <c r="AA458">
        <v>54.179477691650391</v>
      </c>
      <c r="AB458">
        <v>52.082279205322266</v>
      </c>
      <c r="AC458">
        <v>49.860980987548828</v>
      </c>
      <c r="AD458">
        <v>47.979389190673828</v>
      </c>
      <c r="AE458">
        <v>0.24446059763431549</v>
      </c>
      <c r="AF458">
        <v>9.7902387380599976E-2</v>
      </c>
      <c r="AG458">
        <v>-0.63446140289306641</v>
      </c>
      <c r="AH458">
        <v>-0.67156672477722168</v>
      </c>
      <c r="AI458">
        <v>-1.0144423246383667</v>
      </c>
      <c r="AJ458">
        <v>-0.62297368049621582</v>
      </c>
      <c r="AK458">
        <v>-0.40825662016868591</v>
      </c>
      <c r="AL458">
        <v>-0.92196416854858398</v>
      </c>
      <c r="AM458">
        <v>-1.3385765552520752</v>
      </c>
      <c r="AN458">
        <v>-2.461256742477417</v>
      </c>
      <c r="AO458">
        <v>-3.157433032989502</v>
      </c>
      <c r="AP458">
        <v>-3.2809338569641113</v>
      </c>
      <c r="AQ458">
        <v>-3.3628463745117187</v>
      </c>
      <c r="AR458">
        <v>-2.100813627243042</v>
      </c>
      <c r="AS458">
        <v>0.24975256621837616</v>
      </c>
      <c r="AT458">
        <v>7.5291457176208496</v>
      </c>
      <c r="AU458">
        <v>7.486839771270752</v>
      </c>
      <c r="AV458">
        <v>6.4297213554382324</v>
      </c>
      <c r="AW458">
        <v>4.9113783836364746</v>
      </c>
      <c r="AX458">
        <v>0.22911129891872406</v>
      </c>
      <c r="AY458">
        <v>-1.1511156558990479</v>
      </c>
      <c r="AZ458">
        <v>-1.2937427759170532</v>
      </c>
      <c r="BA458">
        <v>-1.2688426971435547</v>
      </c>
      <c r="BB458">
        <v>-1.4968416690826416</v>
      </c>
      <c r="BC458">
        <v>0.95031446218490601</v>
      </c>
      <c r="BD458">
        <v>0.75397223234176636</v>
      </c>
      <c r="BE458">
        <v>1.358144823461771E-2</v>
      </c>
      <c r="BF458">
        <v>-5.7718191295862198E-2</v>
      </c>
      <c r="BG458">
        <v>-0.38284555077552795</v>
      </c>
      <c r="BH458">
        <v>4.3319083750247955E-2</v>
      </c>
      <c r="BI458">
        <v>0.25346359610557556</v>
      </c>
      <c r="BJ458">
        <v>-0.23869341611862183</v>
      </c>
      <c r="BK458">
        <v>-0.63404661417007446</v>
      </c>
      <c r="BL458">
        <v>-1.7286231517791748</v>
      </c>
      <c r="BM458">
        <v>-2.38824462890625</v>
      </c>
      <c r="BN458">
        <v>-2.5051019191741943</v>
      </c>
      <c r="BO458">
        <v>-2.5759754180908203</v>
      </c>
      <c r="BP458">
        <v>-1.29570472240448</v>
      </c>
      <c r="BQ458">
        <v>1.1724667549133301</v>
      </c>
      <c r="BR458">
        <v>8.3415346145629883</v>
      </c>
      <c r="BS458">
        <v>8.2989368438720703</v>
      </c>
      <c r="BT458">
        <v>7.2519550323486328</v>
      </c>
      <c r="BU458">
        <v>5.7079892158508301</v>
      </c>
      <c r="BV458">
        <v>0.98783910274505615</v>
      </c>
      <c r="BW458">
        <v>-0.41238203644752502</v>
      </c>
      <c r="BX458">
        <v>-0.58000099658966064</v>
      </c>
      <c r="BY458">
        <v>-0.54929059743881226</v>
      </c>
      <c r="BZ458">
        <v>-0.77298784255981445</v>
      </c>
      <c r="CA458">
        <v>1.439186692237854</v>
      </c>
      <c r="CB458">
        <v>1.2083642482757568</v>
      </c>
      <c r="CC458">
        <v>0.4624139666557312</v>
      </c>
      <c r="CD458">
        <v>0.36743143200874329</v>
      </c>
      <c r="CE458">
        <v>5.4596435278654099E-2</v>
      </c>
      <c r="CF458">
        <v>0.50479143857955933</v>
      </c>
      <c r="CG458">
        <v>0.7117689847946167</v>
      </c>
      <c r="CH458">
        <v>0.23453783988952637</v>
      </c>
      <c r="CI458">
        <v>-0.14609131217002869</v>
      </c>
      <c r="CJ458">
        <v>-1.2212033271789551</v>
      </c>
      <c r="CK458">
        <v>-1.8555070161819458</v>
      </c>
      <c r="CL458">
        <v>-1.9677629470825195</v>
      </c>
      <c r="CM458">
        <v>-2.0309908390045166</v>
      </c>
      <c r="CN458">
        <v>-0.73808872699737549</v>
      </c>
      <c r="CO458">
        <v>1.8115358352661133</v>
      </c>
      <c r="CP458">
        <v>8.9041929244995117</v>
      </c>
      <c r="CQ458">
        <v>8.8613920211791992</v>
      </c>
      <c r="CR458">
        <v>7.8214311599731445</v>
      </c>
      <c r="CS458">
        <v>6.2597193717956543</v>
      </c>
      <c r="CT458">
        <v>1.5133316516876221</v>
      </c>
      <c r="CU458">
        <v>9.9262602627277374E-2</v>
      </c>
      <c r="CV458">
        <v>-8.5665576159954071E-2</v>
      </c>
      <c r="CW458">
        <v>-5.09309321641922E-2</v>
      </c>
      <c r="CX458">
        <v>-0.27164885401725769</v>
      </c>
      <c r="CY458">
        <v>1.9280589818954468</v>
      </c>
      <c r="CZ458">
        <v>1.6627562046051025</v>
      </c>
      <c r="DA458">
        <v>0.91124647855758667</v>
      </c>
      <c r="DB458">
        <v>0.79258108139038086</v>
      </c>
      <c r="DC458">
        <v>0.49203842878341675</v>
      </c>
      <c r="DD458">
        <v>0.96626377105712891</v>
      </c>
      <c r="DE458">
        <v>1.1700743436813354</v>
      </c>
      <c r="DF458">
        <v>0.70776909589767456</v>
      </c>
      <c r="DG458">
        <v>0.3418639600276947</v>
      </c>
      <c r="DH458">
        <v>-0.71378350257873535</v>
      </c>
      <c r="DI458">
        <v>-1.3227694034576416</v>
      </c>
      <c r="DJ458">
        <v>-1.4304239749908447</v>
      </c>
      <c r="DK458">
        <v>-1.4860063791275024</v>
      </c>
      <c r="DL458">
        <v>-0.18047277629375458</v>
      </c>
      <c r="DM458">
        <v>2.4506049156188965</v>
      </c>
      <c r="DN458">
        <v>9.4668512344360352</v>
      </c>
      <c r="DO458">
        <v>9.4238471984863281</v>
      </c>
      <c r="DP458">
        <v>8.3909072875976562</v>
      </c>
      <c r="DQ458">
        <v>6.8114495277404785</v>
      </c>
      <c r="DR458">
        <v>2.0388243198394775</v>
      </c>
      <c r="DS458">
        <v>0.61090725660324097</v>
      </c>
      <c r="DT458">
        <v>0.40866982936859131</v>
      </c>
      <c r="DU458">
        <v>0.44742870330810547</v>
      </c>
      <c r="DV458">
        <v>0.22969011962413788</v>
      </c>
      <c r="DW458">
        <v>2.6339128017425537</v>
      </c>
      <c r="DX458">
        <v>2.3188261985778809</v>
      </c>
      <c r="DY458">
        <v>1.5592893362045288</v>
      </c>
      <c r="DZ458">
        <v>1.406429648399353</v>
      </c>
      <c r="EA458">
        <v>1.1236351728439331</v>
      </c>
      <c r="EB458">
        <v>1.6325565576553345</v>
      </c>
      <c r="EC458">
        <v>1.8317946195602417</v>
      </c>
      <c r="ED458">
        <v>1.3910398483276367</v>
      </c>
      <c r="EE458">
        <v>1.046393871307373</v>
      </c>
      <c r="EF458">
        <v>1.8850089982151985E-2</v>
      </c>
      <c r="EG458">
        <v>-0.5535808801651001</v>
      </c>
      <c r="EH458">
        <v>-0.65459197759628296</v>
      </c>
      <c r="EI458">
        <v>-0.69913530349731445</v>
      </c>
      <c r="EJ458">
        <v>0.62463611364364624</v>
      </c>
      <c r="EK458">
        <v>3.373319149017334</v>
      </c>
      <c r="EL458">
        <v>10.279239654541016</v>
      </c>
      <c r="EM458">
        <v>10.235943794250488</v>
      </c>
      <c r="EN458">
        <v>9.2131404876708984</v>
      </c>
      <c r="EO458">
        <v>7.608060359954834</v>
      </c>
      <c r="EP458">
        <v>2.7975521087646484</v>
      </c>
      <c r="EQ458">
        <v>1.3496408462524414</v>
      </c>
      <c r="ER458">
        <v>1.1224116086959839</v>
      </c>
      <c r="ES458">
        <v>1.1669808626174927</v>
      </c>
      <c r="ET458">
        <v>0.95354396104812622</v>
      </c>
      <c r="EU458">
        <v>65.17071533203125</v>
      </c>
      <c r="EV458">
        <v>64.736564636230469</v>
      </c>
      <c r="EW458">
        <v>64.560791015625</v>
      </c>
      <c r="EX458">
        <v>64.050613403320312</v>
      </c>
      <c r="EY458">
        <v>63.395030975341797</v>
      </c>
      <c r="EZ458">
        <v>63.091873168945313</v>
      </c>
      <c r="FA458">
        <v>62.455780029296875</v>
      </c>
      <c r="FB458">
        <v>63.346714019775391</v>
      </c>
      <c r="FC458">
        <v>65.627227783203125</v>
      </c>
      <c r="FD458">
        <v>68.668548583984375</v>
      </c>
      <c r="FE458">
        <v>72.038352966308594</v>
      </c>
      <c r="FF458">
        <v>74.694175720214844</v>
      </c>
      <c r="FG458">
        <v>76.826324462890625</v>
      </c>
      <c r="FH458">
        <v>79.386009216308594</v>
      </c>
      <c r="FI458">
        <v>80.178535461425781</v>
      </c>
      <c r="FJ458">
        <v>80.996711730957031</v>
      </c>
      <c r="FK458">
        <v>80.642364501953125</v>
      </c>
      <c r="FL458">
        <v>80.427162170410156</v>
      </c>
      <c r="FM458">
        <v>78.491645812988281</v>
      </c>
      <c r="FN458">
        <v>74.601318359375</v>
      </c>
      <c r="FO458">
        <v>70.967803955078125</v>
      </c>
      <c r="FP458">
        <v>68.504127502441406</v>
      </c>
      <c r="FQ458">
        <v>66.842826843261719</v>
      </c>
      <c r="FR458">
        <v>65.934768676757812</v>
      </c>
      <c r="FS458">
        <v>178</v>
      </c>
      <c r="FT458">
        <v>0.10579095780849457</v>
      </c>
      <c r="FU458">
        <v>1</v>
      </c>
    </row>
    <row r="459" spans="1:177" x14ac:dyDescent="0.2">
      <c r="A459" t="s">
        <v>190</v>
      </c>
      <c r="B459" t="s">
        <v>213</v>
      </c>
      <c r="C459" t="s">
        <v>1</v>
      </c>
      <c r="D459" t="s">
        <v>255</v>
      </c>
      <c r="E459">
        <v>180</v>
      </c>
      <c r="F459">
        <v>180</v>
      </c>
      <c r="G459">
        <v>46.460247039794922</v>
      </c>
      <c r="H459">
        <v>45.466587066650391</v>
      </c>
      <c r="I459">
        <v>44.505043029785156</v>
      </c>
      <c r="J459">
        <v>43.959987640380859</v>
      </c>
      <c r="K459">
        <v>44.452617645263672</v>
      </c>
      <c r="L459">
        <v>47.626556396484375</v>
      </c>
      <c r="M459">
        <v>52.215366363525391</v>
      </c>
      <c r="N459">
        <v>57.113571166992187</v>
      </c>
      <c r="O459">
        <v>60.854598999023438</v>
      </c>
      <c r="P459">
        <v>63.172225952148438</v>
      </c>
      <c r="Q459">
        <v>64.903793334960938</v>
      </c>
      <c r="R459">
        <v>65.817306518554688</v>
      </c>
      <c r="S459">
        <v>66.042251586914062</v>
      </c>
      <c r="T459">
        <v>66.559135437011719</v>
      </c>
      <c r="U459">
        <v>66.992095947265625</v>
      </c>
      <c r="V459">
        <v>66.4468994140625</v>
      </c>
      <c r="W459">
        <v>65.830337524414062</v>
      </c>
      <c r="X459">
        <v>62.249004364013672</v>
      </c>
      <c r="Y459">
        <v>54.84417724609375</v>
      </c>
      <c r="Z459">
        <v>52.326927185058594</v>
      </c>
      <c r="AA459">
        <v>50.293739318847656</v>
      </c>
      <c r="AB459">
        <v>48.2943115234375</v>
      </c>
      <c r="AC459">
        <v>46.250900268554688</v>
      </c>
      <c r="AD459">
        <v>44.336132049560547</v>
      </c>
      <c r="AE459">
        <v>0.52564996480941772</v>
      </c>
      <c r="AF459">
        <v>0.74441820383071899</v>
      </c>
      <c r="AG459">
        <v>0.80850660800933838</v>
      </c>
      <c r="AH459">
        <v>0.61050295829772949</v>
      </c>
      <c r="AI459">
        <v>-1.0886321067810059</v>
      </c>
      <c r="AJ459">
        <v>-2.1059591770172119</v>
      </c>
      <c r="AK459">
        <v>-1.1849631071090698</v>
      </c>
      <c r="AL459">
        <v>-1.5531507730484009</v>
      </c>
      <c r="AM459">
        <v>-2.465052604675293</v>
      </c>
      <c r="AN459">
        <v>-2.9858770370483398</v>
      </c>
      <c r="AO459">
        <v>-2.6345627307891846</v>
      </c>
      <c r="AP459">
        <v>-3.2532823085784912</v>
      </c>
      <c r="AQ459">
        <v>-3.5908386707305908</v>
      </c>
      <c r="AR459">
        <v>-2.9978353977203369</v>
      </c>
      <c r="AS459">
        <v>-0.11465384811162949</v>
      </c>
      <c r="AT459">
        <v>6.2575592994689941</v>
      </c>
      <c r="AU459">
        <v>7.0381240844726563</v>
      </c>
      <c r="AV459">
        <v>6.9209122657775879</v>
      </c>
      <c r="AW459">
        <v>4.9645285606384277</v>
      </c>
      <c r="AX459">
        <v>1.5219063758850098</v>
      </c>
      <c r="AY459">
        <v>-1.1261907815933228</v>
      </c>
      <c r="AZ459">
        <v>-1.0903637409210205</v>
      </c>
      <c r="BA459">
        <v>-1.6642633676528931</v>
      </c>
      <c r="BB459">
        <v>-1.7351083755493164</v>
      </c>
      <c r="BC459">
        <v>1.3020503520965576</v>
      </c>
      <c r="BD459">
        <v>1.4695545434951782</v>
      </c>
      <c r="BE459">
        <v>1.5106372833251953</v>
      </c>
      <c r="BF459">
        <v>1.2827388048171997</v>
      </c>
      <c r="BG459">
        <v>-0.38085931539535522</v>
      </c>
      <c r="BH459">
        <v>-1.3785648345947266</v>
      </c>
      <c r="BI459">
        <v>-0.45473837852478027</v>
      </c>
      <c r="BJ459">
        <v>-0.78084105253219604</v>
      </c>
      <c r="BK459">
        <v>-1.6517531871795654</v>
      </c>
      <c r="BL459">
        <v>-2.1511228084564209</v>
      </c>
      <c r="BM459">
        <v>-1.7719162702560425</v>
      </c>
      <c r="BN459">
        <v>-2.3710141181945801</v>
      </c>
      <c r="BO459">
        <v>-2.6888480186462402</v>
      </c>
      <c r="BP459">
        <v>-2.0832476615905762</v>
      </c>
      <c r="BQ459">
        <v>0.80350065231323242</v>
      </c>
      <c r="BR459">
        <v>7.1674866676330566</v>
      </c>
      <c r="BS459">
        <v>7.9585700035095215</v>
      </c>
      <c r="BT459">
        <v>7.8404655456542969</v>
      </c>
      <c r="BU459">
        <v>5.8667244911193848</v>
      </c>
      <c r="BV459">
        <v>2.409578800201416</v>
      </c>
      <c r="BW459">
        <v>-0.26625379920005798</v>
      </c>
      <c r="BX459">
        <v>-0.25380077958106995</v>
      </c>
      <c r="BY459">
        <v>-0.82077902555465698</v>
      </c>
      <c r="BZ459">
        <v>-0.9112667441368103</v>
      </c>
      <c r="CA459">
        <v>1.8397829532623291</v>
      </c>
      <c r="CB459">
        <v>1.971781849861145</v>
      </c>
      <c r="CC459">
        <v>1.9969309568405151</v>
      </c>
      <c r="CD459">
        <v>1.748327374458313</v>
      </c>
      <c r="CE459">
        <v>0.10934199392795563</v>
      </c>
      <c r="CF459">
        <v>-0.87477380037307739</v>
      </c>
      <c r="CG459">
        <v>5.101301521062851E-2</v>
      </c>
      <c r="CH459">
        <v>-0.2459416538476944</v>
      </c>
      <c r="CI459">
        <v>-1.0884644985198975</v>
      </c>
      <c r="CJ459">
        <v>-1.5729745626449585</v>
      </c>
      <c r="CK459">
        <v>-1.1744499206542969</v>
      </c>
      <c r="CL459">
        <v>-1.759958028793335</v>
      </c>
      <c r="CM459">
        <v>-2.0641319751739502</v>
      </c>
      <c r="CN459">
        <v>-1.4498071670532227</v>
      </c>
      <c r="CO459">
        <v>1.4394116401672363</v>
      </c>
      <c r="CP459">
        <v>7.7976994514465332</v>
      </c>
      <c r="CQ459">
        <v>8.5960683822631836</v>
      </c>
      <c r="CR459">
        <v>8.4773454666137695</v>
      </c>
      <c r="CS459">
        <v>6.4915828704833984</v>
      </c>
      <c r="CT459">
        <v>3.0243780612945557</v>
      </c>
      <c r="CU459">
        <v>0.32933592796325684</v>
      </c>
      <c r="CV459">
        <v>0.32560014724731445</v>
      </c>
      <c r="CW459">
        <v>-0.2365843653678894</v>
      </c>
      <c r="CX459">
        <v>-0.34067657589912415</v>
      </c>
      <c r="CY459">
        <v>2.3775155544281006</v>
      </c>
      <c r="CZ459">
        <v>2.4740090370178223</v>
      </c>
      <c r="DA459">
        <v>2.483224630355835</v>
      </c>
      <c r="DB459">
        <v>2.2139158248901367</v>
      </c>
      <c r="DC459">
        <v>0.59954327344894409</v>
      </c>
      <c r="DD459">
        <v>-0.37098270654678345</v>
      </c>
      <c r="DE459">
        <v>0.55676442384719849</v>
      </c>
      <c r="DF459">
        <v>0.28895774483680725</v>
      </c>
      <c r="DG459">
        <v>-0.52517575025558472</v>
      </c>
      <c r="DH459">
        <v>-0.99482631683349609</v>
      </c>
      <c r="DI459">
        <v>-0.57698363065719604</v>
      </c>
      <c r="DJ459">
        <v>-1.1489018201828003</v>
      </c>
      <c r="DK459">
        <v>-1.4394160509109497</v>
      </c>
      <c r="DL459">
        <v>-0.81636655330657959</v>
      </c>
      <c r="DM459">
        <v>2.0753226280212402</v>
      </c>
      <c r="DN459">
        <v>8.427912712097168</v>
      </c>
      <c r="DO459">
        <v>9.2335662841796875</v>
      </c>
      <c r="DP459">
        <v>9.1142253875732422</v>
      </c>
      <c r="DQ459">
        <v>7.1164412498474121</v>
      </c>
      <c r="DR459">
        <v>3.6391773223876953</v>
      </c>
      <c r="DS459">
        <v>0.92492562532424927</v>
      </c>
      <c r="DT459">
        <v>0.90500110387802124</v>
      </c>
      <c r="DU459">
        <v>0.34761029481887817</v>
      </c>
      <c r="DV459">
        <v>0.22991359233856201</v>
      </c>
      <c r="DW459">
        <v>3.1539158821105957</v>
      </c>
      <c r="DX459">
        <v>3.1991455554962158</v>
      </c>
      <c r="DY459">
        <v>3.1853554248809814</v>
      </c>
      <c r="DZ459">
        <v>2.8861517906188965</v>
      </c>
      <c r="EA459">
        <v>1.3073160648345947</v>
      </c>
      <c r="EB459">
        <v>0.35641160607337952</v>
      </c>
      <c r="EC459">
        <v>1.2869890928268433</v>
      </c>
      <c r="ED459">
        <v>1.0612674951553345</v>
      </c>
      <c r="EE459">
        <v>0.28812369704246521</v>
      </c>
      <c r="EF459">
        <v>-0.16007210314273834</v>
      </c>
      <c r="EG459">
        <v>0.28566285967826843</v>
      </c>
      <c r="EH459">
        <v>-0.26663380861282349</v>
      </c>
      <c r="EI459">
        <v>-0.53742533922195435</v>
      </c>
      <c r="EJ459">
        <v>9.8221041262149811E-2</v>
      </c>
      <c r="EK459">
        <v>2.9934771060943604</v>
      </c>
      <c r="EL459">
        <v>9.3378400802612305</v>
      </c>
      <c r="EM459">
        <v>10.154012680053711</v>
      </c>
      <c r="EN459">
        <v>10.033778190612793</v>
      </c>
      <c r="EO459">
        <v>8.0186376571655273</v>
      </c>
      <c r="EP459">
        <v>4.5268497467041016</v>
      </c>
      <c r="EQ459">
        <v>1.7848626375198364</v>
      </c>
      <c r="ER459">
        <v>1.7415640354156494</v>
      </c>
      <c r="ES459">
        <v>1.1910946369171143</v>
      </c>
      <c r="ET459">
        <v>1.0537551641464233</v>
      </c>
      <c r="EU459">
        <v>64.413116455078125</v>
      </c>
      <c r="EV459">
        <v>64.255767822265625</v>
      </c>
      <c r="EW459">
        <v>63.638721466064453</v>
      </c>
      <c r="EX459">
        <v>63.088787078857422</v>
      </c>
      <c r="EY459">
        <v>62.586643218994141</v>
      </c>
      <c r="EZ459">
        <v>62.493343353271484</v>
      </c>
      <c r="FA459">
        <v>62.0579833984375</v>
      </c>
      <c r="FB459">
        <v>63.527973175048828</v>
      </c>
      <c r="FC459">
        <v>65.640869140625</v>
      </c>
      <c r="FD459">
        <v>68.050865173339844</v>
      </c>
      <c r="FE459">
        <v>70.548912048339844</v>
      </c>
      <c r="FF459">
        <v>72.718177795410156</v>
      </c>
      <c r="FG459">
        <v>75.295234680175781</v>
      </c>
      <c r="FH459">
        <v>77.076683044433594</v>
      </c>
      <c r="FI459">
        <v>78.967025756835938</v>
      </c>
      <c r="FJ459">
        <v>79.32098388671875</v>
      </c>
      <c r="FK459">
        <v>79.121719360351563</v>
      </c>
      <c r="FL459">
        <v>78.540542602539062</v>
      </c>
      <c r="FM459">
        <v>76.930763244628906</v>
      </c>
      <c r="FN459">
        <v>73.890289306640625</v>
      </c>
      <c r="FO459">
        <v>70.031600952148438</v>
      </c>
      <c r="FP459">
        <v>67.201011657714844</v>
      </c>
      <c r="FQ459">
        <v>65.448471069335938</v>
      </c>
      <c r="FR459">
        <v>64.228324890136719</v>
      </c>
      <c r="FS459">
        <v>180</v>
      </c>
      <c r="FT459">
        <v>0.11148684471845627</v>
      </c>
      <c r="FU459">
        <v>1</v>
      </c>
    </row>
    <row r="460" spans="1:177" x14ac:dyDescent="0.2">
      <c r="A460" t="s">
        <v>190</v>
      </c>
      <c r="B460" t="s">
        <v>213</v>
      </c>
      <c r="C460" t="s">
        <v>1</v>
      </c>
      <c r="D460" t="s">
        <v>256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0</v>
      </c>
      <c r="BI460">
        <v>0</v>
      </c>
      <c r="BJ460">
        <v>0</v>
      </c>
      <c r="BK460">
        <v>0</v>
      </c>
      <c r="BL460">
        <v>0</v>
      </c>
      <c r="BM460">
        <v>0</v>
      </c>
      <c r="BN460">
        <v>0</v>
      </c>
      <c r="BO460">
        <v>0</v>
      </c>
      <c r="BP460">
        <v>0</v>
      </c>
      <c r="BQ460">
        <v>0</v>
      </c>
      <c r="BR460">
        <v>0</v>
      </c>
      <c r="BS460">
        <v>0</v>
      </c>
      <c r="BT460">
        <v>0</v>
      </c>
      <c r="BU460">
        <v>0</v>
      </c>
      <c r="BV460">
        <v>0</v>
      </c>
      <c r="BW460">
        <v>0</v>
      </c>
      <c r="BX460">
        <v>0</v>
      </c>
      <c r="BY460">
        <v>0</v>
      </c>
      <c r="BZ460">
        <v>0</v>
      </c>
      <c r="CA460">
        <v>0</v>
      </c>
      <c r="CB460">
        <v>0</v>
      </c>
      <c r="CC460">
        <v>0</v>
      </c>
      <c r="CD460">
        <v>0</v>
      </c>
      <c r="CE460">
        <v>0</v>
      </c>
      <c r="CF460">
        <v>0</v>
      </c>
      <c r="CG460">
        <v>0</v>
      </c>
      <c r="CH460">
        <v>0</v>
      </c>
      <c r="CI460">
        <v>0</v>
      </c>
      <c r="CJ460">
        <v>0</v>
      </c>
      <c r="CK460">
        <v>0</v>
      </c>
      <c r="CL460">
        <v>0</v>
      </c>
      <c r="CM460">
        <v>0</v>
      </c>
      <c r="CN460">
        <v>0</v>
      </c>
      <c r="CO460">
        <v>0</v>
      </c>
      <c r="CP460">
        <v>0</v>
      </c>
      <c r="CQ460">
        <v>0</v>
      </c>
      <c r="CR460">
        <v>0</v>
      </c>
      <c r="CS460">
        <v>0</v>
      </c>
      <c r="CT460">
        <v>0</v>
      </c>
      <c r="CU460">
        <v>0</v>
      </c>
      <c r="CV460">
        <v>0</v>
      </c>
      <c r="CW460">
        <v>0</v>
      </c>
      <c r="CX460">
        <v>0</v>
      </c>
      <c r="CY460">
        <v>0</v>
      </c>
      <c r="CZ460">
        <v>0</v>
      </c>
      <c r="DA460">
        <v>0</v>
      </c>
      <c r="DB460">
        <v>0</v>
      </c>
      <c r="DC460">
        <v>0</v>
      </c>
      <c r="DD460">
        <v>0</v>
      </c>
      <c r="DE460">
        <v>0</v>
      </c>
      <c r="DF460">
        <v>0</v>
      </c>
      <c r="DG460">
        <v>0</v>
      </c>
      <c r="DH460">
        <v>0</v>
      </c>
      <c r="DI460">
        <v>0</v>
      </c>
      <c r="DJ460">
        <v>0</v>
      </c>
      <c r="DK460">
        <v>0</v>
      </c>
      <c r="DL460">
        <v>0</v>
      </c>
      <c r="DM460">
        <v>0</v>
      </c>
      <c r="DN460">
        <v>0</v>
      </c>
      <c r="DO460">
        <v>0</v>
      </c>
      <c r="DP460">
        <v>0</v>
      </c>
      <c r="DQ460">
        <v>0</v>
      </c>
      <c r="DR460">
        <v>0</v>
      </c>
      <c r="DS460">
        <v>0</v>
      </c>
      <c r="DT460">
        <v>0</v>
      </c>
      <c r="DU460">
        <v>0</v>
      </c>
      <c r="DV460">
        <v>0</v>
      </c>
      <c r="DW460">
        <v>0</v>
      </c>
      <c r="DX460">
        <v>0</v>
      </c>
      <c r="DY460">
        <v>0</v>
      </c>
      <c r="DZ460">
        <v>0</v>
      </c>
      <c r="EA460">
        <v>0</v>
      </c>
      <c r="EB460">
        <v>0</v>
      </c>
      <c r="EC460">
        <v>0</v>
      </c>
      <c r="ED460">
        <v>0</v>
      </c>
      <c r="EE460">
        <v>0</v>
      </c>
      <c r="EF460">
        <v>0</v>
      </c>
      <c r="EG460">
        <v>0</v>
      </c>
      <c r="EH460">
        <v>0</v>
      </c>
      <c r="EI460">
        <v>0</v>
      </c>
      <c r="EJ460">
        <v>0</v>
      </c>
      <c r="EK460">
        <v>0</v>
      </c>
      <c r="EL460">
        <v>0</v>
      </c>
      <c r="EM460">
        <v>0</v>
      </c>
      <c r="EN460">
        <v>0</v>
      </c>
      <c r="EO460">
        <v>0</v>
      </c>
      <c r="EP460">
        <v>0</v>
      </c>
      <c r="EQ460">
        <v>0</v>
      </c>
      <c r="ER460">
        <v>0</v>
      </c>
      <c r="ES460">
        <v>0</v>
      </c>
      <c r="ET460">
        <v>0</v>
      </c>
      <c r="EU460">
        <v>0</v>
      </c>
      <c r="EV460">
        <v>0</v>
      </c>
      <c r="EW460">
        <v>0</v>
      </c>
      <c r="EX460">
        <v>0</v>
      </c>
      <c r="EY460">
        <v>0</v>
      </c>
      <c r="EZ460">
        <v>0</v>
      </c>
      <c r="FA460">
        <v>0</v>
      </c>
      <c r="FB460">
        <v>0</v>
      </c>
      <c r="FC460">
        <v>0</v>
      </c>
      <c r="FD460">
        <v>0</v>
      </c>
      <c r="FE460">
        <v>0</v>
      </c>
      <c r="FF460">
        <v>0</v>
      </c>
      <c r="FG460">
        <v>0</v>
      </c>
      <c r="FH460">
        <v>0</v>
      </c>
      <c r="FI460">
        <v>0</v>
      </c>
      <c r="FJ460">
        <v>0</v>
      </c>
      <c r="FK460">
        <v>0</v>
      </c>
      <c r="FL460">
        <v>0</v>
      </c>
      <c r="FM460">
        <v>0</v>
      </c>
      <c r="FN460">
        <v>0</v>
      </c>
      <c r="FO460">
        <v>0</v>
      </c>
      <c r="FP460">
        <v>0</v>
      </c>
      <c r="FQ460">
        <v>0</v>
      </c>
      <c r="FR460">
        <v>0</v>
      </c>
      <c r="FS460">
        <v>0</v>
      </c>
      <c r="FU460">
        <v>0</v>
      </c>
    </row>
    <row r="461" spans="1:177" x14ac:dyDescent="0.2">
      <c r="A461" t="s">
        <v>190</v>
      </c>
      <c r="B461" t="s">
        <v>213</v>
      </c>
      <c r="C461" t="s">
        <v>1</v>
      </c>
      <c r="D461" t="s">
        <v>257</v>
      </c>
      <c r="E461">
        <v>178</v>
      </c>
      <c r="F461">
        <v>178</v>
      </c>
      <c r="G461">
        <v>38.892696380615234</v>
      </c>
      <c r="H461">
        <v>38.734355926513672</v>
      </c>
      <c r="I461">
        <v>38.651813507080078</v>
      </c>
      <c r="J461">
        <v>39.171749114990234</v>
      </c>
      <c r="K461">
        <v>41.196441650390625</v>
      </c>
      <c r="L461">
        <v>46.500942230224609</v>
      </c>
      <c r="M461">
        <v>52.103012084960938</v>
      </c>
      <c r="N461">
        <v>57.843742370605469</v>
      </c>
      <c r="O461">
        <v>62.188785552978516</v>
      </c>
      <c r="P461">
        <v>64.764335632324219</v>
      </c>
      <c r="Q461">
        <v>66.546844482421875</v>
      </c>
      <c r="R461">
        <v>67.890953063964844</v>
      </c>
      <c r="S461">
        <v>68.511459350585938</v>
      </c>
      <c r="T461">
        <v>69.44873046875</v>
      </c>
      <c r="U461">
        <v>69.280601501464844</v>
      </c>
      <c r="V461">
        <v>68.790672302246094</v>
      </c>
      <c r="W461">
        <v>67.031600952148438</v>
      </c>
      <c r="X461">
        <v>62.926658630371094</v>
      </c>
      <c r="Y461">
        <v>55.789344787597656</v>
      </c>
      <c r="Z461">
        <v>53.470539093017578</v>
      </c>
      <c r="AA461">
        <v>52.020721435546875</v>
      </c>
      <c r="AB461">
        <v>50.148231506347656</v>
      </c>
      <c r="AC461">
        <v>48.154140472412109</v>
      </c>
      <c r="AD461">
        <v>46.318611145019531</v>
      </c>
      <c r="AE461">
        <v>-1.0169563293457031</v>
      </c>
      <c r="AF461">
        <v>-0.39050790667533875</v>
      </c>
      <c r="AG461">
        <v>-0.6199231743812561</v>
      </c>
      <c r="AH461">
        <v>-1.3084412813186646</v>
      </c>
      <c r="AI461">
        <v>-1.7485064268112183</v>
      </c>
      <c r="AJ461">
        <v>-1.6190239191055298</v>
      </c>
      <c r="AK461">
        <v>-2.2013223171234131</v>
      </c>
      <c r="AL461">
        <v>-1.8702223300933838</v>
      </c>
      <c r="AM461">
        <v>-1.4803417921066284</v>
      </c>
      <c r="AN461">
        <v>-2.2571492195129395</v>
      </c>
      <c r="AO461">
        <v>-1.8075411319732666</v>
      </c>
      <c r="AP461">
        <v>-1.5252383947372437</v>
      </c>
      <c r="AQ461">
        <v>-2.3962340354919434</v>
      </c>
      <c r="AR461">
        <v>-2.3712692260742187</v>
      </c>
      <c r="AS461">
        <v>-0.85381442308425903</v>
      </c>
      <c r="AT461">
        <v>5.7276339530944824</v>
      </c>
      <c r="AU461">
        <v>5.7782297134399414</v>
      </c>
      <c r="AV461">
        <v>5.2811355590820312</v>
      </c>
      <c r="AW461">
        <v>4.4733500480651855</v>
      </c>
      <c r="AX461">
        <v>1.302044153213501</v>
      </c>
      <c r="AY461">
        <v>0.16614441573619843</v>
      </c>
      <c r="AZ461">
        <v>-0.38923808932304382</v>
      </c>
      <c r="BA461">
        <v>-0.67379075288772583</v>
      </c>
      <c r="BB461">
        <v>-1.1197816133499146</v>
      </c>
      <c r="BC461">
        <v>-0.25643783807754517</v>
      </c>
      <c r="BD461">
        <v>0.34967347979545593</v>
      </c>
      <c r="BE461">
        <v>8.5241444408893585E-2</v>
      </c>
      <c r="BF461">
        <v>-0.62879323959350586</v>
      </c>
      <c r="BG461">
        <v>-1.030762791633606</v>
      </c>
      <c r="BH461">
        <v>-0.88964807987213135</v>
      </c>
      <c r="BI461">
        <v>-1.4626730680465698</v>
      </c>
      <c r="BJ461">
        <v>-1.1074222326278687</v>
      </c>
      <c r="BK461">
        <v>-0.67467790842056274</v>
      </c>
      <c r="BL461">
        <v>-1.4131060838699341</v>
      </c>
      <c r="BM461">
        <v>-0.91322541236877441</v>
      </c>
      <c r="BN461">
        <v>-0.60417824983596802</v>
      </c>
      <c r="BO461">
        <v>-1.4423892498016357</v>
      </c>
      <c r="BP461">
        <v>-1.4053629636764526</v>
      </c>
      <c r="BQ461">
        <v>0.11009059101343155</v>
      </c>
      <c r="BR461">
        <v>6.6709551811218262</v>
      </c>
      <c r="BS461">
        <v>6.7071547508239746</v>
      </c>
      <c r="BT461">
        <v>6.1867775917053223</v>
      </c>
      <c r="BU461">
        <v>5.3543148040771484</v>
      </c>
      <c r="BV461">
        <v>2.1621160507202148</v>
      </c>
      <c r="BW461">
        <v>1.0169394016265869</v>
      </c>
      <c r="BX461">
        <v>0.43965399265289307</v>
      </c>
      <c r="BY461">
        <v>0.16774070262908936</v>
      </c>
      <c r="BZ461">
        <v>-0.2789190411567688</v>
      </c>
      <c r="CA461">
        <v>0.27029499411582947</v>
      </c>
      <c r="CB461">
        <v>0.86232084035873413</v>
      </c>
      <c r="CC461">
        <v>0.57363629341125488</v>
      </c>
      <c r="CD461">
        <v>-0.15807099640369415</v>
      </c>
      <c r="CE461">
        <v>-0.53365576267242432</v>
      </c>
      <c r="CF461">
        <v>-0.38448455929756165</v>
      </c>
      <c r="CG461">
        <v>-0.95108687877655029</v>
      </c>
      <c r="CH461">
        <v>-0.5791093111038208</v>
      </c>
      <c r="CI461">
        <v>-0.11667755991220474</v>
      </c>
      <c r="CJ461">
        <v>-0.82852435111999512</v>
      </c>
      <c r="CK461">
        <v>-0.29382506012916565</v>
      </c>
      <c r="CL461">
        <v>3.3745173364877701E-2</v>
      </c>
      <c r="CM461">
        <v>-0.78175914287567139</v>
      </c>
      <c r="CN461">
        <v>-0.73637926578521729</v>
      </c>
      <c r="CO461">
        <v>0.77768826484680176</v>
      </c>
      <c r="CP461">
        <v>7.3242964744567871</v>
      </c>
      <c r="CQ461">
        <v>7.35052490234375</v>
      </c>
      <c r="CR461">
        <v>6.8140230178833008</v>
      </c>
      <c r="CS461">
        <v>5.9644680023193359</v>
      </c>
      <c r="CT461">
        <v>2.7577993869781494</v>
      </c>
      <c r="CU461">
        <v>1.6061973571777344</v>
      </c>
      <c r="CV461">
        <v>1.0137420892715454</v>
      </c>
      <c r="CW461">
        <v>0.75058281421661377</v>
      </c>
      <c r="CX461">
        <v>0.30345979332923889</v>
      </c>
      <c r="CY461">
        <v>0.7970278263092041</v>
      </c>
      <c r="CZ461">
        <v>1.3749681711196899</v>
      </c>
      <c r="DA461">
        <v>1.0620311498641968</v>
      </c>
      <c r="DB461">
        <v>0.31265121698379517</v>
      </c>
      <c r="DC461">
        <v>-3.6548729985952377E-2</v>
      </c>
      <c r="DD461">
        <v>0.12067895382642746</v>
      </c>
      <c r="DE461">
        <v>-0.43950068950653076</v>
      </c>
      <c r="DF461">
        <v>-5.0796333700418472E-2</v>
      </c>
      <c r="DG461">
        <v>0.44132277369499207</v>
      </c>
      <c r="DH461">
        <v>-0.24394261837005615</v>
      </c>
      <c r="DI461">
        <v>0.32557526230812073</v>
      </c>
      <c r="DJ461">
        <v>0.67166858911514282</v>
      </c>
      <c r="DK461">
        <v>-0.12112908810377121</v>
      </c>
      <c r="DL461">
        <v>-6.7395545542240143E-2</v>
      </c>
      <c r="DM461">
        <v>1.4452859163284302</v>
      </c>
      <c r="DN461">
        <v>7.977637767791748</v>
      </c>
      <c r="DO461">
        <v>7.9938950538635254</v>
      </c>
      <c r="DP461">
        <v>7.4412684440612793</v>
      </c>
      <c r="DQ461">
        <v>6.5746212005615234</v>
      </c>
      <c r="DR461">
        <v>3.353482723236084</v>
      </c>
      <c r="DS461">
        <v>2.1954553127288818</v>
      </c>
      <c r="DT461">
        <v>1.5878301858901978</v>
      </c>
      <c r="DU461">
        <v>1.3334249258041382</v>
      </c>
      <c r="DV461">
        <v>0.88583862781524658</v>
      </c>
      <c r="DW461">
        <v>1.5575463771820068</v>
      </c>
      <c r="DX461">
        <v>2.1151494979858398</v>
      </c>
      <c r="DY461">
        <v>1.7671957015991211</v>
      </c>
      <c r="DZ461">
        <v>0.99229931831359863</v>
      </c>
      <c r="EA461">
        <v>0.68119484186172485</v>
      </c>
      <c r="EB461">
        <v>0.85005480051040649</v>
      </c>
      <c r="EC461">
        <v>0.29914852976799011</v>
      </c>
      <c r="ED461">
        <v>0.71200370788574219</v>
      </c>
      <c r="EE461">
        <v>1.2469866275787354</v>
      </c>
      <c r="EF461">
        <v>0.60010057687759399</v>
      </c>
      <c r="EG461">
        <v>1.2198909521102905</v>
      </c>
      <c r="EH461">
        <v>1.5927287340164185</v>
      </c>
      <c r="EI461">
        <v>0.83271580934524536</v>
      </c>
      <c r="EJ461">
        <v>0.89851069450378418</v>
      </c>
      <c r="EK461">
        <v>2.4091908931732178</v>
      </c>
      <c r="EL461">
        <v>8.9209585189819336</v>
      </c>
      <c r="EM461">
        <v>8.9228200912475586</v>
      </c>
      <c r="EN461">
        <v>8.3469104766845703</v>
      </c>
      <c r="EO461">
        <v>7.4555859565734863</v>
      </c>
      <c r="EP461">
        <v>4.213554859161377</v>
      </c>
      <c r="EQ461">
        <v>3.0462503433227539</v>
      </c>
      <c r="ER461">
        <v>2.416722297668457</v>
      </c>
      <c r="ES461">
        <v>2.1749563217163086</v>
      </c>
      <c r="ET461">
        <v>1.7267011404037476</v>
      </c>
      <c r="EU461">
        <v>65.070793151855469</v>
      </c>
      <c r="EV461">
        <v>64.530799865722656</v>
      </c>
      <c r="EW461">
        <v>63.740093231201172</v>
      </c>
      <c r="EX461">
        <v>62.885589599609375</v>
      </c>
      <c r="EY461">
        <v>62.614830017089844</v>
      </c>
      <c r="EZ461">
        <v>62.060817718505859</v>
      </c>
      <c r="FA461">
        <v>61.721805572509766</v>
      </c>
      <c r="FB461">
        <v>62.4400634765625</v>
      </c>
      <c r="FC461">
        <v>63.727420806884766</v>
      </c>
      <c r="FD461">
        <v>65.446975708007812</v>
      </c>
      <c r="FE461">
        <v>67.385009765625</v>
      </c>
      <c r="FF461">
        <v>70.075958251953125</v>
      </c>
      <c r="FG461">
        <v>72.747001647949219</v>
      </c>
      <c r="FH461">
        <v>75.634269714355469</v>
      </c>
      <c r="FI461">
        <v>77.279655456542969</v>
      </c>
      <c r="FJ461">
        <v>77.441429138183594</v>
      </c>
      <c r="FK461">
        <v>77.006805419921875</v>
      </c>
      <c r="FL461">
        <v>75.210319519042969</v>
      </c>
      <c r="FM461">
        <v>72.699783325195313</v>
      </c>
      <c r="FN461">
        <v>69.788009643554687</v>
      </c>
      <c r="FO461">
        <v>68.162025451660156</v>
      </c>
      <c r="FP461">
        <v>66.851799011230469</v>
      </c>
      <c r="FQ461">
        <v>66.100166320800781</v>
      </c>
      <c r="FR461">
        <v>65.225486755371094</v>
      </c>
      <c r="FS461">
        <v>178</v>
      </c>
      <c r="FT461">
        <v>0.11247547715902328</v>
      </c>
      <c r="FU461">
        <v>1</v>
      </c>
    </row>
    <row r="462" spans="1:177" x14ac:dyDescent="0.2">
      <c r="A462" t="s">
        <v>190</v>
      </c>
      <c r="B462" t="s">
        <v>213</v>
      </c>
      <c r="C462" t="s">
        <v>1</v>
      </c>
      <c r="D462" t="s">
        <v>258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0</v>
      </c>
      <c r="BI462">
        <v>0</v>
      </c>
      <c r="BJ462">
        <v>0</v>
      </c>
      <c r="BK462">
        <v>0</v>
      </c>
      <c r="BL462">
        <v>0</v>
      </c>
      <c r="BM462">
        <v>0</v>
      </c>
      <c r="BN462">
        <v>0</v>
      </c>
      <c r="BO462">
        <v>0</v>
      </c>
      <c r="BP462">
        <v>0</v>
      </c>
      <c r="BQ462">
        <v>0</v>
      </c>
      <c r="BR462">
        <v>0</v>
      </c>
      <c r="BS462">
        <v>0</v>
      </c>
      <c r="BT462">
        <v>0</v>
      </c>
      <c r="BU462">
        <v>0</v>
      </c>
      <c r="BV462">
        <v>0</v>
      </c>
      <c r="BW462">
        <v>0</v>
      </c>
      <c r="BX462">
        <v>0</v>
      </c>
      <c r="BY462">
        <v>0</v>
      </c>
      <c r="BZ462">
        <v>0</v>
      </c>
      <c r="CA462">
        <v>0</v>
      </c>
      <c r="CB462">
        <v>0</v>
      </c>
      <c r="CC462">
        <v>0</v>
      </c>
      <c r="CD462">
        <v>0</v>
      </c>
      <c r="CE462">
        <v>0</v>
      </c>
      <c r="CF462">
        <v>0</v>
      </c>
      <c r="CG462">
        <v>0</v>
      </c>
      <c r="CH462">
        <v>0</v>
      </c>
      <c r="CI462">
        <v>0</v>
      </c>
      <c r="CJ462">
        <v>0</v>
      </c>
      <c r="CK462">
        <v>0</v>
      </c>
      <c r="CL462">
        <v>0</v>
      </c>
      <c r="CM462">
        <v>0</v>
      </c>
      <c r="CN462">
        <v>0</v>
      </c>
      <c r="CO462">
        <v>0</v>
      </c>
      <c r="CP462">
        <v>0</v>
      </c>
      <c r="CQ462">
        <v>0</v>
      </c>
      <c r="CR462">
        <v>0</v>
      </c>
      <c r="CS462">
        <v>0</v>
      </c>
      <c r="CT462">
        <v>0</v>
      </c>
      <c r="CU462">
        <v>0</v>
      </c>
      <c r="CV462">
        <v>0</v>
      </c>
      <c r="CW462">
        <v>0</v>
      </c>
      <c r="CX462">
        <v>0</v>
      </c>
      <c r="CY462">
        <v>0</v>
      </c>
      <c r="CZ462">
        <v>0</v>
      </c>
      <c r="DA462">
        <v>0</v>
      </c>
      <c r="DB462">
        <v>0</v>
      </c>
      <c r="DC462">
        <v>0</v>
      </c>
      <c r="DD462">
        <v>0</v>
      </c>
      <c r="DE462">
        <v>0</v>
      </c>
      <c r="DF462">
        <v>0</v>
      </c>
      <c r="DG462">
        <v>0</v>
      </c>
      <c r="DH462">
        <v>0</v>
      </c>
      <c r="DI462">
        <v>0</v>
      </c>
      <c r="DJ462">
        <v>0</v>
      </c>
      <c r="DK462">
        <v>0</v>
      </c>
      <c r="DL462">
        <v>0</v>
      </c>
      <c r="DM462">
        <v>0</v>
      </c>
      <c r="DN462">
        <v>0</v>
      </c>
      <c r="DO462">
        <v>0</v>
      </c>
      <c r="DP462">
        <v>0</v>
      </c>
      <c r="DQ462">
        <v>0</v>
      </c>
      <c r="DR462">
        <v>0</v>
      </c>
      <c r="DS462">
        <v>0</v>
      </c>
      <c r="DT462">
        <v>0</v>
      </c>
      <c r="DU462">
        <v>0</v>
      </c>
      <c r="DV462">
        <v>0</v>
      </c>
      <c r="DW462">
        <v>0</v>
      </c>
      <c r="DX462">
        <v>0</v>
      </c>
      <c r="DY462">
        <v>0</v>
      </c>
      <c r="DZ462">
        <v>0</v>
      </c>
      <c r="EA462">
        <v>0</v>
      </c>
      <c r="EB462">
        <v>0</v>
      </c>
      <c r="EC462">
        <v>0</v>
      </c>
      <c r="ED462">
        <v>0</v>
      </c>
      <c r="EE462">
        <v>0</v>
      </c>
      <c r="EF462">
        <v>0</v>
      </c>
      <c r="EG462">
        <v>0</v>
      </c>
      <c r="EH462">
        <v>0</v>
      </c>
      <c r="EI462">
        <v>0</v>
      </c>
      <c r="EJ462">
        <v>0</v>
      </c>
      <c r="EK462">
        <v>0</v>
      </c>
      <c r="EL462">
        <v>0</v>
      </c>
      <c r="EM462">
        <v>0</v>
      </c>
      <c r="EN462">
        <v>0</v>
      </c>
      <c r="EO462">
        <v>0</v>
      </c>
      <c r="EP462">
        <v>0</v>
      </c>
      <c r="EQ462">
        <v>0</v>
      </c>
      <c r="ER462">
        <v>0</v>
      </c>
      <c r="ES462">
        <v>0</v>
      </c>
      <c r="ET462">
        <v>0</v>
      </c>
      <c r="EU462">
        <v>0</v>
      </c>
      <c r="EV462">
        <v>0</v>
      </c>
      <c r="EW462">
        <v>0</v>
      </c>
      <c r="EX462">
        <v>0</v>
      </c>
      <c r="EY462">
        <v>0</v>
      </c>
      <c r="EZ462">
        <v>0</v>
      </c>
      <c r="FA462">
        <v>0</v>
      </c>
      <c r="FB462">
        <v>0</v>
      </c>
      <c r="FC462">
        <v>0</v>
      </c>
      <c r="FD462">
        <v>0</v>
      </c>
      <c r="FE462">
        <v>0</v>
      </c>
      <c r="FF462">
        <v>0</v>
      </c>
      <c r="FG462">
        <v>0</v>
      </c>
      <c r="FH462">
        <v>0</v>
      </c>
      <c r="FI462">
        <v>0</v>
      </c>
      <c r="FJ462">
        <v>0</v>
      </c>
      <c r="FK462">
        <v>0</v>
      </c>
      <c r="FL462">
        <v>0</v>
      </c>
      <c r="FM462">
        <v>0</v>
      </c>
      <c r="FN462">
        <v>0</v>
      </c>
      <c r="FO462">
        <v>0</v>
      </c>
      <c r="FP462">
        <v>0</v>
      </c>
      <c r="FQ462">
        <v>0</v>
      </c>
      <c r="FR462">
        <v>0</v>
      </c>
      <c r="FS462">
        <v>0</v>
      </c>
      <c r="FU462">
        <v>0</v>
      </c>
    </row>
    <row r="463" spans="1:177" x14ac:dyDescent="0.2">
      <c r="A463" t="s">
        <v>190</v>
      </c>
      <c r="B463" t="s">
        <v>213</v>
      </c>
      <c r="C463" t="s">
        <v>1</v>
      </c>
      <c r="D463" t="s">
        <v>259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0</v>
      </c>
      <c r="BQ463">
        <v>0</v>
      </c>
      <c r="BR463">
        <v>0</v>
      </c>
      <c r="BS463">
        <v>0</v>
      </c>
      <c r="BT463">
        <v>0</v>
      </c>
      <c r="BU463">
        <v>0</v>
      </c>
      <c r="BV463">
        <v>0</v>
      </c>
      <c r="BW463">
        <v>0</v>
      </c>
      <c r="BX463">
        <v>0</v>
      </c>
      <c r="BY463">
        <v>0</v>
      </c>
      <c r="BZ463">
        <v>0</v>
      </c>
      <c r="CA463">
        <v>0</v>
      </c>
      <c r="CB463">
        <v>0</v>
      </c>
      <c r="CC463">
        <v>0</v>
      </c>
      <c r="CD463">
        <v>0</v>
      </c>
      <c r="CE463">
        <v>0</v>
      </c>
      <c r="CF463">
        <v>0</v>
      </c>
      <c r="CG463">
        <v>0</v>
      </c>
      <c r="CH463">
        <v>0</v>
      </c>
      <c r="CI463">
        <v>0</v>
      </c>
      <c r="CJ463">
        <v>0</v>
      </c>
      <c r="CK463">
        <v>0</v>
      </c>
      <c r="CL463">
        <v>0</v>
      </c>
      <c r="CM463">
        <v>0</v>
      </c>
      <c r="CN463">
        <v>0</v>
      </c>
      <c r="CO463">
        <v>0</v>
      </c>
      <c r="CP463">
        <v>0</v>
      </c>
      <c r="CQ463">
        <v>0</v>
      </c>
      <c r="CR463">
        <v>0</v>
      </c>
      <c r="CS463">
        <v>0</v>
      </c>
      <c r="CT463">
        <v>0</v>
      </c>
      <c r="CU463">
        <v>0</v>
      </c>
      <c r="CV463">
        <v>0</v>
      </c>
      <c r="CW463">
        <v>0</v>
      </c>
      <c r="CX463">
        <v>0</v>
      </c>
      <c r="CY463">
        <v>0</v>
      </c>
      <c r="CZ463">
        <v>0</v>
      </c>
      <c r="DA463">
        <v>0</v>
      </c>
      <c r="DB463">
        <v>0</v>
      </c>
      <c r="DC463">
        <v>0</v>
      </c>
      <c r="DD463">
        <v>0</v>
      </c>
      <c r="DE463">
        <v>0</v>
      </c>
      <c r="DF463">
        <v>0</v>
      </c>
      <c r="DG463">
        <v>0</v>
      </c>
      <c r="DH463">
        <v>0</v>
      </c>
      <c r="DI463">
        <v>0</v>
      </c>
      <c r="DJ463">
        <v>0</v>
      </c>
      <c r="DK463">
        <v>0</v>
      </c>
      <c r="DL463">
        <v>0</v>
      </c>
      <c r="DM463">
        <v>0</v>
      </c>
      <c r="DN463">
        <v>0</v>
      </c>
      <c r="DO463">
        <v>0</v>
      </c>
      <c r="DP463">
        <v>0</v>
      </c>
      <c r="DQ463">
        <v>0</v>
      </c>
      <c r="DR463">
        <v>0</v>
      </c>
      <c r="DS463">
        <v>0</v>
      </c>
      <c r="DT463">
        <v>0</v>
      </c>
      <c r="DU463">
        <v>0</v>
      </c>
      <c r="DV463">
        <v>0</v>
      </c>
      <c r="DW463">
        <v>0</v>
      </c>
      <c r="DX463">
        <v>0</v>
      </c>
      <c r="DY463">
        <v>0</v>
      </c>
      <c r="DZ463">
        <v>0</v>
      </c>
      <c r="EA463">
        <v>0</v>
      </c>
      <c r="EB463">
        <v>0</v>
      </c>
      <c r="EC463">
        <v>0</v>
      </c>
      <c r="ED463">
        <v>0</v>
      </c>
      <c r="EE463">
        <v>0</v>
      </c>
      <c r="EF463">
        <v>0</v>
      </c>
      <c r="EG463">
        <v>0</v>
      </c>
      <c r="EH463">
        <v>0</v>
      </c>
      <c r="EI463">
        <v>0</v>
      </c>
      <c r="EJ463">
        <v>0</v>
      </c>
      <c r="EK463">
        <v>0</v>
      </c>
      <c r="EL463">
        <v>0</v>
      </c>
      <c r="EM463">
        <v>0</v>
      </c>
      <c r="EN463">
        <v>0</v>
      </c>
      <c r="EO463">
        <v>0</v>
      </c>
      <c r="EP463">
        <v>0</v>
      </c>
      <c r="EQ463">
        <v>0</v>
      </c>
      <c r="ER463">
        <v>0</v>
      </c>
      <c r="ES463">
        <v>0</v>
      </c>
      <c r="ET463">
        <v>0</v>
      </c>
      <c r="EU463">
        <v>0</v>
      </c>
      <c r="EV463">
        <v>0</v>
      </c>
      <c r="EW463">
        <v>0</v>
      </c>
      <c r="EX463">
        <v>0</v>
      </c>
      <c r="EY463">
        <v>0</v>
      </c>
      <c r="EZ463">
        <v>0</v>
      </c>
      <c r="FA463">
        <v>0</v>
      </c>
      <c r="FB463">
        <v>0</v>
      </c>
      <c r="FC463">
        <v>0</v>
      </c>
      <c r="FD463">
        <v>0</v>
      </c>
      <c r="FE463">
        <v>0</v>
      </c>
      <c r="FF463">
        <v>0</v>
      </c>
      <c r="FG463">
        <v>0</v>
      </c>
      <c r="FH463">
        <v>0</v>
      </c>
      <c r="FI463">
        <v>0</v>
      </c>
      <c r="FJ463">
        <v>0</v>
      </c>
      <c r="FK463">
        <v>0</v>
      </c>
      <c r="FL463">
        <v>0</v>
      </c>
      <c r="FM463">
        <v>0</v>
      </c>
      <c r="FN463">
        <v>0</v>
      </c>
      <c r="FO463">
        <v>0</v>
      </c>
      <c r="FP463">
        <v>0</v>
      </c>
      <c r="FQ463">
        <v>0</v>
      </c>
      <c r="FR463">
        <v>0</v>
      </c>
      <c r="FS463">
        <v>0</v>
      </c>
      <c r="FU463">
        <v>0</v>
      </c>
    </row>
    <row r="464" spans="1:177" x14ac:dyDescent="0.2">
      <c r="A464" t="s">
        <v>190</v>
      </c>
      <c r="B464" t="s">
        <v>213</v>
      </c>
      <c r="C464" t="s">
        <v>1</v>
      </c>
      <c r="D464" t="s">
        <v>260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>
        <v>0</v>
      </c>
      <c r="BQ464">
        <v>0</v>
      </c>
      <c r="BR464">
        <v>0</v>
      </c>
      <c r="BS464">
        <v>0</v>
      </c>
      <c r="BT464">
        <v>0</v>
      </c>
      <c r="BU464">
        <v>0</v>
      </c>
      <c r="BV464">
        <v>0</v>
      </c>
      <c r="BW464">
        <v>0</v>
      </c>
      <c r="BX464">
        <v>0</v>
      </c>
      <c r="BY464">
        <v>0</v>
      </c>
      <c r="BZ464">
        <v>0</v>
      </c>
      <c r="CA464">
        <v>0</v>
      </c>
      <c r="CB464">
        <v>0</v>
      </c>
      <c r="CC464">
        <v>0</v>
      </c>
      <c r="CD464">
        <v>0</v>
      </c>
      <c r="CE464">
        <v>0</v>
      </c>
      <c r="CF464">
        <v>0</v>
      </c>
      <c r="CG464">
        <v>0</v>
      </c>
      <c r="CH464">
        <v>0</v>
      </c>
      <c r="CI464">
        <v>0</v>
      </c>
      <c r="CJ464">
        <v>0</v>
      </c>
      <c r="CK464">
        <v>0</v>
      </c>
      <c r="CL464">
        <v>0</v>
      </c>
      <c r="CM464">
        <v>0</v>
      </c>
      <c r="CN464">
        <v>0</v>
      </c>
      <c r="CO464">
        <v>0</v>
      </c>
      <c r="CP464">
        <v>0</v>
      </c>
      <c r="CQ464">
        <v>0</v>
      </c>
      <c r="CR464">
        <v>0</v>
      </c>
      <c r="CS464">
        <v>0</v>
      </c>
      <c r="CT464">
        <v>0</v>
      </c>
      <c r="CU464">
        <v>0</v>
      </c>
      <c r="CV464">
        <v>0</v>
      </c>
      <c r="CW464">
        <v>0</v>
      </c>
      <c r="CX464">
        <v>0</v>
      </c>
      <c r="CY464">
        <v>0</v>
      </c>
      <c r="CZ464">
        <v>0</v>
      </c>
      <c r="DA464">
        <v>0</v>
      </c>
      <c r="DB464">
        <v>0</v>
      </c>
      <c r="DC464">
        <v>0</v>
      </c>
      <c r="DD464">
        <v>0</v>
      </c>
      <c r="DE464">
        <v>0</v>
      </c>
      <c r="DF464">
        <v>0</v>
      </c>
      <c r="DG464">
        <v>0</v>
      </c>
      <c r="DH464">
        <v>0</v>
      </c>
      <c r="DI464">
        <v>0</v>
      </c>
      <c r="DJ464">
        <v>0</v>
      </c>
      <c r="DK464">
        <v>0</v>
      </c>
      <c r="DL464">
        <v>0</v>
      </c>
      <c r="DM464">
        <v>0</v>
      </c>
      <c r="DN464">
        <v>0</v>
      </c>
      <c r="DO464">
        <v>0</v>
      </c>
      <c r="DP464">
        <v>0</v>
      </c>
      <c r="DQ464">
        <v>0</v>
      </c>
      <c r="DR464">
        <v>0</v>
      </c>
      <c r="DS464">
        <v>0</v>
      </c>
      <c r="DT464">
        <v>0</v>
      </c>
      <c r="DU464">
        <v>0</v>
      </c>
      <c r="DV464">
        <v>0</v>
      </c>
      <c r="DW464">
        <v>0</v>
      </c>
      <c r="DX464">
        <v>0</v>
      </c>
      <c r="DY464">
        <v>0</v>
      </c>
      <c r="DZ464">
        <v>0</v>
      </c>
      <c r="EA464">
        <v>0</v>
      </c>
      <c r="EB464">
        <v>0</v>
      </c>
      <c r="EC464">
        <v>0</v>
      </c>
      <c r="ED464">
        <v>0</v>
      </c>
      <c r="EE464">
        <v>0</v>
      </c>
      <c r="EF464">
        <v>0</v>
      </c>
      <c r="EG464">
        <v>0</v>
      </c>
      <c r="EH464">
        <v>0</v>
      </c>
      <c r="EI464">
        <v>0</v>
      </c>
      <c r="EJ464">
        <v>0</v>
      </c>
      <c r="EK464">
        <v>0</v>
      </c>
      <c r="EL464">
        <v>0</v>
      </c>
      <c r="EM464">
        <v>0</v>
      </c>
      <c r="EN464">
        <v>0</v>
      </c>
      <c r="EO464">
        <v>0</v>
      </c>
      <c r="EP464">
        <v>0</v>
      </c>
      <c r="EQ464">
        <v>0</v>
      </c>
      <c r="ER464">
        <v>0</v>
      </c>
      <c r="ES464">
        <v>0</v>
      </c>
      <c r="ET464">
        <v>0</v>
      </c>
      <c r="EU464">
        <v>0</v>
      </c>
      <c r="EV464">
        <v>0</v>
      </c>
      <c r="EW464">
        <v>0</v>
      </c>
      <c r="EX464">
        <v>0</v>
      </c>
      <c r="EY464">
        <v>0</v>
      </c>
      <c r="EZ464">
        <v>0</v>
      </c>
      <c r="FA464">
        <v>0</v>
      </c>
      <c r="FB464">
        <v>0</v>
      </c>
      <c r="FC464">
        <v>0</v>
      </c>
      <c r="FD464">
        <v>0</v>
      </c>
      <c r="FE464">
        <v>0</v>
      </c>
      <c r="FF464">
        <v>0</v>
      </c>
      <c r="FG464">
        <v>0</v>
      </c>
      <c r="FH464">
        <v>0</v>
      </c>
      <c r="FI464">
        <v>0</v>
      </c>
      <c r="FJ464">
        <v>0</v>
      </c>
      <c r="FK464">
        <v>0</v>
      </c>
      <c r="FL464">
        <v>0</v>
      </c>
      <c r="FM464">
        <v>0</v>
      </c>
      <c r="FN464">
        <v>0</v>
      </c>
      <c r="FO464">
        <v>0</v>
      </c>
      <c r="FP464">
        <v>0</v>
      </c>
      <c r="FQ464">
        <v>0</v>
      </c>
      <c r="FR464">
        <v>0</v>
      </c>
      <c r="FS464">
        <v>0</v>
      </c>
      <c r="FU464">
        <v>0</v>
      </c>
    </row>
    <row r="465" spans="1:177" x14ac:dyDescent="0.2">
      <c r="A465" t="s">
        <v>190</v>
      </c>
      <c r="B465" t="s">
        <v>213</v>
      </c>
      <c r="C465" t="s">
        <v>1</v>
      </c>
      <c r="D465" t="s">
        <v>2</v>
      </c>
      <c r="E465">
        <v>181.5</v>
      </c>
      <c r="F465">
        <v>181.5</v>
      </c>
      <c r="G465">
        <v>45.085807800292969</v>
      </c>
      <c r="H465">
        <v>44.919654846191406</v>
      </c>
      <c r="I465">
        <v>44.66571044921875</v>
      </c>
      <c r="J465">
        <v>45.128376007080078</v>
      </c>
      <c r="K465">
        <v>47.005828857421875</v>
      </c>
      <c r="L465">
        <v>51.544658660888672</v>
      </c>
      <c r="M465">
        <v>56.660221099853516</v>
      </c>
      <c r="N465">
        <v>62.412422180175781</v>
      </c>
      <c r="O465">
        <v>67.154655456542969</v>
      </c>
      <c r="P465">
        <v>70.288406372070312</v>
      </c>
      <c r="Q465">
        <v>72.798095703125</v>
      </c>
      <c r="R465">
        <v>74.418876647949219</v>
      </c>
      <c r="S465">
        <v>74.969467163085938</v>
      </c>
      <c r="T465">
        <v>75.284286499023438</v>
      </c>
      <c r="U465">
        <v>74.059303283691406</v>
      </c>
      <c r="V465">
        <v>74.645225524902344</v>
      </c>
      <c r="W465">
        <v>72.939186096191406</v>
      </c>
      <c r="X465">
        <v>68.996078491210937</v>
      </c>
      <c r="Y465">
        <v>61.460090637207031</v>
      </c>
      <c r="Z465">
        <v>58.618152618408203</v>
      </c>
      <c r="AA465">
        <v>56.731300354003906</v>
      </c>
      <c r="AB465">
        <v>54.708209991455078</v>
      </c>
      <c r="AC465">
        <v>52.560909271240234</v>
      </c>
      <c r="AD465">
        <v>50.715415954589844</v>
      </c>
      <c r="AE465">
        <v>-1.217339038848877</v>
      </c>
      <c r="AF465">
        <v>-0.99027204513549805</v>
      </c>
      <c r="AG465">
        <v>-1.1008448600769043</v>
      </c>
      <c r="AH465">
        <v>-1.0362849235534668</v>
      </c>
      <c r="AI465">
        <v>-1.3822604417800903</v>
      </c>
      <c r="AJ465">
        <v>-0.90048897266387939</v>
      </c>
      <c r="AK465">
        <v>-0.93473720550537109</v>
      </c>
      <c r="AL465">
        <v>-1.6156265735626221</v>
      </c>
      <c r="AM465">
        <v>-1.5668375492095947</v>
      </c>
      <c r="AN465">
        <v>-1.9707944393157959</v>
      </c>
      <c r="AO465">
        <v>-2.329413890838623</v>
      </c>
      <c r="AP465">
        <v>-2.6667656898498535</v>
      </c>
      <c r="AQ465">
        <v>-2.397580623626709</v>
      </c>
      <c r="AR465">
        <v>-1.8682073354721069</v>
      </c>
      <c r="AS465">
        <v>-0.41050773859024048</v>
      </c>
      <c r="AT465">
        <v>6.9493703842163086</v>
      </c>
      <c r="AU465">
        <v>6.9988250732421875</v>
      </c>
      <c r="AV465">
        <v>6.2441878318786621</v>
      </c>
      <c r="AW465">
        <v>4.9608449935913086</v>
      </c>
      <c r="AX465">
        <v>0.63772577047348022</v>
      </c>
      <c r="AY465">
        <v>-1.1639899015426636</v>
      </c>
      <c r="AZ465">
        <v>-1.2630105018615723</v>
      </c>
      <c r="BA465">
        <v>-1.3482003211975098</v>
      </c>
      <c r="BB465">
        <v>-1.3304805755615234</v>
      </c>
      <c r="BC465">
        <v>-0.3823268711566925</v>
      </c>
      <c r="BD465">
        <v>-0.19860647618770599</v>
      </c>
      <c r="BE465">
        <v>-0.34893158078193665</v>
      </c>
      <c r="BF465">
        <v>-0.32407847046852112</v>
      </c>
      <c r="BG465">
        <v>-0.63807553052902222</v>
      </c>
      <c r="BH465">
        <v>-0.14351466298103333</v>
      </c>
      <c r="BI465">
        <v>-0.16297975182533264</v>
      </c>
      <c r="BJ465">
        <v>-0.78084564208984375</v>
      </c>
      <c r="BK465">
        <v>-0.67712140083312988</v>
      </c>
      <c r="BL465">
        <v>-1.0487040281295776</v>
      </c>
      <c r="BM465">
        <v>-1.3571184873580933</v>
      </c>
      <c r="BN465">
        <v>-1.6754097938537598</v>
      </c>
      <c r="BO465">
        <v>-1.3726556301116943</v>
      </c>
      <c r="BP465">
        <v>-0.85879379510879517</v>
      </c>
      <c r="BQ465">
        <v>0.62685728073120117</v>
      </c>
      <c r="BR465">
        <v>7.9158692359924316</v>
      </c>
      <c r="BS465">
        <v>7.9463934898376465</v>
      </c>
      <c r="BT465">
        <v>7.1792697906494141</v>
      </c>
      <c r="BU465">
        <v>5.870511531829834</v>
      </c>
      <c r="BV465">
        <v>1.5168595314025879</v>
      </c>
      <c r="BW465">
        <v>-0.30269113183021545</v>
      </c>
      <c r="BX465">
        <v>-0.42458990216255188</v>
      </c>
      <c r="BY465">
        <v>-0.50381124019622803</v>
      </c>
      <c r="BZ465">
        <v>-0.48774781823158264</v>
      </c>
      <c r="CA465">
        <v>0.19600002467632294</v>
      </c>
      <c r="CB465">
        <v>0.34969866275787354</v>
      </c>
      <c r="CC465">
        <v>0.1718413233757019</v>
      </c>
      <c r="CD465">
        <v>0.16919352114200592</v>
      </c>
      <c r="CE465">
        <v>-0.12265528738498688</v>
      </c>
      <c r="CF465">
        <v>0.38076341152191162</v>
      </c>
      <c r="CG465">
        <v>0.37153711915016174</v>
      </c>
      <c r="CH465">
        <v>-0.20267890393733978</v>
      </c>
      <c r="CI465">
        <v>-6.0906775295734406E-2</v>
      </c>
      <c r="CJ465">
        <v>-0.4100671112537384</v>
      </c>
      <c r="CK465">
        <v>-0.68370974063873291</v>
      </c>
      <c r="CL465">
        <v>-0.9887998104095459</v>
      </c>
      <c r="CM465">
        <v>-0.66279572248458862</v>
      </c>
      <c r="CN465">
        <v>-0.15967704355716705</v>
      </c>
      <c r="CO465">
        <v>1.3453330993652344</v>
      </c>
      <c r="CP465">
        <v>8.5852632522583008</v>
      </c>
      <c r="CQ465">
        <v>8.6026763916015625</v>
      </c>
      <c r="CR465">
        <v>7.826904296875</v>
      </c>
      <c r="CS465">
        <v>6.5005435943603516</v>
      </c>
      <c r="CT465">
        <v>2.1257448196411133</v>
      </c>
      <c r="CU465">
        <v>0.29384180903434753</v>
      </c>
      <c r="CV465">
        <v>0.15609768033027649</v>
      </c>
      <c r="CW465">
        <v>8.1010133028030396E-2</v>
      </c>
      <c r="CX465">
        <v>9.5926344394683838E-2</v>
      </c>
      <c r="CY465">
        <v>0.77432692050933838</v>
      </c>
      <c r="CZ465">
        <v>0.89800381660461426</v>
      </c>
      <c r="DA465">
        <v>0.69261419773101807</v>
      </c>
      <c r="DB465">
        <v>0.66246551275253296</v>
      </c>
      <c r="DC465">
        <v>0.39276495575904846</v>
      </c>
      <c r="DD465">
        <v>0.90504151582717896</v>
      </c>
      <c r="DE465">
        <v>0.90605396032333374</v>
      </c>
      <c r="DF465">
        <v>0.37548783421516418</v>
      </c>
      <c r="DG465">
        <v>0.55530786514282227</v>
      </c>
      <c r="DH465">
        <v>0.22856985032558441</v>
      </c>
      <c r="DI465">
        <v>-1.0300944559276104E-2</v>
      </c>
      <c r="DJ465">
        <v>-0.30218979716300964</v>
      </c>
      <c r="DK465">
        <v>4.7064207494258881E-2</v>
      </c>
      <c r="DL465">
        <v>0.53943967819213867</v>
      </c>
      <c r="DM465">
        <v>2.0638089179992676</v>
      </c>
      <c r="DN465">
        <v>9.2546577453613281</v>
      </c>
      <c r="DO465">
        <v>9.2589597702026367</v>
      </c>
      <c r="DP465">
        <v>8.4745388031005859</v>
      </c>
      <c r="DQ465">
        <v>7.1305756568908691</v>
      </c>
      <c r="DR465">
        <v>2.7346301078796387</v>
      </c>
      <c r="DS465">
        <v>0.89037472009658813</v>
      </c>
      <c r="DT465">
        <v>0.73678529262542725</v>
      </c>
      <c r="DU465">
        <v>0.66583150625228882</v>
      </c>
      <c r="DV465">
        <v>0.67960053682327271</v>
      </c>
      <c r="DW465">
        <v>1.6093391180038452</v>
      </c>
      <c r="DX465">
        <v>1.6896693706512451</v>
      </c>
      <c r="DY465">
        <v>1.4445275068283081</v>
      </c>
      <c r="DZ465">
        <v>1.3746719360351562</v>
      </c>
      <c r="EA465">
        <v>1.136949896812439</v>
      </c>
      <c r="EB465">
        <v>1.6620157957077026</v>
      </c>
      <c r="EC465">
        <v>1.6778115034103394</v>
      </c>
      <c r="ED465">
        <v>1.2102687358856201</v>
      </c>
      <c r="EE465">
        <v>1.4450240135192871</v>
      </c>
      <c r="EF465">
        <v>1.1506601572036743</v>
      </c>
      <c r="EG465">
        <v>0.96199440956115723</v>
      </c>
      <c r="EH465">
        <v>0.68916600942611694</v>
      </c>
      <c r="EI465">
        <v>1.0719891786575317</v>
      </c>
      <c r="EJ465">
        <v>1.5488532781600952</v>
      </c>
      <c r="EK465">
        <v>3.1011738777160645</v>
      </c>
      <c r="EL465">
        <v>10.221156120300293</v>
      </c>
      <c r="EM465">
        <v>10.206527709960937</v>
      </c>
      <c r="EN465">
        <v>9.4096202850341797</v>
      </c>
      <c r="EO465">
        <v>8.0402421951293945</v>
      </c>
      <c r="EP465">
        <v>3.6137638092041016</v>
      </c>
      <c r="EQ465">
        <v>1.7516735792160034</v>
      </c>
      <c r="ER465">
        <v>1.57520592212677</v>
      </c>
      <c r="ES465">
        <v>1.5102206468582153</v>
      </c>
      <c r="ET465">
        <v>1.5223332643508911</v>
      </c>
      <c r="EU465">
        <v>66.850006103515625</v>
      </c>
      <c r="EV465">
        <v>66.0604248046875</v>
      </c>
      <c r="EW465">
        <v>65.086883544921875</v>
      </c>
      <c r="EX465">
        <v>64.129310607910156</v>
      </c>
      <c r="EY465">
        <v>63.488300323486328</v>
      </c>
      <c r="EZ465">
        <v>63.021480560302734</v>
      </c>
      <c r="FA465">
        <v>62.962570190429688</v>
      </c>
      <c r="FB465">
        <v>64.899703979492188</v>
      </c>
      <c r="FC465">
        <v>67.660270690917969</v>
      </c>
      <c r="FD465">
        <v>70.975578308105469</v>
      </c>
      <c r="FE465">
        <v>74.430595397949219</v>
      </c>
      <c r="FF465">
        <v>77.635566711425781</v>
      </c>
      <c r="FG465">
        <v>79.880943298339844</v>
      </c>
      <c r="FH465">
        <v>81.038291931152344</v>
      </c>
      <c r="FI465">
        <v>81.436874389648438</v>
      </c>
      <c r="FJ465">
        <v>81.269432067871094</v>
      </c>
      <c r="FK465">
        <v>79.9918212890625</v>
      </c>
      <c r="FL465">
        <v>78.761833190917969</v>
      </c>
      <c r="FM465">
        <v>76.732353210449219</v>
      </c>
      <c r="FN465">
        <v>73.311576843261719</v>
      </c>
      <c r="FO465">
        <v>70.102027893066406</v>
      </c>
      <c r="FP465">
        <v>67.899940490722656</v>
      </c>
      <c r="FQ465">
        <v>66.478729248046875</v>
      </c>
      <c r="FR465">
        <v>65.4110107421875</v>
      </c>
      <c r="FS465">
        <v>178.33333333333334</v>
      </c>
      <c r="FT465">
        <v>0.11914338171482086</v>
      </c>
      <c r="FU465">
        <v>1</v>
      </c>
    </row>
    <row r="466" spans="1:177" x14ac:dyDescent="0.2">
      <c r="A466" t="s">
        <v>191</v>
      </c>
      <c r="B466" t="s">
        <v>213</v>
      </c>
      <c r="C466" t="s">
        <v>1</v>
      </c>
      <c r="D466" t="s">
        <v>246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0</v>
      </c>
      <c r="BQ466">
        <v>0</v>
      </c>
      <c r="BR466">
        <v>0</v>
      </c>
      <c r="BS466">
        <v>0</v>
      </c>
      <c r="BT466">
        <v>0</v>
      </c>
      <c r="BU466">
        <v>0</v>
      </c>
      <c r="BV466">
        <v>0</v>
      </c>
      <c r="BW466">
        <v>0</v>
      </c>
      <c r="BX466">
        <v>0</v>
      </c>
      <c r="BY466">
        <v>0</v>
      </c>
      <c r="BZ466">
        <v>0</v>
      </c>
      <c r="CA466">
        <v>0</v>
      </c>
      <c r="CB466">
        <v>0</v>
      </c>
      <c r="CC466">
        <v>0</v>
      </c>
      <c r="CD466">
        <v>0</v>
      </c>
      <c r="CE466">
        <v>0</v>
      </c>
      <c r="CF466">
        <v>0</v>
      </c>
      <c r="CG466">
        <v>0</v>
      </c>
      <c r="CH466">
        <v>0</v>
      </c>
      <c r="CI466">
        <v>0</v>
      </c>
      <c r="CJ466">
        <v>0</v>
      </c>
      <c r="CK466">
        <v>0</v>
      </c>
      <c r="CL466">
        <v>0</v>
      </c>
      <c r="CM466">
        <v>0</v>
      </c>
      <c r="CN466">
        <v>0</v>
      </c>
      <c r="CO466">
        <v>0</v>
      </c>
      <c r="CP466">
        <v>0</v>
      </c>
      <c r="CQ466">
        <v>0</v>
      </c>
      <c r="CR466">
        <v>0</v>
      </c>
      <c r="CS466">
        <v>0</v>
      </c>
      <c r="CT466">
        <v>0</v>
      </c>
      <c r="CU466">
        <v>0</v>
      </c>
      <c r="CV466">
        <v>0</v>
      </c>
      <c r="CW466">
        <v>0</v>
      </c>
      <c r="CX466">
        <v>0</v>
      </c>
      <c r="CY466">
        <v>0</v>
      </c>
      <c r="CZ466">
        <v>0</v>
      </c>
      <c r="DA466">
        <v>0</v>
      </c>
      <c r="DB466">
        <v>0</v>
      </c>
      <c r="DC466">
        <v>0</v>
      </c>
      <c r="DD466">
        <v>0</v>
      </c>
      <c r="DE466">
        <v>0</v>
      </c>
      <c r="DF466">
        <v>0</v>
      </c>
      <c r="DG466">
        <v>0</v>
      </c>
      <c r="DH466">
        <v>0</v>
      </c>
      <c r="DI466">
        <v>0</v>
      </c>
      <c r="DJ466">
        <v>0</v>
      </c>
      <c r="DK466">
        <v>0</v>
      </c>
      <c r="DL466">
        <v>0</v>
      </c>
      <c r="DM466">
        <v>0</v>
      </c>
      <c r="DN466">
        <v>0</v>
      </c>
      <c r="DO466">
        <v>0</v>
      </c>
      <c r="DP466">
        <v>0</v>
      </c>
      <c r="DQ466">
        <v>0</v>
      </c>
      <c r="DR466">
        <v>0</v>
      </c>
      <c r="DS466">
        <v>0</v>
      </c>
      <c r="DT466">
        <v>0</v>
      </c>
      <c r="DU466">
        <v>0</v>
      </c>
      <c r="DV466">
        <v>0</v>
      </c>
      <c r="DW466">
        <v>0</v>
      </c>
      <c r="DX466">
        <v>0</v>
      </c>
      <c r="DY466">
        <v>0</v>
      </c>
      <c r="DZ466">
        <v>0</v>
      </c>
      <c r="EA466">
        <v>0</v>
      </c>
      <c r="EB466">
        <v>0</v>
      </c>
      <c r="EC466">
        <v>0</v>
      </c>
      <c r="ED466">
        <v>0</v>
      </c>
      <c r="EE466">
        <v>0</v>
      </c>
      <c r="EF466">
        <v>0</v>
      </c>
      <c r="EG466">
        <v>0</v>
      </c>
      <c r="EH466">
        <v>0</v>
      </c>
      <c r="EI466">
        <v>0</v>
      </c>
      <c r="EJ466">
        <v>0</v>
      </c>
      <c r="EK466">
        <v>0</v>
      </c>
      <c r="EL466">
        <v>0</v>
      </c>
      <c r="EM466">
        <v>0</v>
      </c>
      <c r="EN466">
        <v>0</v>
      </c>
      <c r="EO466">
        <v>0</v>
      </c>
      <c r="EP466">
        <v>0</v>
      </c>
      <c r="EQ466">
        <v>0</v>
      </c>
      <c r="ER466">
        <v>0</v>
      </c>
      <c r="ES466">
        <v>0</v>
      </c>
      <c r="ET466">
        <v>0</v>
      </c>
      <c r="EU466">
        <v>0</v>
      </c>
      <c r="EV466">
        <v>0</v>
      </c>
      <c r="EW466">
        <v>0</v>
      </c>
      <c r="EX466">
        <v>0</v>
      </c>
      <c r="EY466">
        <v>0</v>
      </c>
      <c r="EZ466">
        <v>0</v>
      </c>
      <c r="FA466">
        <v>0</v>
      </c>
      <c r="FB466">
        <v>0</v>
      </c>
      <c r="FC466">
        <v>0</v>
      </c>
      <c r="FD466">
        <v>0</v>
      </c>
      <c r="FE466">
        <v>0</v>
      </c>
      <c r="FF466">
        <v>0</v>
      </c>
      <c r="FG466">
        <v>0</v>
      </c>
      <c r="FH466">
        <v>0</v>
      </c>
      <c r="FI466">
        <v>0</v>
      </c>
      <c r="FJ466">
        <v>0</v>
      </c>
      <c r="FK466">
        <v>0</v>
      </c>
      <c r="FL466">
        <v>0</v>
      </c>
      <c r="FM466">
        <v>0</v>
      </c>
      <c r="FN466">
        <v>0</v>
      </c>
      <c r="FO466">
        <v>0</v>
      </c>
      <c r="FP466">
        <v>0</v>
      </c>
      <c r="FQ466">
        <v>0</v>
      </c>
      <c r="FR466">
        <v>0</v>
      </c>
      <c r="FS466">
        <v>0</v>
      </c>
      <c r="FU466">
        <v>0</v>
      </c>
    </row>
    <row r="467" spans="1:177" x14ac:dyDescent="0.2">
      <c r="A467" t="s">
        <v>191</v>
      </c>
      <c r="B467" t="s">
        <v>213</v>
      </c>
      <c r="C467" t="s">
        <v>1</v>
      </c>
      <c r="D467" t="s">
        <v>247</v>
      </c>
      <c r="E467">
        <v>32</v>
      </c>
      <c r="F467">
        <v>32</v>
      </c>
      <c r="G467">
        <v>4.4091510772705078</v>
      </c>
      <c r="H467">
        <v>4.3488526344299316</v>
      </c>
      <c r="I467">
        <v>4.264833927154541</v>
      </c>
      <c r="J467">
        <v>4.2138819694519043</v>
      </c>
      <c r="K467">
        <v>4.2591361999511719</v>
      </c>
      <c r="L467">
        <v>4.4577689170837402</v>
      </c>
      <c r="M467">
        <v>4.6011595726013184</v>
      </c>
      <c r="N467">
        <v>5.0295548439025879</v>
      </c>
      <c r="O467">
        <v>5.2198886871337891</v>
      </c>
      <c r="P467">
        <v>5.3939738273620605</v>
      </c>
      <c r="Q467">
        <v>5.6458535194396973</v>
      </c>
      <c r="R467">
        <v>5.7012982368469238</v>
      </c>
      <c r="S467">
        <v>5.7510571479797363</v>
      </c>
      <c r="T467">
        <v>5.8527498245239258</v>
      </c>
      <c r="U467">
        <v>5.8856034278869629</v>
      </c>
      <c r="V467">
        <v>5.9121313095092773</v>
      </c>
      <c r="W467">
        <v>5.8729152679443359</v>
      </c>
      <c r="X467">
        <v>5.6667666435241699</v>
      </c>
      <c r="Y467">
        <v>5.4953799247741699</v>
      </c>
      <c r="Z467">
        <v>5.0217347145080566</v>
      </c>
      <c r="AA467">
        <v>4.9584007263183594</v>
      </c>
      <c r="AB467">
        <v>4.7434968948364258</v>
      </c>
      <c r="AC467">
        <v>4.6911764144897461</v>
      </c>
      <c r="AD467">
        <v>4.6328492164611816</v>
      </c>
      <c r="AE467">
        <v>-0.34479331970214844</v>
      </c>
      <c r="AF467">
        <v>-0.26064684987068176</v>
      </c>
      <c r="AG467">
        <v>-0.38407003879547119</v>
      </c>
      <c r="AH467">
        <v>-0.58379709720611572</v>
      </c>
      <c r="AI467">
        <v>-0.39176511764526367</v>
      </c>
      <c r="AJ467">
        <v>-0.52355200052261353</v>
      </c>
      <c r="AK467">
        <v>-0.5916934609413147</v>
      </c>
      <c r="AL467">
        <v>-0.40327385067939758</v>
      </c>
      <c r="AM467">
        <v>-0.80919462442398071</v>
      </c>
      <c r="AN467">
        <v>-0.89852184057235718</v>
      </c>
      <c r="AO467">
        <v>-0.52974504232406616</v>
      </c>
      <c r="AP467">
        <v>-0.58575612306594849</v>
      </c>
      <c r="AQ467">
        <v>-0.68359863758087158</v>
      </c>
      <c r="AR467">
        <v>-0.76191455125808716</v>
      </c>
      <c r="AS467">
        <v>-0.11207699030637741</v>
      </c>
      <c r="AT467">
        <v>2.9823098182678223</v>
      </c>
      <c r="AU467">
        <v>3.1550967693328857</v>
      </c>
      <c r="AV467">
        <v>3.0915660858154297</v>
      </c>
      <c r="AW467">
        <v>2.9802649021148682</v>
      </c>
      <c r="AX467">
        <v>1.0466591119766235</v>
      </c>
      <c r="AY467">
        <v>-0.48744776844978333</v>
      </c>
      <c r="AZ467">
        <v>-0.5597648024559021</v>
      </c>
      <c r="BA467">
        <v>-0.7795567512512207</v>
      </c>
      <c r="BB467">
        <v>-0.44432792067527771</v>
      </c>
      <c r="BC467">
        <v>-2.2822186350822449E-2</v>
      </c>
      <c r="BD467">
        <v>1.3692372478544712E-2</v>
      </c>
      <c r="BE467">
        <v>-0.12048698961734772</v>
      </c>
      <c r="BF467">
        <v>-0.31025323271751404</v>
      </c>
      <c r="BG467">
        <v>-0.13372638821601868</v>
      </c>
      <c r="BH467">
        <v>-0.25487568974494934</v>
      </c>
      <c r="BI467">
        <v>-0.31683334708213806</v>
      </c>
      <c r="BJ467">
        <v>-8.3476424217224121E-2</v>
      </c>
      <c r="BK467">
        <v>-0.44715321063995361</v>
      </c>
      <c r="BL467">
        <v>-0.54566848278045654</v>
      </c>
      <c r="BM467">
        <v>-0.15617308020591736</v>
      </c>
      <c r="BN467">
        <v>-0.20206791162490845</v>
      </c>
      <c r="BO467">
        <v>-0.30257761478424072</v>
      </c>
      <c r="BP467">
        <v>-0.36330407857894897</v>
      </c>
      <c r="BQ467">
        <v>0.27965769171714783</v>
      </c>
      <c r="BR467">
        <v>3.3952598571777344</v>
      </c>
      <c r="BS467">
        <v>3.5654189586639404</v>
      </c>
      <c r="BT467">
        <v>3.4961826801300049</v>
      </c>
      <c r="BU467">
        <v>3.3879494667053223</v>
      </c>
      <c r="BV467">
        <v>1.434299111366272</v>
      </c>
      <c r="BW467">
        <v>-0.10009152442216873</v>
      </c>
      <c r="BX467">
        <v>-0.15391536056995392</v>
      </c>
      <c r="BY467">
        <v>-0.38529354333877563</v>
      </c>
      <c r="BZ467">
        <v>-5.9021059423685074E-2</v>
      </c>
      <c r="CA467">
        <v>0.20017404854297638</v>
      </c>
      <c r="CB467">
        <v>0.20369887351989746</v>
      </c>
      <c r="CC467">
        <v>6.2069818377494812E-2</v>
      </c>
      <c r="CD467">
        <v>-0.12079758197069168</v>
      </c>
      <c r="CE467">
        <v>4.4990453869104385E-2</v>
      </c>
      <c r="CF467">
        <v>-6.8791307508945465E-2</v>
      </c>
      <c r="CG467">
        <v>-0.1264660507440567</v>
      </c>
      <c r="CH467">
        <v>0.1380143016576767</v>
      </c>
      <c r="CI467">
        <v>-0.19640442728996277</v>
      </c>
      <c r="CJ467">
        <v>-0.3012833297252655</v>
      </c>
      <c r="CK467">
        <v>0.10256172716617584</v>
      </c>
      <c r="CL467">
        <v>6.3673384487628937E-2</v>
      </c>
      <c r="CM467">
        <v>-3.8683623075485229E-2</v>
      </c>
      <c r="CN467">
        <v>-8.7227687239646912E-2</v>
      </c>
      <c r="CO467">
        <v>0.55097192525863647</v>
      </c>
      <c r="CP467">
        <v>3.6812679767608643</v>
      </c>
      <c r="CQ467">
        <v>3.8496067523956299</v>
      </c>
      <c r="CR467">
        <v>3.776418924331665</v>
      </c>
      <c r="CS467">
        <v>3.6703104972839355</v>
      </c>
      <c r="CT467">
        <v>1.7027773857116699</v>
      </c>
      <c r="CU467">
        <v>0.16819022595882416</v>
      </c>
      <c r="CV467">
        <v>0.1271747350692749</v>
      </c>
      <c r="CW467">
        <v>-0.11222804337739944</v>
      </c>
      <c r="CX467">
        <v>0.20784129202365875</v>
      </c>
      <c r="CY467">
        <v>0.4231702983379364</v>
      </c>
      <c r="CZ467">
        <v>0.39370536804199219</v>
      </c>
      <c r="DA467">
        <v>0.24462662637233734</v>
      </c>
      <c r="DB467">
        <v>6.8658068776130676E-2</v>
      </c>
      <c r="DC467">
        <v>0.22370730340480804</v>
      </c>
      <c r="DD467">
        <v>0.1172930896282196</v>
      </c>
      <c r="DE467">
        <v>6.3901230692863464E-2</v>
      </c>
      <c r="DF467">
        <v>0.35950502753257751</v>
      </c>
      <c r="DG467">
        <v>5.4344356060028076E-2</v>
      </c>
      <c r="DH467">
        <v>-5.6898161768913269E-2</v>
      </c>
      <c r="DI467">
        <v>0.36129653453826904</v>
      </c>
      <c r="DJ467">
        <v>0.32941469550132751</v>
      </c>
      <c r="DK467">
        <v>0.22521036863327026</v>
      </c>
      <c r="DL467">
        <v>0.18884870409965515</v>
      </c>
      <c r="DM467">
        <v>0.82228618860244751</v>
      </c>
      <c r="DN467">
        <v>3.9672760963439941</v>
      </c>
      <c r="DO467">
        <v>4.1337947845458984</v>
      </c>
      <c r="DP467">
        <v>4.0566549301147461</v>
      </c>
      <c r="DQ467">
        <v>3.9526715278625488</v>
      </c>
      <c r="DR467">
        <v>1.9712556600570679</v>
      </c>
      <c r="DS467">
        <v>0.43647196888923645</v>
      </c>
      <c r="DT467">
        <v>0.40826481580734253</v>
      </c>
      <c r="DU467">
        <v>0.16083745658397675</v>
      </c>
      <c r="DV467">
        <v>0.47470363974571228</v>
      </c>
      <c r="DW467">
        <v>0.74514144659042358</v>
      </c>
      <c r="DX467">
        <v>0.6680445671081543</v>
      </c>
      <c r="DY467">
        <v>0.50820964574813843</v>
      </c>
      <c r="DZ467">
        <v>0.34220191836357117</v>
      </c>
      <c r="EA467">
        <v>0.48174604773521423</v>
      </c>
      <c r="EB467">
        <v>0.38596940040588379</v>
      </c>
      <c r="EC467">
        <v>0.33876135945320129</v>
      </c>
      <c r="ED467">
        <v>0.67930245399475098</v>
      </c>
      <c r="EE467">
        <v>0.41638576984405518</v>
      </c>
      <c r="EF467">
        <v>0.29595521092414856</v>
      </c>
      <c r="EG467">
        <v>0.73486852645874023</v>
      </c>
      <c r="EH467">
        <v>0.71310293674468994</v>
      </c>
      <c r="EI467">
        <v>0.60623139142990112</v>
      </c>
      <c r="EJ467">
        <v>0.58745914697647095</v>
      </c>
      <c r="EK467">
        <v>1.214020848274231</v>
      </c>
      <c r="EL467">
        <v>4.3802261352539062</v>
      </c>
      <c r="EM467">
        <v>4.5441164970397949</v>
      </c>
      <c r="EN467">
        <v>4.4612717628479004</v>
      </c>
      <c r="EO467">
        <v>4.3603558540344238</v>
      </c>
      <c r="EP467">
        <v>2.3588957786560059</v>
      </c>
      <c r="EQ467">
        <v>0.82382822036743164</v>
      </c>
      <c r="ER467">
        <v>0.8141142725944519</v>
      </c>
      <c r="ES467">
        <v>0.55510067939758301</v>
      </c>
      <c r="ET467">
        <v>0.86001050472259521</v>
      </c>
      <c r="EU467">
        <v>80.5</v>
      </c>
      <c r="EV467">
        <v>78.5</v>
      </c>
      <c r="EW467">
        <v>74.5</v>
      </c>
      <c r="EX467">
        <v>73</v>
      </c>
      <c r="EY467">
        <v>70.5</v>
      </c>
      <c r="EZ467">
        <v>69.5</v>
      </c>
      <c r="FA467">
        <v>69.5</v>
      </c>
      <c r="FB467">
        <v>74.5</v>
      </c>
      <c r="FC467">
        <v>80</v>
      </c>
      <c r="FD467">
        <v>83.5</v>
      </c>
      <c r="FE467">
        <v>86</v>
      </c>
      <c r="FF467">
        <v>90</v>
      </c>
      <c r="FG467">
        <v>92.5</v>
      </c>
      <c r="FH467">
        <v>96</v>
      </c>
      <c r="FI467">
        <v>98.5</v>
      </c>
      <c r="FJ467">
        <v>100</v>
      </c>
      <c r="FK467">
        <v>100</v>
      </c>
      <c r="FL467">
        <v>100</v>
      </c>
      <c r="FM467">
        <v>98.5</v>
      </c>
      <c r="FN467">
        <v>95.5</v>
      </c>
      <c r="FO467">
        <v>92.5</v>
      </c>
      <c r="FP467">
        <v>90</v>
      </c>
      <c r="FQ467">
        <v>87</v>
      </c>
      <c r="FR467">
        <v>84</v>
      </c>
      <c r="FS467">
        <v>32</v>
      </c>
      <c r="FT467">
        <v>0.13412383198738098</v>
      </c>
      <c r="FU467">
        <v>1</v>
      </c>
    </row>
    <row r="468" spans="1:177" x14ac:dyDescent="0.2">
      <c r="A468" t="s">
        <v>191</v>
      </c>
      <c r="B468" t="s">
        <v>213</v>
      </c>
      <c r="C468" t="s">
        <v>1</v>
      </c>
      <c r="D468" t="s">
        <v>248</v>
      </c>
      <c r="E468">
        <v>30</v>
      </c>
      <c r="F468">
        <v>30</v>
      </c>
      <c r="G468">
        <v>3.4120490550994873</v>
      </c>
      <c r="H468">
        <v>3.3492774963378906</v>
      </c>
      <c r="I468">
        <v>3.3366565704345703</v>
      </c>
      <c r="J468">
        <v>3.3178286552429199</v>
      </c>
      <c r="K468">
        <v>3.3748345375061035</v>
      </c>
      <c r="L468">
        <v>3.4668591022491455</v>
      </c>
      <c r="M468">
        <v>3.9564943313598633</v>
      </c>
      <c r="N468">
        <v>4.6361722946166992</v>
      </c>
      <c r="O468">
        <v>5.032905101776123</v>
      </c>
      <c r="P468">
        <v>5.2877621650695801</v>
      </c>
      <c r="Q468">
        <v>5.5982356071472168</v>
      </c>
      <c r="R468">
        <v>5.697608470916748</v>
      </c>
      <c r="S468">
        <v>5.790855884552002</v>
      </c>
      <c r="T468">
        <v>5.9478950500488281</v>
      </c>
      <c r="U468">
        <v>5.9919095039367676</v>
      </c>
      <c r="V468">
        <v>5.9891653060913086</v>
      </c>
      <c r="W468">
        <v>5.9345364570617676</v>
      </c>
      <c r="X468">
        <v>5.8282384872436523</v>
      </c>
      <c r="Y468">
        <v>5.5742697715759277</v>
      </c>
      <c r="Z468">
        <v>4.8603396415710449</v>
      </c>
      <c r="AA468">
        <v>4.7064757347106934</v>
      </c>
      <c r="AB468">
        <v>4.6350903511047363</v>
      </c>
      <c r="AC468">
        <v>4.4935994148254395</v>
      </c>
      <c r="AD468">
        <v>4.2618746757507324</v>
      </c>
      <c r="AE468">
        <v>-0.53031879663467407</v>
      </c>
      <c r="AF468">
        <v>-0.53699386119842529</v>
      </c>
      <c r="AG468">
        <v>-0.52660661935806274</v>
      </c>
      <c r="AH468">
        <v>-0.59132295846939087</v>
      </c>
      <c r="AI468">
        <v>-0.45431271195411682</v>
      </c>
      <c r="AJ468">
        <v>-0.44236975908279419</v>
      </c>
      <c r="AK468">
        <v>-0.58264040946960449</v>
      </c>
      <c r="AL468">
        <v>-0.72340250015258789</v>
      </c>
      <c r="AM468">
        <v>-0.89924144744873047</v>
      </c>
      <c r="AN468">
        <v>-0.89281916618347168</v>
      </c>
      <c r="AO468">
        <v>-0.77248531579971313</v>
      </c>
      <c r="AP468">
        <v>-0.86087357997894287</v>
      </c>
      <c r="AQ468">
        <v>-0.89849644899368286</v>
      </c>
      <c r="AR468">
        <v>-0.78405976295471191</v>
      </c>
      <c r="AS468">
        <v>0.22983391582965851</v>
      </c>
      <c r="AT468">
        <v>3.1075320243835449</v>
      </c>
      <c r="AU468">
        <v>3.1901702880859375</v>
      </c>
      <c r="AV468">
        <v>3.1801297664642334</v>
      </c>
      <c r="AW468">
        <v>3.5774104595184326</v>
      </c>
      <c r="AX468">
        <v>1.8395528793334961</v>
      </c>
      <c r="AY468">
        <v>0.67494189739227295</v>
      </c>
      <c r="AZ468">
        <v>-0.41570925712585449</v>
      </c>
      <c r="BA468">
        <v>-0.44386261701583862</v>
      </c>
      <c r="BB468">
        <v>-0.48371562361717224</v>
      </c>
      <c r="BC468">
        <v>-0.21251320838928223</v>
      </c>
      <c r="BD468">
        <v>-0.23232138156890869</v>
      </c>
      <c r="BE468">
        <v>-0.22313402593135834</v>
      </c>
      <c r="BF468">
        <v>-0.29297915101051331</v>
      </c>
      <c r="BG468">
        <v>-0.15239632129669189</v>
      </c>
      <c r="BH468">
        <v>-0.1344853937625885</v>
      </c>
      <c r="BI468">
        <v>-0.25572642683982849</v>
      </c>
      <c r="BJ468">
        <v>-0.3570646345615387</v>
      </c>
      <c r="BK468">
        <v>-0.50656861066818237</v>
      </c>
      <c r="BL468">
        <v>-0.48869761824607849</v>
      </c>
      <c r="BM468">
        <v>-0.34621068835258484</v>
      </c>
      <c r="BN468">
        <v>-0.38801845908164978</v>
      </c>
      <c r="BO468">
        <v>-0.41462209820747375</v>
      </c>
      <c r="BP468">
        <v>-0.28488174080848694</v>
      </c>
      <c r="BQ468">
        <v>0.73213762044906616</v>
      </c>
      <c r="BR468">
        <v>3.6155548095703125</v>
      </c>
      <c r="BS468">
        <v>3.6975109577178955</v>
      </c>
      <c r="BT468">
        <v>3.6667060852050781</v>
      </c>
      <c r="BU468">
        <v>4.0596528053283691</v>
      </c>
      <c r="BV468">
        <v>2.3038346767425537</v>
      </c>
      <c r="BW468">
        <v>1.1224017143249512</v>
      </c>
      <c r="BX468">
        <v>6.9662861526012421E-2</v>
      </c>
      <c r="BY468">
        <v>2.7483632788062096E-2</v>
      </c>
      <c r="BZ468">
        <v>-4.7608133405447006E-2</v>
      </c>
      <c r="CA468">
        <v>7.5979502871632576E-3</v>
      </c>
      <c r="CB468">
        <v>-2.130616083741188E-2</v>
      </c>
      <c r="CC468">
        <v>-1.294983271509409E-2</v>
      </c>
      <c r="CD468">
        <v>-8.6347103118896484E-2</v>
      </c>
      <c r="CE468">
        <v>5.6710042059421539E-2</v>
      </c>
      <c r="CF468">
        <v>7.875438779592514E-2</v>
      </c>
      <c r="CG468">
        <v>-2.9306789860129356E-2</v>
      </c>
      <c r="CH468">
        <v>-0.10334016382694244</v>
      </c>
      <c r="CI468">
        <v>-0.23460455238819122</v>
      </c>
      <c r="CJ468">
        <v>-0.20880429446697235</v>
      </c>
      <c r="CK468">
        <v>-5.0974186509847641E-2</v>
      </c>
      <c r="CL468">
        <v>-6.0520447790622711E-2</v>
      </c>
      <c r="CM468">
        <v>-7.9492188990116119E-2</v>
      </c>
      <c r="CN468">
        <v>6.0847438871860504E-2</v>
      </c>
      <c r="CO468">
        <v>1.0800316333770752</v>
      </c>
      <c r="CP468">
        <v>3.9674098491668701</v>
      </c>
      <c r="CQ468">
        <v>4.0488934516906738</v>
      </c>
      <c r="CR468">
        <v>4.0037074089050293</v>
      </c>
      <c r="CS468">
        <v>4.3936524391174316</v>
      </c>
      <c r="CT468">
        <v>2.6253948211669922</v>
      </c>
      <c r="CU468">
        <v>1.432310938835144</v>
      </c>
      <c r="CV468">
        <v>0.40583011507987976</v>
      </c>
      <c r="CW468">
        <v>0.35393661260604858</v>
      </c>
      <c r="CX468">
        <v>0.25443857908248901</v>
      </c>
      <c r="CY468">
        <v>0.22770911455154419</v>
      </c>
      <c r="CZ468">
        <v>0.18970906734466553</v>
      </c>
      <c r="DA468">
        <v>0.19723436236381531</v>
      </c>
      <c r="DB468">
        <v>0.12028493732213974</v>
      </c>
      <c r="DC468">
        <v>0.26581642031669617</v>
      </c>
      <c r="DD468">
        <v>0.29199418425559998</v>
      </c>
      <c r="DE468">
        <v>0.19711284339427948</v>
      </c>
      <c r="DF468">
        <v>0.150384321808815</v>
      </c>
      <c r="DG468">
        <v>3.7359487265348434E-2</v>
      </c>
      <c r="DH468">
        <v>7.1089036762714386E-2</v>
      </c>
      <c r="DI468">
        <v>0.24426230788230896</v>
      </c>
      <c r="DJ468">
        <v>0.26697757840156555</v>
      </c>
      <c r="DK468">
        <v>0.25563770532608032</v>
      </c>
      <c r="DL468">
        <v>0.40657660365104675</v>
      </c>
      <c r="DM468">
        <v>1.427925705909729</v>
      </c>
      <c r="DN468">
        <v>4.3192648887634277</v>
      </c>
      <c r="DO468">
        <v>4.4002761840820313</v>
      </c>
      <c r="DP468">
        <v>4.3407087326049805</v>
      </c>
      <c r="DQ468">
        <v>4.7276520729064941</v>
      </c>
      <c r="DR468">
        <v>2.9469549655914307</v>
      </c>
      <c r="DS468">
        <v>1.7422201633453369</v>
      </c>
      <c r="DT468">
        <v>0.7419973611831665</v>
      </c>
      <c r="DU468">
        <v>0.68038958311080933</v>
      </c>
      <c r="DV468">
        <v>0.55648529529571533</v>
      </c>
      <c r="DW468">
        <v>0.54551470279693604</v>
      </c>
      <c r="DX468">
        <v>0.49438154697418213</v>
      </c>
      <c r="DY468">
        <v>0.50070697069168091</v>
      </c>
      <c r="DZ468">
        <v>0.41862878203392029</v>
      </c>
      <c r="EA468">
        <v>0.56773281097412109</v>
      </c>
      <c r="EB468">
        <v>0.59987854957580566</v>
      </c>
      <c r="EC468">
        <v>0.52402681112289429</v>
      </c>
      <c r="ED468">
        <v>0.51672220230102539</v>
      </c>
      <c r="EE468">
        <v>0.43003237247467041</v>
      </c>
      <c r="EF468">
        <v>0.47521054744720459</v>
      </c>
      <c r="EG468">
        <v>0.67053693532943726</v>
      </c>
      <c r="EH468">
        <v>0.73983269929885864</v>
      </c>
      <c r="EI468">
        <v>0.73951208591461182</v>
      </c>
      <c r="EJ468">
        <v>0.90575462579727173</v>
      </c>
      <c r="EK468">
        <v>1.9302293062210083</v>
      </c>
      <c r="EL468">
        <v>4.8272876739501953</v>
      </c>
      <c r="EM468">
        <v>4.9076166152954102</v>
      </c>
      <c r="EN468">
        <v>4.8272848129272461</v>
      </c>
      <c r="EO468">
        <v>5.2098941802978516</v>
      </c>
      <c r="EP468">
        <v>3.4112367630004883</v>
      </c>
      <c r="EQ468">
        <v>2.1896800994873047</v>
      </c>
      <c r="ER468">
        <v>1.2273694276809692</v>
      </c>
      <c r="ES468">
        <v>1.1517359018325806</v>
      </c>
      <c r="ET468">
        <v>0.99259275197982788</v>
      </c>
      <c r="EU468">
        <v>83.5</v>
      </c>
      <c r="EV468">
        <v>82</v>
      </c>
      <c r="EW468">
        <v>80.5</v>
      </c>
      <c r="EX468">
        <v>78.5</v>
      </c>
      <c r="EY468">
        <v>76.5</v>
      </c>
      <c r="EZ468">
        <v>75</v>
      </c>
      <c r="FA468">
        <v>75</v>
      </c>
      <c r="FB468">
        <v>76.5</v>
      </c>
      <c r="FC468">
        <v>82.5</v>
      </c>
      <c r="FD468">
        <v>87.5</v>
      </c>
      <c r="FE468">
        <v>92</v>
      </c>
      <c r="FF468">
        <v>97</v>
      </c>
      <c r="FG468">
        <v>99.5</v>
      </c>
      <c r="FH468">
        <v>103</v>
      </c>
      <c r="FI468">
        <v>105.5</v>
      </c>
      <c r="FJ468">
        <v>107</v>
      </c>
      <c r="FK468">
        <v>108.5</v>
      </c>
      <c r="FL468">
        <v>108.5</v>
      </c>
      <c r="FM468">
        <v>105.5</v>
      </c>
      <c r="FN468">
        <v>103.5</v>
      </c>
      <c r="FO468">
        <v>100.5</v>
      </c>
      <c r="FP468">
        <v>97</v>
      </c>
      <c r="FQ468">
        <v>93</v>
      </c>
      <c r="FR468">
        <v>87.5</v>
      </c>
      <c r="FS468">
        <v>30</v>
      </c>
      <c r="FT468">
        <v>0.12564842402935028</v>
      </c>
      <c r="FU468">
        <v>1</v>
      </c>
    </row>
    <row r="469" spans="1:177" x14ac:dyDescent="0.2">
      <c r="A469" t="s">
        <v>191</v>
      </c>
      <c r="B469" t="s">
        <v>213</v>
      </c>
      <c r="C469" t="s">
        <v>1</v>
      </c>
      <c r="D469" t="s">
        <v>249</v>
      </c>
      <c r="E469">
        <v>30</v>
      </c>
      <c r="F469">
        <v>30</v>
      </c>
      <c r="G469">
        <v>3.2130746841430664</v>
      </c>
      <c r="H469">
        <v>3.1379928588867187</v>
      </c>
      <c r="I469">
        <v>3.1170477867126465</v>
      </c>
      <c r="J469">
        <v>3.0906281471252441</v>
      </c>
      <c r="K469">
        <v>3.1422743797302246</v>
      </c>
      <c r="L469">
        <v>3.2576875686645508</v>
      </c>
      <c r="M469">
        <v>3.7268185615539551</v>
      </c>
      <c r="N469">
        <v>4.3735189437866211</v>
      </c>
      <c r="O469">
        <v>4.743070125579834</v>
      </c>
      <c r="P469">
        <v>4.9510960578918457</v>
      </c>
      <c r="Q469">
        <v>5.2068681716918945</v>
      </c>
      <c r="R469">
        <v>5.2589154243469238</v>
      </c>
      <c r="S469">
        <v>5.3699135780334473</v>
      </c>
      <c r="T469">
        <v>5.5270466804504395</v>
      </c>
      <c r="U469">
        <v>5.5638217926025391</v>
      </c>
      <c r="V469">
        <v>5.5719637870788574</v>
      </c>
      <c r="W469">
        <v>5.5162553787231445</v>
      </c>
      <c r="X469">
        <v>5.4060349464416504</v>
      </c>
      <c r="Y469">
        <v>5.22607421875</v>
      </c>
      <c r="Z469">
        <v>4.6183500289916992</v>
      </c>
      <c r="AA469">
        <v>4.4951438903808594</v>
      </c>
      <c r="AB469">
        <v>4.4281301498413086</v>
      </c>
      <c r="AC469">
        <v>4.2996301651000977</v>
      </c>
      <c r="AD469">
        <v>4.089777946472168</v>
      </c>
      <c r="AE469">
        <v>-0.39019951224327087</v>
      </c>
      <c r="AF469">
        <v>-0.42842262983322144</v>
      </c>
      <c r="AG469">
        <v>-0.47446534037590027</v>
      </c>
      <c r="AH469">
        <v>-0.41779422760009766</v>
      </c>
      <c r="AI469">
        <v>-0.3092140257358551</v>
      </c>
      <c r="AJ469">
        <v>-0.28108498454093933</v>
      </c>
      <c r="AK469">
        <v>-0.4019525945186615</v>
      </c>
      <c r="AL469">
        <v>-0.55283689498901367</v>
      </c>
      <c r="AM469">
        <v>-0.60538631677627563</v>
      </c>
      <c r="AN469">
        <v>-0.70969194173812866</v>
      </c>
      <c r="AO469">
        <v>-0.87404656410217285</v>
      </c>
      <c r="AP469">
        <v>-1.1165895462036133</v>
      </c>
      <c r="AQ469">
        <v>-1.040411114692688</v>
      </c>
      <c r="AR469">
        <v>-1.0409777164459229</v>
      </c>
      <c r="AS469">
        <v>0.32098478078842163</v>
      </c>
      <c r="AT469">
        <v>2.3917074203491211</v>
      </c>
      <c r="AU469">
        <v>2.3049001693725586</v>
      </c>
      <c r="AV469">
        <v>2.2453610897064209</v>
      </c>
      <c r="AW469">
        <v>2.1395301818847656</v>
      </c>
      <c r="AX469">
        <v>0.88468199968338013</v>
      </c>
      <c r="AY469">
        <v>0.52847570180892944</v>
      </c>
      <c r="AZ469">
        <v>0.21978771686553955</v>
      </c>
      <c r="BA469">
        <v>0.32217484712600708</v>
      </c>
      <c r="BB469">
        <v>0.21932654082775116</v>
      </c>
      <c r="BC469">
        <v>-6.5280646085739136E-2</v>
      </c>
      <c r="BD469">
        <v>-0.12205206602811813</v>
      </c>
      <c r="BE469">
        <v>-0.17294691503047943</v>
      </c>
      <c r="BF469">
        <v>-0.12084996700286865</v>
      </c>
      <c r="BG469">
        <v>-1.0437720455229282E-2</v>
      </c>
      <c r="BH469">
        <v>1.7583556473255157E-2</v>
      </c>
      <c r="BI469">
        <v>-8.5189655423164368E-2</v>
      </c>
      <c r="BJ469">
        <v>-0.18603745102882385</v>
      </c>
      <c r="BK469">
        <v>-0.21918000280857086</v>
      </c>
      <c r="BL469">
        <v>-0.32593581080436707</v>
      </c>
      <c r="BM469">
        <v>-0.47735384106636047</v>
      </c>
      <c r="BN469">
        <v>-0.67755824327468872</v>
      </c>
      <c r="BO469">
        <v>-0.58183574676513672</v>
      </c>
      <c r="BP469">
        <v>-0.56738549470901489</v>
      </c>
      <c r="BQ469">
        <v>0.79898703098297119</v>
      </c>
      <c r="BR469">
        <v>2.8736064434051514</v>
      </c>
      <c r="BS469">
        <v>2.7874825000762939</v>
      </c>
      <c r="BT469">
        <v>2.7115793228149414</v>
      </c>
      <c r="BU469">
        <v>2.6089527606964111</v>
      </c>
      <c r="BV469">
        <v>1.3337688446044922</v>
      </c>
      <c r="BW469">
        <v>0.96275520324707031</v>
      </c>
      <c r="BX469">
        <v>0.68747889995574951</v>
      </c>
      <c r="BY469">
        <v>0.78788560628890991</v>
      </c>
      <c r="BZ469">
        <v>0.67462468147277832</v>
      </c>
      <c r="CA469">
        <v>0.15975716710090637</v>
      </c>
      <c r="CB469">
        <v>9.0139254927635193E-2</v>
      </c>
      <c r="CC469">
        <v>3.5883828997612E-2</v>
      </c>
      <c r="CD469">
        <v>8.4812723100185394E-2</v>
      </c>
      <c r="CE469">
        <v>0.19649383425712585</v>
      </c>
      <c r="CF469">
        <v>0.22444048523902893</v>
      </c>
      <c r="CG469">
        <v>0.13419938087463379</v>
      </c>
      <c r="CH469">
        <v>6.8006746470928192E-2</v>
      </c>
      <c r="CI469">
        <v>4.8305317759513855E-2</v>
      </c>
      <c r="CJ469">
        <v>-6.0147468000650406E-2</v>
      </c>
      <c r="CK469">
        <v>-0.20260566473007202</v>
      </c>
      <c r="CL469">
        <v>-0.37348645925521851</v>
      </c>
      <c r="CM469">
        <v>-0.26422783732414246</v>
      </c>
      <c r="CN469">
        <v>-0.23937696218490601</v>
      </c>
      <c r="CO469">
        <v>1.1300499439239502</v>
      </c>
      <c r="CP469">
        <v>3.2073683738708496</v>
      </c>
      <c r="CQ469">
        <v>3.1217176914215088</v>
      </c>
      <c r="CR469">
        <v>3.0344808101654053</v>
      </c>
      <c r="CS469">
        <v>2.9340734481811523</v>
      </c>
      <c r="CT469">
        <v>1.6448049545288086</v>
      </c>
      <c r="CU469">
        <v>1.2635358572006226</v>
      </c>
      <c r="CV469">
        <v>1.0114003419876099</v>
      </c>
      <c r="CW469">
        <v>1.1104354858398437</v>
      </c>
      <c r="CX469">
        <v>0.98996275663375854</v>
      </c>
      <c r="CY469">
        <v>0.38479498028755188</v>
      </c>
      <c r="CZ469">
        <v>0.30233058333396912</v>
      </c>
      <c r="DA469">
        <v>0.24471457302570343</v>
      </c>
      <c r="DB469">
        <v>0.29047539830207825</v>
      </c>
      <c r="DC469">
        <v>0.40342539548873901</v>
      </c>
      <c r="DD469">
        <v>0.4312974214553833</v>
      </c>
      <c r="DE469">
        <v>0.35358843207359314</v>
      </c>
      <c r="DF469">
        <v>0.32205092906951904</v>
      </c>
      <c r="DG469">
        <v>0.31579065322875977</v>
      </c>
      <c r="DH469">
        <v>0.20564086735248566</v>
      </c>
      <c r="DI469">
        <v>7.2142504155635834E-2</v>
      </c>
      <c r="DJ469">
        <v>-6.9414690136909485E-2</v>
      </c>
      <c r="DK469">
        <v>5.3380087018013E-2</v>
      </c>
      <c r="DL469">
        <v>8.8631570339202881E-2</v>
      </c>
      <c r="DM469">
        <v>1.4611128568649292</v>
      </c>
      <c r="DN469">
        <v>3.5411303043365479</v>
      </c>
      <c r="DO469">
        <v>3.4559528827667236</v>
      </c>
      <c r="DP469">
        <v>3.3573822975158691</v>
      </c>
      <c r="DQ469">
        <v>3.2591941356658936</v>
      </c>
      <c r="DR469">
        <v>1.955841064453125</v>
      </c>
      <c r="DS469">
        <v>1.5643165111541748</v>
      </c>
      <c r="DT469">
        <v>1.3353217840194702</v>
      </c>
      <c r="DU469">
        <v>1.4329853057861328</v>
      </c>
      <c r="DV469">
        <v>1.3053008317947388</v>
      </c>
      <c r="DW469">
        <v>0.70971381664276123</v>
      </c>
      <c r="DX469">
        <v>0.60870116949081421</v>
      </c>
      <c r="DY469">
        <v>0.54623299837112427</v>
      </c>
      <c r="DZ469">
        <v>0.58741968870162964</v>
      </c>
      <c r="EA469">
        <v>0.70220166444778442</v>
      </c>
      <c r="EB469">
        <v>0.72996598482131958</v>
      </c>
      <c r="EC469">
        <v>0.67035132646560669</v>
      </c>
      <c r="ED469">
        <v>0.68885040283203125</v>
      </c>
      <c r="EE469">
        <v>0.70199698209762573</v>
      </c>
      <c r="EF469">
        <v>0.58939701318740845</v>
      </c>
      <c r="EG469">
        <v>0.46883520483970642</v>
      </c>
      <c r="EH469">
        <v>0.36961665749549866</v>
      </c>
      <c r="EI469">
        <v>0.51195549964904785</v>
      </c>
      <c r="EJ469">
        <v>0.56222379207611084</v>
      </c>
      <c r="EK469">
        <v>1.939115047454834</v>
      </c>
      <c r="EL469">
        <v>4.0230293273925781</v>
      </c>
      <c r="EM469">
        <v>3.938535213470459</v>
      </c>
      <c r="EN469">
        <v>3.8236005306243896</v>
      </c>
      <c r="EO469">
        <v>3.7286167144775391</v>
      </c>
      <c r="EP469">
        <v>2.4049279689788818</v>
      </c>
      <c r="EQ469">
        <v>1.9985960721969604</v>
      </c>
      <c r="ER469">
        <v>1.8030129671096802</v>
      </c>
      <c r="ES469">
        <v>1.8986960649490356</v>
      </c>
      <c r="ET469">
        <v>1.7605990171432495</v>
      </c>
      <c r="EU469">
        <v>84.5</v>
      </c>
      <c r="EV469">
        <v>82.5</v>
      </c>
      <c r="EW469">
        <v>79.5</v>
      </c>
      <c r="EX469">
        <v>77</v>
      </c>
      <c r="EY469">
        <v>75</v>
      </c>
      <c r="EZ469">
        <v>73</v>
      </c>
      <c r="FA469">
        <v>73</v>
      </c>
      <c r="FB469">
        <v>76</v>
      </c>
      <c r="FC469">
        <v>81</v>
      </c>
      <c r="FD469">
        <v>85</v>
      </c>
      <c r="FE469">
        <v>88</v>
      </c>
      <c r="FF469">
        <v>93</v>
      </c>
      <c r="FG469">
        <v>96.5</v>
      </c>
      <c r="FH469">
        <v>100.5</v>
      </c>
      <c r="FI469">
        <v>102.5</v>
      </c>
      <c r="FJ469">
        <v>104</v>
      </c>
      <c r="FK469">
        <v>105</v>
      </c>
      <c r="FL469">
        <v>105</v>
      </c>
      <c r="FM469">
        <v>104</v>
      </c>
      <c r="FN469">
        <v>101.5</v>
      </c>
      <c r="FO469">
        <v>98</v>
      </c>
      <c r="FP469">
        <v>95</v>
      </c>
      <c r="FQ469">
        <v>93</v>
      </c>
      <c r="FR469">
        <v>90.5</v>
      </c>
      <c r="FS469">
        <v>30</v>
      </c>
      <c r="FT469">
        <v>0.13570202887058258</v>
      </c>
      <c r="FU469">
        <v>1</v>
      </c>
    </row>
    <row r="470" spans="1:177" x14ac:dyDescent="0.2">
      <c r="A470" t="s">
        <v>191</v>
      </c>
      <c r="B470" t="s">
        <v>213</v>
      </c>
      <c r="C470" t="s">
        <v>1</v>
      </c>
      <c r="D470" t="s">
        <v>250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>
        <v>0</v>
      </c>
      <c r="BQ470">
        <v>0</v>
      </c>
      <c r="BR470">
        <v>0</v>
      </c>
      <c r="BS470">
        <v>0</v>
      </c>
      <c r="BT470">
        <v>0</v>
      </c>
      <c r="BU470">
        <v>0</v>
      </c>
      <c r="BV470">
        <v>0</v>
      </c>
      <c r="BW470">
        <v>0</v>
      </c>
      <c r="BX470">
        <v>0</v>
      </c>
      <c r="BY470">
        <v>0</v>
      </c>
      <c r="BZ470">
        <v>0</v>
      </c>
      <c r="CA470">
        <v>0</v>
      </c>
      <c r="CB470">
        <v>0</v>
      </c>
      <c r="CC470">
        <v>0</v>
      </c>
      <c r="CD470">
        <v>0</v>
      </c>
      <c r="CE470">
        <v>0</v>
      </c>
      <c r="CF470">
        <v>0</v>
      </c>
      <c r="CG470">
        <v>0</v>
      </c>
      <c r="CH470">
        <v>0</v>
      </c>
      <c r="CI470">
        <v>0</v>
      </c>
      <c r="CJ470">
        <v>0</v>
      </c>
      <c r="CK470">
        <v>0</v>
      </c>
      <c r="CL470">
        <v>0</v>
      </c>
      <c r="CM470">
        <v>0</v>
      </c>
      <c r="CN470">
        <v>0</v>
      </c>
      <c r="CO470">
        <v>0</v>
      </c>
      <c r="CP470">
        <v>0</v>
      </c>
      <c r="CQ470">
        <v>0</v>
      </c>
      <c r="CR470">
        <v>0</v>
      </c>
      <c r="CS470">
        <v>0</v>
      </c>
      <c r="CT470">
        <v>0</v>
      </c>
      <c r="CU470">
        <v>0</v>
      </c>
      <c r="CV470">
        <v>0</v>
      </c>
      <c r="CW470">
        <v>0</v>
      </c>
      <c r="CX470">
        <v>0</v>
      </c>
      <c r="CY470">
        <v>0</v>
      </c>
      <c r="CZ470">
        <v>0</v>
      </c>
      <c r="DA470">
        <v>0</v>
      </c>
      <c r="DB470">
        <v>0</v>
      </c>
      <c r="DC470">
        <v>0</v>
      </c>
      <c r="DD470">
        <v>0</v>
      </c>
      <c r="DE470">
        <v>0</v>
      </c>
      <c r="DF470">
        <v>0</v>
      </c>
      <c r="DG470">
        <v>0</v>
      </c>
      <c r="DH470">
        <v>0</v>
      </c>
      <c r="DI470">
        <v>0</v>
      </c>
      <c r="DJ470">
        <v>0</v>
      </c>
      <c r="DK470">
        <v>0</v>
      </c>
      <c r="DL470">
        <v>0</v>
      </c>
      <c r="DM470">
        <v>0</v>
      </c>
      <c r="DN470">
        <v>0</v>
      </c>
      <c r="DO470">
        <v>0</v>
      </c>
      <c r="DP470">
        <v>0</v>
      </c>
      <c r="DQ470">
        <v>0</v>
      </c>
      <c r="DR470">
        <v>0</v>
      </c>
      <c r="DS470">
        <v>0</v>
      </c>
      <c r="DT470">
        <v>0</v>
      </c>
      <c r="DU470">
        <v>0</v>
      </c>
      <c r="DV470">
        <v>0</v>
      </c>
      <c r="DW470">
        <v>0</v>
      </c>
      <c r="DX470">
        <v>0</v>
      </c>
      <c r="DY470">
        <v>0</v>
      </c>
      <c r="DZ470">
        <v>0</v>
      </c>
      <c r="EA470">
        <v>0</v>
      </c>
      <c r="EB470">
        <v>0</v>
      </c>
      <c r="EC470">
        <v>0</v>
      </c>
      <c r="ED470">
        <v>0</v>
      </c>
      <c r="EE470">
        <v>0</v>
      </c>
      <c r="EF470">
        <v>0</v>
      </c>
      <c r="EG470">
        <v>0</v>
      </c>
      <c r="EH470">
        <v>0</v>
      </c>
      <c r="EI470">
        <v>0</v>
      </c>
      <c r="EJ470">
        <v>0</v>
      </c>
      <c r="EK470">
        <v>0</v>
      </c>
      <c r="EL470">
        <v>0</v>
      </c>
      <c r="EM470">
        <v>0</v>
      </c>
      <c r="EN470">
        <v>0</v>
      </c>
      <c r="EO470">
        <v>0</v>
      </c>
      <c r="EP470">
        <v>0</v>
      </c>
      <c r="EQ470">
        <v>0</v>
      </c>
      <c r="ER470">
        <v>0</v>
      </c>
      <c r="ES470">
        <v>0</v>
      </c>
      <c r="ET470">
        <v>0</v>
      </c>
      <c r="EU470">
        <v>0</v>
      </c>
      <c r="EV470">
        <v>0</v>
      </c>
      <c r="EW470">
        <v>0</v>
      </c>
      <c r="EX470">
        <v>0</v>
      </c>
      <c r="EY470">
        <v>0</v>
      </c>
      <c r="EZ470">
        <v>0</v>
      </c>
      <c r="FA470">
        <v>0</v>
      </c>
      <c r="FB470">
        <v>0</v>
      </c>
      <c r="FC470">
        <v>0</v>
      </c>
      <c r="FD470">
        <v>0</v>
      </c>
      <c r="FE470">
        <v>0</v>
      </c>
      <c r="FF470">
        <v>0</v>
      </c>
      <c r="FG470">
        <v>0</v>
      </c>
      <c r="FH470">
        <v>0</v>
      </c>
      <c r="FI470">
        <v>0</v>
      </c>
      <c r="FJ470">
        <v>0</v>
      </c>
      <c r="FK470">
        <v>0</v>
      </c>
      <c r="FL470">
        <v>0</v>
      </c>
      <c r="FM470">
        <v>0</v>
      </c>
      <c r="FN470">
        <v>0</v>
      </c>
      <c r="FO470">
        <v>0</v>
      </c>
      <c r="FP470">
        <v>0</v>
      </c>
      <c r="FQ470">
        <v>0</v>
      </c>
      <c r="FR470">
        <v>0</v>
      </c>
      <c r="FS470">
        <v>0</v>
      </c>
      <c r="FU470">
        <v>0</v>
      </c>
    </row>
    <row r="471" spans="1:177" x14ac:dyDescent="0.2">
      <c r="A471" t="s">
        <v>191</v>
      </c>
      <c r="B471" t="s">
        <v>213</v>
      </c>
      <c r="C471" t="s">
        <v>1</v>
      </c>
      <c r="D471" t="s">
        <v>251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0</v>
      </c>
      <c r="BI471">
        <v>0</v>
      </c>
      <c r="BJ471">
        <v>0</v>
      </c>
      <c r="BK471">
        <v>0</v>
      </c>
      <c r="BL471">
        <v>0</v>
      </c>
      <c r="BM471">
        <v>0</v>
      </c>
      <c r="BN471">
        <v>0</v>
      </c>
      <c r="BO471">
        <v>0</v>
      </c>
      <c r="BP471">
        <v>0</v>
      </c>
      <c r="BQ471">
        <v>0</v>
      </c>
      <c r="BR471">
        <v>0</v>
      </c>
      <c r="BS471">
        <v>0</v>
      </c>
      <c r="BT471">
        <v>0</v>
      </c>
      <c r="BU471">
        <v>0</v>
      </c>
      <c r="BV471">
        <v>0</v>
      </c>
      <c r="BW471">
        <v>0</v>
      </c>
      <c r="BX471">
        <v>0</v>
      </c>
      <c r="BY471">
        <v>0</v>
      </c>
      <c r="BZ471">
        <v>0</v>
      </c>
      <c r="CA471">
        <v>0</v>
      </c>
      <c r="CB471">
        <v>0</v>
      </c>
      <c r="CC471">
        <v>0</v>
      </c>
      <c r="CD471">
        <v>0</v>
      </c>
      <c r="CE471">
        <v>0</v>
      </c>
      <c r="CF471">
        <v>0</v>
      </c>
      <c r="CG471">
        <v>0</v>
      </c>
      <c r="CH471">
        <v>0</v>
      </c>
      <c r="CI471">
        <v>0</v>
      </c>
      <c r="CJ471">
        <v>0</v>
      </c>
      <c r="CK471">
        <v>0</v>
      </c>
      <c r="CL471">
        <v>0</v>
      </c>
      <c r="CM471">
        <v>0</v>
      </c>
      <c r="CN471">
        <v>0</v>
      </c>
      <c r="CO471">
        <v>0</v>
      </c>
      <c r="CP471">
        <v>0</v>
      </c>
      <c r="CQ471">
        <v>0</v>
      </c>
      <c r="CR471">
        <v>0</v>
      </c>
      <c r="CS471">
        <v>0</v>
      </c>
      <c r="CT471">
        <v>0</v>
      </c>
      <c r="CU471">
        <v>0</v>
      </c>
      <c r="CV471">
        <v>0</v>
      </c>
      <c r="CW471">
        <v>0</v>
      </c>
      <c r="CX471">
        <v>0</v>
      </c>
      <c r="CY471">
        <v>0</v>
      </c>
      <c r="CZ471">
        <v>0</v>
      </c>
      <c r="DA471">
        <v>0</v>
      </c>
      <c r="DB471">
        <v>0</v>
      </c>
      <c r="DC471">
        <v>0</v>
      </c>
      <c r="DD471">
        <v>0</v>
      </c>
      <c r="DE471">
        <v>0</v>
      </c>
      <c r="DF471">
        <v>0</v>
      </c>
      <c r="DG471">
        <v>0</v>
      </c>
      <c r="DH471">
        <v>0</v>
      </c>
      <c r="DI471">
        <v>0</v>
      </c>
      <c r="DJ471">
        <v>0</v>
      </c>
      <c r="DK471">
        <v>0</v>
      </c>
      <c r="DL471">
        <v>0</v>
      </c>
      <c r="DM471">
        <v>0</v>
      </c>
      <c r="DN471">
        <v>0</v>
      </c>
      <c r="DO471">
        <v>0</v>
      </c>
      <c r="DP471">
        <v>0</v>
      </c>
      <c r="DQ471">
        <v>0</v>
      </c>
      <c r="DR471">
        <v>0</v>
      </c>
      <c r="DS471">
        <v>0</v>
      </c>
      <c r="DT471">
        <v>0</v>
      </c>
      <c r="DU471">
        <v>0</v>
      </c>
      <c r="DV471">
        <v>0</v>
      </c>
      <c r="DW471">
        <v>0</v>
      </c>
      <c r="DX471">
        <v>0</v>
      </c>
      <c r="DY471">
        <v>0</v>
      </c>
      <c r="DZ471">
        <v>0</v>
      </c>
      <c r="EA471">
        <v>0</v>
      </c>
      <c r="EB471">
        <v>0</v>
      </c>
      <c r="EC471">
        <v>0</v>
      </c>
      <c r="ED471">
        <v>0</v>
      </c>
      <c r="EE471">
        <v>0</v>
      </c>
      <c r="EF471">
        <v>0</v>
      </c>
      <c r="EG471">
        <v>0</v>
      </c>
      <c r="EH471">
        <v>0</v>
      </c>
      <c r="EI471">
        <v>0</v>
      </c>
      <c r="EJ471">
        <v>0</v>
      </c>
      <c r="EK471">
        <v>0</v>
      </c>
      <c r="EL471">
        <v>0</v>
      </c>
      <c r="EM471">
        <v>0</v>
      </c>
      <c r="EN471">
        <v>0</v>
      </c>
      <c r="EO471">
        <v>0</v>
      </c>
      <c r="EP471">
        <v>0</v>
      </c>
      <c r="EQ471">
        <v>0</v>
      </c>
      <c r="ER471">
        <v>0</v>
      </c>
      <c r="ES471">
        <v>0</v>
      </c>
      <c r="ET471">
        <v>0</v>
      </c>
      <c r="EU471">
        <v>0</v>
      </c>
      <c r="EV471">
        <v>0</v>
      </c>
      <c r="EW471">
        <v>0</v>
      </c>
      <c r="EX471">
        <v>0</v>
      </c>
      <c r="EY471">
        <v>0</v>
      </c>
      <c r="EZ471">
        <v>0</v>
      </c>
      <c r="FA471">
        <v>0</v>
      </c>
      <c r="FB471">
        <v>0</v>
      </c>
      <c r="FC471">
        <v>0</v>
      </c>
      <c r="FD471">
        <v>0</v>
      </c>
      <c r="FE471">
        <v>0</v>
      </c>
      <c r="FF471">
        <v>0</v>
      </c>
      <c r="FG471">
        <v>0</v>
      </c>
      <c r="FH471">
        <v>0</v>
      </c>
      <c r="FI471">
        <v>0</v>
      </c>
      <c r="FJ471">
        <v>0</v>
      </c>
      <c r="FK471">
        <v>0</v>
      </c>
      <c r="FL471">
        <v>0</v>
      </c>
      <c r="FM471">
        <v>0</v>
      </c>
      <c r="FN471">
        <v>0</v>
      </c>
      <c r="FO471">
        <v>0</v>
      </c>
      <c r="FP471">
        <v>0</v>
      </c>
      <c r="FQ471">
        <v>0</v>
      </c>
      <c r="FR471">
        <v>0</v>
      </c>
      <c r="FS471">
        <v>0</v>
      </c>
      <c r="FU471">
        <v>0</v>
      </c>
    </row>
    <row r="472" spans="1:177" x14ac:dyDescent="0.2">
      <c r="A472" t="s">
        <v>191</v>
      </c>
      <c r="B472" t="s">
        <v>213</v>
      </c>
      <c r="C472" t="s">
        <v>1</v>
      </c>
      <c r="D472" t="s">
        <v>252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0</v>
      </c>
      <c r="BI472">
        <v>0</v>
      </c>
      <c r="BJ472">
        <v>0</v>
      </c>
      <c r="BK472">
        <v>0</v>
      </c>
      <c r="BL472">
        <v>0</v>
      </c>
      <c r="BM472">
        <v>0</v>
      </c>
      <c r="BN472">
        <v>0</v>
      </c>
      <c r="BO472">
        <v>0</v>
      </c>
      <c r="BP472">
        <v>0</v>
      </c>
      <c r="BQ472">
        <v>0</v>
      </c>
      <c r="BR472">
        <v>0</v>
      </c>
      <c r="BS472">
        <v>0</v>
      </c>
      <c r="BT472">
        <v>0</v>
      </c>
      <c r="BU472">
        <v>0</v>
      </c>
      <c r="BV472">
        <v>0</v>
      </c>
      <c r="BW472">
        <v>0</v>
      </c>
      <c r="BX472">
        <v>0</v>
      </c>
      <c r="BY472">
        <v>0</v>
      </c>
      <c r="BZ472">
        <v>0</v>
      </c>
      <c r="CA472">
        <v>0</v>
      </c>
      <c r="CB472">
        <v>0</v>
      </c>
      <c r="CC472">
        <v>0</v>
      </c>
      <c r="CD472">
        <v>0</v>
      </c>
      <c r="CE472">
        <v>0</v>
      </c>
      <c r="CF472">
        <v>0</v>
      </c>
      <c r="CG472">
        <v>0</v>
      </c>
      <c r="CH472">
        <v>0</v>
      </c>
      <c r="CI472">
        <v>0</v>
      </c>
      <c r="CJ472">
        <v>0</v>
      </c>
      <c r="CK472">
        <v>0</v>
      </c>
      <c r="CL472">
        <v>0</v>
      </c>
      <c r="CM472">
        <v>0</v>
      </c>
      <c r="CN472">
        <v>0</v>
      </c>
      <c r="CO472">
        <v>0</v>
      </c>
      <c r="CP472">
        <v>0</v>
      </c>
      <c r="CQ472">
        <v>0</v>
      </c>
      <c r="CR472">
        <v>0</v>
      </c>
      <c r="CS472">
        <v>0</v>
      </c>
      <c r="CT472">
        <v>0</v>
      </c>
      <c r="CU472">
        <v>0</v>
      </c>
      <c r="CV472">
        <v>0</v>
      </c>
      <c r="CW472">
        <v>0</v>
      </c>
      <c r="CX472">
        <v>0</v>
      </c>
      <c r="CY472">
        <v>0</v>
      </c>
      <c r="CZ472">
        <v>0</v>
      </c>
      <c r="DA472">
        <v>0</v>
      </c>
      <c r="DB472">
        <v>0</v>
      </c>
      <c r="DC472">
        <v>0</v>
      </c>
      <c r="DD472">
        <v>0</v>
      </c>
      <c r="DE472">
        <v>0</v>
      </c>
      <c r="DF472">
        <v>0</v>
      </c>
      <c r="DG472">
        <v>0</v>
      </c>
      <c r="DH472">
        <v>0</v>
      </c>
      <c r="DI472">
        <v>0</v>
      </c>
      <c r="DJ472">
        <v>0</v>
      </c>
      <c r="DK472">
        <v>0</v>
      </c>
      <c r="DL472">
        <v>0</v>
      </c>
      <c r="DM472">
        <v>0</v>
      </c>
      <c r="DN472">
        <v>0</v>
      </c>
      <c r="DO472">
        <v>0</v>
      </c>
      <c r="DP472">
        <v>0</v>
      </c>
      <c r="DQ472">
        <v>0</v>
      </c>
      <c r="DR472">
        <v>0</v>
      </c>
      <c r="DS472">
        <v>0</v>
      </c>
      <c r="DT472">
        <v>0</v>
      </c>
      <c r="DU472">
        <v>0</v>
      </c>
      <c r="DV472">
        <v>0</v>
      </c>
      <c r="DW472">
        <v>0</v>
      </c>
      <c r="DX472">
        <v>0</v>
      </c>
      <c r="DY472">
        <v>0</v>
      </c>
      <c r="DZ472">
        <v>0</v>
      </c>
      <c r="EA472">
        <v>0</v>
      </c>
      <c r="EB472">
        <v>0</v>
      </c>
      <c r="EC472">
        <v>0</v>
      </c>
      <c r="ED472">
        <v>0</v>
      </c>
      <c r="EE472">
        <v>0</v>
      </c>
      <c r="EF472">
        <v>0</v>
      </c>
      <c r="EG472">
        <v>0</v>
      </c>
      <c r="EH472">
        <v>0</v>
      </c>
      <c r="EI472">
        <v>0</v>
      </c>
      <c r="EJ472">
        <v>0</v>
      </c>
      <c r="EK472">
        <v>0</v>
      </c>
      <c r="EL472">
        <v>0</v>
      </c>
      <c r="EM472">
        <v>0</v>
      </c>
      <c r="EN472">
        <v>0</v>
      </c>
      <c r="EO472">
        <v>0</v>
      </c>
      <c r="EP472">
        <v>0</v>
      </c>
      <c r="EQ472">
        <v>0</v>
      </c>
      <c r="ER472">
        <v>0</v>
      </c>
      <c r="ES472">
        <v>0</v>
      </c>
      <c r="ET472">
        <v>0</v>
      </c>
      <c r="EU472">
        <v>0</v>
      </c>
      <c r="EV472">
        <v>0</v>
      </c>
      <c r="EW472">
        <v>0</v>
      </c>
      <c r="EX472">
        <v>0</v>
      </c>
      <c r="EY472">
        <v>0</v>
      </c>
      <c r="EZ472">
        <v>0</v>
      </c>
      <c r="FA472">
        <v>0</v>
      </c>
      <c r="FB472">
        <v>0</v>
      </c>
      <c r="FC472">
        <v>0</v>
      </c>
      <c r="FD472">
        <v>0</v>
      </c>
      <c r="FE472">
        <v>0</v>
      </c>
      <c r="FF472">
        <v>0</v>
      </c>
      <c r="FG472">
        <v>0</v>
      </c>
      <c r="FH472">
        <v>0</v>
      </c>
      <c r="FI472">
        <v>0</v>
      </c>
      <c r="FJ472">
        <v>0</v>
      </c>
      <c r="FK472">
        <v>0</v>
      </c>
      <c r="FL472">
        <v>0</v>
      </c>
      <c r="FM472">
        <v>0</v>
      </c>
      <c r="FN472">
        <v>0</v>
      </c>
      <c r="FO472">
        <v>0</v>
      </c>
      <c r="FP472">
        <v>0</v>
      </c>
      <c r="FQ472">
        <v>0</v>
      </c>
      <c r="FR472">
        <v>0</v>
      </c>
      <c r="FS472">
        <v>0</v>
      </c>
      <c r="FU472">
        <v>0</v>
      </c>
    </row>
    <row r="473" spans="1:177" x14ac:dyDescent="0.2">
      <c r="A473" t="s">
        <v>191</v>
      </c>
      <c r="B473" t="s">
        <v>213</v>
      </c>
      <c r="C473" t="s">
        <v>1</v>
      </c>
      <c r="D473" t="s">
        <v>253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0</v>
      </c>
      <c r="BI473">
        <v>0</v>
      </c>
      <c r="BJ473">
        <v>0</v>
      </c>
      <c r="BK473">
        <v>0</v>
      </c>
      <c r="BL473">
        <v>0</v>
      </c>
      <c r="BM473">
        <v>0</v>
      </c>
      <c r="BN473">
        <v>0</v>
      </c>
      <c r="BO473">
        <v>0</v>
      </c>
      <c r="BP473">
        <v>0</v>
      </c>
      <c r="BQ473">
        <v>0</v>
      </c>
      <c r="BR473">
        <v>0</v>
      </c>
      <c r="BS473">
        <v>0</v>
      </c>
      <c r="BT473">
        <v>0</v>
      </c>
      <c r="BU473">
        <v>0</v>
      </c>
      <c r="BV473">
        <v>0</v>
      </c>
      <c r="BW473">
        <v>0</v>
      </c>
      <c r="BX473">
        <v>0</v>
      </c>
      <c r="BY473">
        <v>0</v>
      </c>
      <c r="BZ473">
        <v>0</v>
      </c>
      <c r="CA473">
        <v>0</v>
      </c>
      <c r="CB473">
        <v>0</v>
      </c>
      <c r="CC473">
        <v>0</v>
      </c>
      <c r="CD473">
        <v>0</v>
      </c>
      <c r="CE473">
        <v>0</v>
      </c>
      <c r="CF473">
        <v>0</v>
      </c>
      <c r="CG473">
        <v>0</v>
      </c>
      <c r="CH473">
        <v>0</v>
      </c>
      <c r="CI473">
        <v>0</v>
      </c>
      <c r="CJ473">
        <v>0</v>
      </c>
      <c r="CK473">
        <v>0</v>
      </c>
      <c r="CL473">
        <v>0</v>
      </c>
      <c r="CM473">
        <v>0</v>
      </c>
      <c r="CN473">
        <v>0</v>
      </c>
      <c r="CO473">
        <v>0</v>
      </c>
      <c r="CP473">
        <v>0</v>
      </c>
      <c r="CQ473">
        <v>0</v>
      </c>
      <c r="CR473">
        <v>0</v>
      </c>
      <c r="CS473">
        <v>0</v>
      </c>
      <c r="CT473">
        <v>0</v>
      </c>
      <c r="CU473">
        <v>0</v>
      </c>
      <c r="CV473">
        <v>0</v>
      </c>
      <c r="CW473">
        <v>0</v>
      </c>
      <c r="CX473">
        <v>0</v>
      </c>
      <c r="CY473">
        <v>0</v>
      </c>
      <c r="CZ473">
        <v>0</v>
      </c>
      <c r="DA473">
        <v>0</v>
      </c>
      <c r="DB473">
        <v>0</v>
      </c>
      <c r="DC473">
        <v>0</v>
      </c>
      <c r="DD473">
        <v>0</v>
      </c>
      <c r="DE473">
        <v>0</v>
      </c>
      <c r="DF473">
        <v>0</v>
      </c>
      <c r="DG473">
        <v>0</v>
      </c>
      <c r="DH473">
        <v>0</v>
      </c>
      <c r="DI473">
        <v>0</v>
      </c>
      <c r="DJ473">
        <v>0</v>
      </c>
      <c r="DK473">
        <v>0</v>
      </c>
      <c r="DL473">
        <v>0</v>
      </c>
      <c r="DM473">
        <v>0</v>
      </c>
      <c r="DN473">
        <v>0</v>
      </c>
      <c r="DO473">
        <v>0</v>
      </c>
      <c r="DP473">
        <v>0</v>
      </c>
      <c r="DQ473">
        <v>0</v>
      </c>
      <c r="DR473">
        <v>0</v>
      </c>
      <c r="DS473">
        <v>0</v>
      </c>
      <c r="DT473">
        <v>0</v>
      </c>
      <c r="DU473">
        <v>0</v>
      </c>
      <c r="DV473">
        <v>0</v>
      </c>
      <c r="DW473">
        <v>0</v>
      </c>
      <c r="DX473">
        <v>0</v>
      </c>
      <c r="DY473">
        <v>0</v>
      </c>
      <c r="DZ473">
        <v>0</v>
      </c>
      <c r="EA473">
        <v>0</v>
      </c>
      <c r="EB473">
        <v>0</v>
      </c>
      <c r="EC473">
        <v>0</v>
      </c>
      <c r="ED473">
        <v>0</v>
      </c>
      <c r="EE473">
        <v>0</v>
      </c>
      <c r="EF473">
        <v>0</v>
      </c>
      <c r="EG473">
        <v>0</v>
      </c>
      <c r="EH473">
        <v>0</v>
      </c>
      <c r="EI473">
        <v>0</v>
      </c>
      <c r="EJ473">
        <v>0</v>
      </c>
      <c r="EK473">
        <v>0</v>
      </c>
      <c r="EL473">
        <v>0</v>
      </c>
      <c r="EM473">
        <v>0</v>
      </c>
      <c r="EN473">
        <v>0</v>
      </c>
      <c r="EO473">
        <v>0</v>
      </c>
      <c r="EP473">
        <v>0</v>
      </c>
      <c r="EQ473">
        <v>0</v>
      </c>
      <c r="ER473">
        <v>0</v>
      </c>
      <c r="ES473">
        <v>0</v>
      </c>
      <c r="ET473">
        <v>0</v>
      </c>
      <c r="EU473">
        <v>0</v>
      </c>
      <c r="EV473">
        <v>0</v>
      </c>
      <c r="EW473">
        <v>0</v>
      </c>
      <c r="EX473">
        <v>0</v>
      </c>
      <c r="EY473">
        <v>0</v>
      </c>
      <c r="EZ473">
        <v>0</v>
      </c>
      <c r="FA473">
        <v>0</v>
      </c>
      <c r="FB473">
        <v>0</v>
      </c>
      <c r="FC473">
        <v>0</v>
      </c>
      <c r="FD473">
        <v>0</v>
      </c>
      <c r="FE473">
        <v>0</v>
      </c>
      <c r="FF473">
        <v>0</v>
      </c>
      <c r="FG473">
        <v>0</v>
      </c>
      <c r="FH473">
        <v>0</v>
      </c>
      <c r="FI473">
        <v>0</v>
      </c>
      <c r="FJ473">
        <v>0</v>
      </c>
      <c r="FK473">
        <v>0</v>
      </c>
      <c r="FL473">
        <v>0</v>
      </c>
      <c r="FM473">
        <v>0</v>
      </c>
      <c r="FN473">
        <v>0</v>
      </c>
      <c r="FO473">
        <v>0</v>
      </c>
      <c r="FP473">
        <v>0</v>
      </c>
      <c r="FQ473">
        <v>0</v>
      </c>
      <c r="FR473">
        <v>0</v>
      </c>
      <c r="FS473">
        <v>32</v>
      </c>
      <c r="FT473">
        <v>0.61457562446594238</v>
      </c>
      <c r="FU473">
        <v>0</v>
      </c>
    </row>
    <row r="474" spans="1:177" x14ac:dyDescent="0.2">
      <c r="A474" t="s">
        <v>191</v>
      </c>
      <c r="B474" t="s">
        <v>213</v>
      </c>
      <c r="C474" t="s">
        <v>1</v>
      </c>
      <c r="D474" t="s">
        <v>254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0</v>
      </c>
      <c r="BI474">
        <v>0</v>
      </c>
      <c r="BJ474">
        <v>0</v>
      </c>
      <c r="BK474">
        <v>0</v>
      </c>
      <c r="BL474">
        <v>0</v>
      </c>
      <c r="BM474">
        <v>0</v>
      </c>
      <c r="BN474">
        <v>0</v>
      </c>
      <c r="BO474">
        <v>0</v>
      </c>
      <c r="BP474">
        <v>0</v>
      </c>
      <c r="BQ474">
        <v>0</v>
      </c>
      <c r="BR474">
        <v>0</v>
      </c>
      <c r="BS474">
        <v>0</v>
      </c>
      <c r="BT474">
        <v>0</v>
      </c>
      <c r="BU474">
        <v>0</v>
      </c>
      <c r="BV474">
        <v>0</v>
      </c>
      <c r="BW474">
        <v>0</v>
      </c>
      <c r="BX474">
        <v>0</v>
      </c>
      <c r="BY474">
        <v>0</v>
      </c>
      <c r="BZ474">
        <v>0</v>
      </c>
      <c r="CA474">
        <v>0</v>
      </c>
      <c r="CB474">
        <v>0</v>
      </c>
      <c r="CC474">
        <v>0</v>
      </c>
      <c r="CD474">
        <v>0</v>
      </c>
      <c r="CE474">
        <v>0</v>
      </c>
      <c r="CF474">
        <v>0</v>
      </c>
      <c r="CG474">
        <v>0</v>
      </c>
      <c r="CH474">
        <v>0</v>
      </c>
      <c r="CI474">
        <v>0</v>
      </c>
      <c r="CJ474">
        <v>0</v>
      </c>
      <c r="CK474">
        <v>0</v>
      </c>
      <c r="CL474">
        <v>0</v>
      </c>
      <c r="CM474">
        <v>0</v>
      </c>
      <c r="CN474">
        <v>0</v>
      </c>
      <c r="CO474">
        <v>0</v>
      </c>
      <c r="CP474">
        <v>0</v>
      </c>
      <c r="CQ474">
        <v>0</v>
      </c>
      <c r="CR474">
        <v>0</v>
      </c>
      <c r="CS474">
        <v>0</v>
      </c>
      <c r="CT474">
        <v>0</v>
      </c>
      <c r="CU474">
        <v>0</v>
      </c>
      <c r="CV474">
        <v>0</v>
      </c>
      <c r="CW474">
        <v>0</v>
      </c>
      <c r="CX474">
        <v>0</v>
      </c>
      <c r="CY474">
        <v>0</v>
      </c>
      <c r="CZ474">
        <v>0</v>
      </c>
      <c r="DA474">
        <v>0</v>
      </c>
      <c r="DB474">
        <v>0</v>
      </c>
      <c r="DC474">
        <v>0</v>
      </c>
      <c r="DD474">
        <v>0</v>
      </c>
      <c r="DE474">
        <v>0</v>
      </c>
      <c r="DF474">
        <v>0</v>
      </c>
      <c r="DG474">
        <v>0</v>
      </c>
      <c r="DH474">
        <v>0</v>
      </c>
      <c r="DI474">
        <v>0</v>
      </c>
      <c r="DJ474">
        <v>0</v>
      </c>
      <c r="DK474">
        <v>0</v>
      </c>
      <c r="DL474">
        <v>0</v>
      </c>
      <c r="DM474">
        <v>0</v>
      </c>
      <c r="DN474">
        <v>0</v>
      </c>
      <c r="DO474">
        <v>0</v>
      </c>
      <c r="DP474">
        <v>0</v>
      </c>
      <c r="DQ474">
        <v>0</v>
      </c>
      <c r="DR474">
        <v>0</v>
      </c>
      <c r="DS474">
        <v>0</v>
      </c>
      <c r="DT474">
        <v>0</v>
      </c>
      <c r="DU474">
        <v>0</v>
      </c>
      <c r="DV474">
        <v>0</v>
      </c>
      <c r="DW474">
        <v>0</v>
      </c>
      <c r="DX474">
        <v>0</v>
      </c>
      <c r="DY474">
        <v>0</v>
      </c>
      <c r="DZ474">
        <v>0</v>
      </c>
      <c r="EA474">
        <v>0</v>
      </c>
      <c r="EB474">
        <v>0</v>
      </c>
      <c r="EC474">
        <v>0</v>
      </c>
      <c r="ED474">
        <v>0</v>
      </c>
      <c r="EE474">
        <v>0</v>
      </c>
      <c r="EF474">
        <v>0</v>
      </c>
      <c r="EG474">
        <v>0</v>
      </c>
      <c r="EH474">
        <v>0</v>
      </c>
      <c r="EI474">
        <v>0</v>
      </c>
      <c r="EJ474">
        <v>0</v>
      </c>
      <c r="EK474">
        <v>0</v>
      </c>
      <c r="EL474">
        <v>0</v>
      </c>
      <c r="EM474">
        <v>0</v>
      </c>
      <c r="EN474">
        <v>0</v>
      </c>
      <c r="EO474">
        <v>0</v>
      </c>
      <c r="EP474">
        <v>0</v>
      </c>
      <c r="EQ474">
        <v>0</v>
      </c>
      <c r="ER474">
        <v>0</v>
      </c>
      <c r="ES474">
        <v>0</v>
      </c>
      <c r="ET474">
        <v>0</v>
      </c>
      <c r="EU474">
        <v>0</v>
      </c>
      <c r="EV474">
        <v>0</v>
      </c>
      <c r="EW474">
        <v>0</v>
      </c>
      <c r="EX474">
        <v>0</v>
      </c>
      <c r="EY474">
        <v>0</v>
      </c>
      <c r="EZ474">
        <v>0</v>
      </c>
      <c r="FA474">
        <v>0</v>
      </c>
      <c r="FB474">
        <v>0</v>
      </c>
      <c r="FC474">
        <v>0</v>
      </c>
      <c r="FD474">
        <v>0</v>
      </c>
      <c r="FE474">
        <v>0</v>
      </c>
      <c r="FF474">
        <v>0</v>
      </c>
      <c r="FG474">
        <v>0</v>
      </c>
      <c r="FH474">
        <v>0</v>
      </c>
      <c r="FI474">
        <v>0</v>
      </c>
      <c r="FJ474">
        <v>0</v>
      </c>
      <c r="FK474">
        <v>0</v>
      </c>
      <c r="FL474">
        <v>0</v>
      </c>
      <c r="FM474">
        <v>0</v>
      </c>
      <c r="FN474">
        <v>0</v>
      </c>
      <c r="FO474">
        <v>0</v>
      </c>
      <c r="FP474">
        <v>0</v>
      </c>
      <c r="FQ474">
        <v>0</v>
      </c>
      <c r="FR474">
        <v>0</v>
      </c>
      <c r="FS474">
        <v>32</v>
      </c>
      <c r="FT474">
        <v>0.6986963152885437</v>
      </c>
      <c r="FU474">
        <v>0</v>
      </c>
    </row>
    <row r="475" spans="1:177" x14ac:dyDescent="0.2">
      <c r="A475" t="s">
        <v>191</v>
      </c>
      <c r="B475" t="s">
        <v>213</v>
      </c>
      <c r="C475" t="s">
        <v>1</v>
      </c>
      <c r="D475" t="s">
        <v>255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0</v>
      </c>
      <c r="BI475">
        <v>0</v>
      </c>
      <c r="BJ475">
        <v>0</v>
      </c>
      <c r="BK475">
        <v>0</v>
      </c>
      <c r="BL475">
        <v>0</v>
      </c>
      <c r="BM475">
        <v>0</v>
      </c>
      <c r="BN475">
        <v>0</v>
      </c>
      <c r="BO475">
        <v>0</v>
      </c>
      <c r="BP475">
        <v>0</v>
      </c>
      <c r="BQ475">
        <v>0</v>
      </c>
      <c r="BR475">
        <v>0</v>
      </c>
      <c r="BS475">
        <v>0</v>
      </c>
      <c r="BT475">
        <v>0</v>
      </c>
      <c r="BU475">
        <v>0</v>
      </c>
      <c r="BV475">
        <v>0</v>
      </c>
      <c r="BW475">
        <v>0</v>
      </c>
      <c r="BX475">
        <v>0</v>
      </c>
      <c r="BY475">
        <v>0</v>
      </c>
      <c r="BZ475">
        <v>0</v>
      </c>
      <c r="CA475">
        <v>0</v>
      </c>
      <c r="CB475">
        <v>0</v>
      </c>
      <c r="CC475">
        <v>0</v>
      </c>
      <c r="CD475">
        <v>0</v>
      </c>
      <c r="CE475">
        <v>0</v>
      </c>
      <c r="CF475">
        <v>0</v>
      </c>
      <c r="CG475">
        <v>0</v>
      </c>
      <c r="CH475">
        <v>0</v>
      </c>
      <c r="CI475">
        <v>0</v>
      </c>
      <c r="CJ475">
        <v>0</v>
      </c>
      <c r="CK475">
        <v>0</v>
      </c>
      <c r="CL475">
        <v>0</v>
      </c>
      <c r="CM475">
        <v>0</v>
      </c>
      <c r="CN475">
        <v>0</v>
      </c>
      <c r="CO475">
        <v>0</v>
      </c>
      <c r="CP475">
        <v>0</v>
      </c>
      <c r="CQ475">
        <v>0</v>
      </c>
      <c r="CR475">
        <v>0</v>
      </c>
      <c r="CS475">
        <v>0</v>
      </c>
      <c r="CT475">
        <v>0</v>
      </c>
      <c r="CU475">
        <v>0</v>
      </c>
      <c r="CV475">
        <v>0</v>
      </c>
      <c r="CW475">
        <v>0</v>
      </c>
      <c r="CX475">
        <v>0</v>
      </c>
      <c r="CY475">
        <v>0</v>
      </c>
      <c r="CZ475">
        <v>0</v>
      </c>
      <c r="DA475">
        <v>0</v>
      </c>
      <c r="DB475">
        <v>0</v>
      </c>
      <c r="DC475">
        <v>0</v>
      </c>
      <c r="DD475">
        <v>0</v>
      </c>
      <c r="DE475">
        <v>0</v>
      </c>
      <c r="DF475">
        <v>0</v>
      </c>
      <c r="DG475">
        <v>0</v>
      </c>
      <c r="DH475">
        <v>0</v>
      </c>
      <c r="DI475">
        <v>0</v>
      </c>
      <c r="DJ475">
        <v>0</v>
      </c>
      <c r="DK475">
        <v>0</v>
      </c>
      <c r="DL475">
        <v>0</v>
      </c>
      <c r="DM475">
        <v>0</v>
      </c>
      <c r="DN475">
        <v>0</v>
      </c>
      <c r="DO475">
        <v>0</v>
      </c>
      <c r="DP475">
        <v>0</v>
      </c>
      <c r="DQ475">
        <v>0</v>
      </c>
      <c r="DR475">
        <v>0</v>
      </c>
      <c r="DS475">
        <v>0</v>
      </c>
      <c r="DT475">
        <v>0</v>
      </c>
      <c r="DU475">
        <v>0</v>
      </c>
      <c r="DV475">
        <v>0</v>
      </c>
      <c r="DW475">
        <v>0</v>
      </c>
      <c r="DX475">
        <v>0</v>
      </c>
      <c r="DY475">
        <v>0</v>
      </c>
      <c r="DZ475">
        <v>0</v>
      </c>
      <c r="EA475">
        <v>0</v>
      </c>
      <c r="EB475">
        <v>0</v>
      </c>
      <c r="EC475">
        <v>0</v>
      </c>
      <c r="ED475">
        <v>0</v>
      </c>
      <c r="EE475">
        <v>0</v>
      </c>
      <c r="EF475">
        <v>0</v>
      </c>
      <c r="EG475">
        <v>0</v>
      </c>
      <c r="EH475">
        <v>0</v>
      </c>
      <c r="EI475">
        <v>0</v>
      </c>
      <c r="EJ475">
        <v>0</v>
      </c>
      <c r="EK475">
        <v>0</v>
      </c>
      <c r="EL475">
        <v>0</v>
      </c>
      <c r="EM475">
        <v>0</v>
      </c>
      <c r="EN475">
        <v>0</v>
      </c>
      <c r="EO475">
        <v>0</v>
      </c>
      <c r="EP475">
        <v>0</v>
      </c>
      <c r="EQ475">
        <v>0</v>
      </c>
      <c r="ER475">
        <v>0</v>
      </c>
      <c r="ES475">
        <v>0</v>
      </c>
      <c r="ET475">
        <v>0</v>
      </c>
      <c r="EU475">
        <v>0</v>
      </c>
      <c r="EV475">
        <v>0</v>
      </c>
      <c r="EW475">
        <v>0</v>
      </c>
      <c r="EX475">
        <v>0</v>
      </c>
      <c r="EY475">
        <v>0</v>
      </c>
      <c r="EZ475">
        <v>0</v>
      </c>
      <c r="FA475">
        <v>0</v>
      </c>
      <c r="FB475">
        <v>0</v>
      </c>
      <c r="FC475">
        <v>0</v>
      </c>
      <c r="FD475">
        <v>0</v>
      </c>
      <c r="FE475">
        <v>0</v>
      </c>
      <c r="FF475">
        <v>0</v>
      </c>
      <c r="FG475">
        <v>0</v>
      </c>
      <c r="FH475">
        <v>0</v>
      </c>
      <c r="FI475">
        <v>0</v>
      </c>
      <c r="FJ475">
        <v>0</v>
      </c>
      <c r="FK475">
        <v>0</v>
      </c>
      <c r="FL475">
        <v>0</v>
      </c>
      <c r="FM475">
        <v>0</v>
      </c>
      <c r="FN475">
        <v>0</v>
      </c>
      <c r="FO475">
        <v>0</v>
      </c>
      <c r="FP475">
        <v>0</v>
      </c>
      <c r="FQ475">
        <v>0</v>
      </c>
      <c r="FR475">
        <v>0</v>
      </c>
      <c r="FS475">
        <v>32</v>
      </c>
      <c r="FT475">
        <v>0.67779827117919922</v>
      </c>
      <c r="FU475">
        <v>0</v>
      </c>
    </row>
    <row r="476" spans="1:177" x14ac:dyDescent="0.2">
      <c r="A476" t="s">
        <v>191</v>
      </c>
      <c r="B476" t="s">
        <v>213</v>
      </c>
      <c r="C476" t="s">
        <v>1</v>
      </c>
      <c r="D476" t="s">
        <v>256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0</v>
      </c>
      <c r="BI476">
        <v>0</v>
      </c>
      <c r="BJ476">
        <v>0</v>
      </c>
      <c r="BK476">
        <v>0</v>
      </c>
      <c r="BL476">
        <v>0</v>
      </c>
      <c r="BM476">
        <v>0</v>
      </c>
      <c r="BN476">
        <v>0</v>
      </c>
      <c r="BO476">
        <v>0</v>
      </c>
      <c r="BP476">
        <v>0</v>
      </c>
      <c r="BQ476">
        <v>0</v>
      </c>
      <c r="BR476">
        <v>0</v>
      </c>
      <c r="BS476">
        <v>0</v>
      </c>
      <c r="BT476">
        <v>0</v>
      </c>
      <c r="BU476">
        <v>0</v>
      </c>
      <c r="BV476">
        <v>0</v>
      </c>
      <c r="BW476">
        <v>0</v>
      </c>
      <c r="BX476">
        <v>0</v>
      </c>
      <c r="BY476">
        <v>0</v>
      </c>
      <c r="BZ476">
        <v>0</v>
      </c>
      <c r="CA476">
        <v>0</v>
      </c>
      <c r="CB476">
        <v>0</v>
      </c>
      <c r="CC476">
        <v>0</v>
      </c>
      <c r="CD476">
        <v>0</v>
      </c>
      <c r="CE476">
        <v>0</v>
      </c>
      <c r="CF476">
        <v>0</v>
      </c>
      <c r="CG476">
        <v>0</v>
      </c>
      <c r="CH476">
        <v>0</v>
      </c>
      <c r="CI476">
        <v>0</v>
      </c>
      <c r="CJ476">
        <v>0</v>
      </c>
      <c r="CK476">
        <v>0</v>
      </c>
      <c r="CL476">
        <v>0</v>
      </c>
      <c r="CM476">
        <v>0</v>
      </c>
      <c r="CN476">
        <v>0</v>
      </c>
      <c r="CO476">
        <v>0</v>
      </c>
      <c r="CP476">
        <v>0</v>
      </c>
      <c r="CQ476">
        <v>0</v>
      </c>
      <c r="CR476">
        <v>0</v>
      </c>
      <c r="CS476">
        <v>0</v>
      </c>
      <c r="CT476">
        <v>0</v>
      </c>
      <c r="CU476">
        <v>0</v>
      </c>
      <c r="CV476">
        <v>0</v>
      </c>
      <c r="CW476">
        <v>0</v>
      </c>
      <c r="CX476">
        <v>0</v>
      </c>
      <c r="CY476">
        <v>0</v>
      </c>
      <c r="CZ476">
        <v>0</v>
      </c>
      <c r="DA476">
        <v>0</v>
      </c>
      <c r="DB476">
        <v>0</v>
      </c>
      <c r="DC476">
        <v>0</v>
      </c>
      <c r="DD476">
        <v>0</v>
      </c>
      <c r="DE476">
        <v>0</v>
      </c>
      <c r="DF476">
        <v>0</v>
      </c>
      <c r="DG476">
        <v>0</v>
      </c>
      <c r="DH476">
        <v>0</v>
      </c>
      <c r="DI476">
        <v>0</v>
      </c>
      <c r="DJ476">
        <v>0</v>
      </c>
      <c r="DK476">
        <v>0</v>
      </c>
      <c r="DL476">
        <v>0</v>
      </c>
      <c r="DM476">
        <v>0</v>
      </c>
      <c r="DN476">
        <v>0</v>
      </c>
      <c r="DO476">
        <v>0</v>
      </c>
      <c r="DP476">
        <v>0</v>
      </c>
      <c r="DQ476">
        <v>0</v>
      </c>
      <c r="DR476">
        <v>0</v>
      </c>
      <c r="DS476">
        <v>0</v>
      </c>
      <c r="DT476">
        <v>0</v>
      </c>
      <c r="DU476">
        <v>0</v>
      </c>
      <c r="DV476">
        <v>0</v>
      </c>
      <c r="DW476">
        <v>0</v>
      </c>
      <c r="DX476">
        <v>0</v>
      </c>
      <c r="DY476">
        <v>0</v>
      </c>
      <c r="DZ476">
        <v>0</v>
      </c>
      <c r="EA476">
        <v>0</v>
      </c>
      <c r="EB476">
        <v>0</v>
      </c>
      <c r="EC476">
        <v>0</v>
      </c>
      <c r="ED476">
        <v>0</v>
      </c>
      <c r="EE476">
        <v>0</v>
      </c>
      <c r="EF476">
        <v>0</v>
      </c>
      <c r="EG476">
        <v>0</v>
      </c>
      <c r="EH476">
        <v>0</v>
      </c>
      <c r="EI476">
        <v>0</v>
      </c>
      <c r="EJ476">
        <v>0</v>
      </c>
      <c r="EK476">
        <v>0</v>
      </c>
      <c r="EL476">
        <v>0</v>
      </c>
      <c r="EM476">
        <v>0</v>
      </c>
      <c r="EN476">
        <v>0</v>
      </c>
      <c r="EO476">
        <v>0</v>
      </c>
      <c r="EP476">
        <v>0</v>
      </c>
      <c r="EQ476">
        <v>0</v>
      </c>
      <c r="ER476">
        <v>0</v>
      </c>
      <c r="ES476">
        <v>0</v>
      </c>
      <c r="ET476">
        <v>0</v>
      </c>
      <c r="EU476">
        <v>0</v>
      </c>
      <c r="EV476">
        <v>0</v>
      </c>
      <c r="EW476">
        <v>0</v>
      </c>
      <c r="EX476">
        <v>0</v>
      </c>
      <c r="EY476">
        <v>0</v>
      </c>
      <c r="EZ476">
        <v>0</v>
      </c>
      <c r="FA476">
        <v>0</v>
      </c>
      <c r="FB476">
        <v>0</v>
      </c>
      <c r="FC476">
        <v>0</v>
      </c>
      <c r="FD476">
        <v>0</v>
      </c>
      <c r="FE476">
        <v>0</v>
      </c>
      <c r="FF476">
        <v>0</v>
      </c>
      <c r="FG476">
        <v>0</v>
      </c>
      <c r="FH476">
        <v>0</v>
      </c>
      <c r="FI476">
        <v>0</v>
      </c>
      <c r="FJ476">
        <v>0</v>
      </c>
      <c r="FK476">
        <v>0</v>
      </c>
      <c r="FL476">
        <v>0</v>
      </c>
      <c r="FM476">
        <v>0</v>
      </c>
      <c r="FN476">
        <v>0</v>
      </c>
      <c r="FO476">
        <v>0</v>
      </c>
      <c r="FP476">
        <v>0</v>
      </c>
      <c r="FQ476">
        <v>0</v>
      </c>
      <c r="FR476">
        <v>0</v>
      </c>
      <c r="FS476">
        <v>0</v>
      </c>
      <c r="FU476">
        <v>0</v>
      </c>
    </row>
    <row r="477" spans="1:177" x14ac:dyDescent="0.2">
      <c r="A477" t="s">
        <v>191</v>
      </c>
      <c r="B477" t="s">
        <v>213</v>
      </c>
      <c r="C477" t="s">
        <v>1</v>
      </c>
      <c r="D477" t="s">
        <v>257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0</v>
      </c>
      <c r="BI477">
        <v>0</v>
      </c>
      <c r="BJ477">
        <v>0</v>
      </c>
      <c r="BK477">
        <v>0</v>
      </c>
      <c r="BL477">
        <v>0</v>
      </c>
      <c r="BM477">
        <v>0</v>
      </c>
      <c r="BN477">
        <v>0</v>
      </c>
      <c r="BO477">
        <v>0</v>
      </c>
      <c r="BP477">
        <v>0</v>
      </c>
      <c r="BQ477">
        <v>0</v>
      </c>
      <c r="BR477">
        <v>0</v>
      </c>
      <c r="BS477">
        <v>0</v>
      </c>
      <c r="BT477">
        <v>0</v>
      </c>
      <c r="BU477">
        <v>0</v>
      </c>
      <c r="BV477">
        <v>0</v>
      </c>
      <c r="BW477">
        <v>0</v>
      </c>
      <c r="BX477">
        <v>0</v>
      </c>
      <c r="BY477">
        <v>0</v>
      </c>
      <c r="BZ477">
        <v>0</v>
      </c>
      <c r="CA477">
        <v>0</v>
      </c>
      <c r="CB477">
        <v>0</v>
      </c>
      <c r="CC477">
        <v>0</v>
      </c>
      <c r="CD477">
        <v>0</v>
      </c>
      <c r="CE477">
        <v>0</v>
      </c>
      <c r="CF477">
        <v>0</v>
      </c>
      <c r="CG477">
        <v>0</v>
      </c>
      <c r="CH477">
        <v>0</v>
      </c>
      <c r="CI477">
        <v>0</v>
      </c>
      <c r="CJ477">
        <v>0</v>
      </c>
      <c r="CK477">
        <v>0</v>
      </c>
      <c r="CL477">
        <v>0</v>
      </c>
      <c r="CM477">
        <v>0</v>
      </c>
      <c r="CN477">
        <v>0</v>
      </c>
      <c r="CO477">
        <v>0</v>
      </c>
      <c r="CP477">
        <v>0</v>
      </c>
      <c r="CQ477">
        <v>0</v>
      </c>
      <c r="CR477">
        <v>0</v>
      </c>
      <c r="CS477">
        <v>0</v>
      </c>
      <c r="CT477">
        <v>0</v>
      </c>
      <c r="CU477">
        <v>0</v>
      </c>
      <c r="CV477">
        <v>0</v>
      </c>
      <c r="CW477">
        <v>0</v>
      </c>
      <c r="CX477">
        <v>0</v>
      </c>
      <c r="CY477">
        <v>0</v>
      </c>
      <c r="CZ477">
        <v>0</v>
      </c>
      <c r="DA477">
        <v>0</v>
      </c>
      <c r="DB477">
        <v>0</v>
      </c>
      <c r="DC477">
        <v>0</v>
      </c>
      <c r="DD477">
        <v>0</v>
      </c>
      <c r="DE477">
        <v>0</v>
      </c>
      <c r="DF477">
        <v>0</v>
      </c>
      <c r="DG477">
        <v>0</v>
      </c>
      <c r="DH477">
        <v>0</v>
      </c>
      <c r="DI477">
        <v>0</v>
      </c>
      <c r="DJ477">
        <v>0</v>
      </c>
      <c r="DK477">
        <v>0</v>
      </c>
      <c r="DL477">
        <v>0</v>
      </c>
      <c r="DM477">
        <v>0</v>
      </c>
      <c r="DN477">
        <v>0</v>
      </c>
      <c r="DO477">
        <v>0</v>
      </c>
      <c r="DP477">
        <v>0</v>
      </c>
      <c r="DQ477">
        <v>0</v>
      </c>
      <c r="DR477">
        <v>0</v>
      </c>
      <c r="DS477">
        <v>0</v>
      </c>
      <c r="DT477">
        <v>0</v>
      </c>
      <c r="DU477">
        <v>0</v>
      </c>
      <c r="DV477">
        <v>0</v>
      </c>
      <c r="DW477">
        <v>0</v>
      </c>
      <c r="DX477">
        <v>0</v>
      </c>
      <c r="DY477">
        <v>0</v>
      </c>
      <c r="DZ477">
        <v>0</v>
      </c>
      <c r="EA477">
        <v>0</v>
      </c>
      <c r="EB477">
        <v>0</v>
      </c>
      <c r="EC477">
        <v>0</v>
      </c>
      <c r="ED477">
        <v>0</v>
      </c>
      <c r="EE477">
        <v>0</v>
      </c>
      <c r="EF477">
        <v>0</v>
      </c>
      <c r="EG477">
        <v>0</v>
      </c>
      <c r="EH477">
        <v>0</v>
      </c>
      <c r="EI477">
        <v>0</v>
      </c>
      <c r="EJ477">
        <v>0</v>
      </c>
      <c r="EK477">
        <v>0</v>
      </c>
      <c r="EL477">
        <v>0</v>
      </c>
      <c r="EM477">
        <v>0</v>
      </c>
      <c r="EN477">
        <v>0</v>
      </c>
      <c r="EO477">
        <v>0</v>
      </c>
      <c r="EP477">
        <v>0</v>
      </c>
      <c r="EQ477">
        <v>0</v>
      </c>
      <c r="ER477">
        <v>0</v>
      </c>
      <c r="ES477">
        <v>0</v>
      </c>
      <c r="ET477">
        <v>0</v>
      </c>
      <c r="EU477">
        <v>0</v>
      </c>
      <c r="EV477">
        <v>0</v>
      </c>
      <c r="EW477">
        <v>0</v>
      </c>
      <c r="EX477">
        <v>0</v>
      </c>
      <c r="EY477">
        <v>0</v>
      </c>
      <c r="EZ477">
        <v>0</v>
      </c>
      <c r="FA477">
        <v>0</v>
      </c>
      <c r="FB477">
        <v>0</v>
      </c>
      <c r="FC477">
        <v>0</v>
      </c>
      <c r="FD477">
        <v>0</v>
      </c>
      <c r="FE477">
        <v>0</v>
      </c>
      <c r="FF477">
        <v>0</v>
      </c>
      <c r="FG477">
        <v>0</v>
      </c>
      <c r="FH477">
        <v>0</v>
      </c>
      <c r="FI477">
        <v>0</v>
      </c>
      <c r="FJ477">
        <v>0</v>
      </c>
      <c r="FK477">
        <v>0</v>
      </c>
      <c r="FL477">
        <v>0</v>
      </c>
      <c r="FM477">
        <v>0</v>
      </c>
      <c r="FN477">
        <v>0</v>
      </c>
      <c r="FO477">
        <v>0</v>
      </c>
      <c r="FP477">
        <v>0</v>
      </c>
      <c r="FQ477">
        <v>0</v>
      </c>
      <c r="FR477">
        <v>0</v>
      </c>
      <c r="FS477">
        <v>32</v>
      </c>
      <c r="FT477">
        <v>0.64246714115142822</v>
      </c>
      <c r="FU477">
        <v>0</v>
      </c>
    </row>
    <row r="478" spans="1:177" x14ac:dyDescent="0.2">
      <c r="A478" t="s">
        <v>191</v>
      </c>
      <c r="B478" t="s">
        <v>213</v>
      </c>
      <c r="C478" t="s">
        <v>1</v>
      </c>
      <c r="D478" t="s">
        <v>258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0</v>
      </c>
      <c r="BI478">
        <v>0</v>
      </c>
      <c r="BJ478">
        <v>0</v>
      </c>
      <c r="BK478">
        <v>0</v>
      </c>
      <c r="BL478">
        <v>0</v>
      </c>
      <c r="BM478">
        <v>0</v>
      </c>
      <c r="BN478">
        <v>0</v>
      </c>
      <c r="BO478">
        <v>0</v>
      </c>
      <c r="BP478">
        <v>0</v>
      </c>
      <c r="BQ478">
        <v>0</v>
      </c>
      <c r="BR478">
        <v>0</v>
      </c>
      <c r="BS478">
        <v>0</v>
      </c>
      <c r="BT478">
        <v>0</v>
      </c>
      <c r="BU478">
        <v>0</v>
      </c>
      <c r="BV478">
        <v>0</v>
      </c>
      <c r="BW478">
        <v>0</v>
      </c>
      <c r="BX478">
        <v>0</v>
      </c>
      <c r="BY478">
        <v>0</v>
      </c>
      <c r="BZ478">
        <v>0</v>
      </c>
      <c r="CA478">
        <v>0</v>
      </c>
      <c r="CB478">
        <v>0</v>
      </c>
      <c r="CC478">
        <v>0</v>
      </c>
      <c r="CD478">
        <v>0</v>
      </c>
      <c r="CE478">
        <v>0</v>
      </c>
      <c r="CF478">
        <v>0</v>
      </c>
      <c r="CG478">
        <v>0</v>
      </c>
      <c r="CH478">
        <v>0</v>
      </c>
      <c r="CI478">
        <v>0</v>
      </c>
      <c r="CJ478">
        <v>0</v>
      </c>
      <c r="CK478">
        <v>0</v>
      </c>
      <c r="CL478">
        <v>0</v>
      </c>
      <c r="CM478">
        <v>0</v>
      </c>
      <c r="CN478">
        <v>0</v>
      </c>
      <c r="CO478">
        <v>0</v>
      </c>
      <c r="CP478">
        <v>0</v>
      </c>
      <c r="CQ478">
        <v>0</v>
      </c>
      <c r="CR478">
        <v>0</v>
      </c>
      <c r="CS478">
        <v>0</v>
      </c>
      <c r="CT478">
        <v>0</v>
      </c>
      <c r="CU478">
        <v>0</v>
      </c>
      <c r="CV478">
        <v>0</v>
      </c>
      <c r="CW478">
        <v>0</v>
      </c>
      <c r="CX478">
        <v>0</v>
      </c>
      <c r="CY478">
        <v>0</v>
      </c>
      <c r="CZ478">
        <v>0</v>
      </c>
      <c r="DA478">
        <v>0</v>
      </c>
      <c r="DB478">
        <v>0</v>
      </c>
      <c r="DC478">
        <v>0</v>
      </c>
      <c r="DD478">
        <v>0</v>
      </c>
      <c r="DE478">
        <v>0</v>
      </c>
      <c r="DF478">
        <v>0</v>
      </c>
      <c r="DG478">
        <v>0</v>
      </c>
      <c r="DH478">
        <v>0</v>
      </c>
      <c r="DI478">
        <v>0</v>
      </c>
      <c r="DJ478">
        <v>0</v>
      </c>
      <c r="DK478">
        <v>0</v>
      </c>
      <c r="DL478">
        <v>0</v>
      </c>
      <c r="DM478">
        <v>0</v>
      </c>
      <c r="DN478">
        <v>0</v>
      </c>
      <c r="DO478">
        <v>0</v>
      </c>
      <c r="DP478">
        <v>0</v>
      </c>
      <c r="DQ478">
        <v>0</v>
      </c>
      <c r="DR478">
        <v>0</v>
      </c>
      <c r="DS478">
        <v>0</v>
      </c>
      <c r="DT478">
        <v>0</v>
      </c>
      <c r="DU478">
        <v>0</v>
      </c>
      <c r="DV478">
        <v>0</v>
      </c>
      <c r="DW478">
        <v>0</v>
      </c>
      <c r="DX478">
        <v>0</v>
      </c>
      <c r="DY478">
        <v>0</v>
      </c>
      <c r="DZ478">
        <v>0</v>
      </c>
      <c r="EA478">
        <v>0</v>
      </c>
      <c r="EB478">
        <v>0</v>
      </c>
      <c r="EC478">
        <v>0</v>
      </c>
      <c r="ED478">
        <v>0</v>
      </c>
      <c r="EE478">
        <v>0</v>
      </c>
      <c r="EF478">
        <v>0</v>
      </c>
      <c r="EG478">
        <v>0</v>
      </c>
      <c r="EH478">
        <v>0</v>
      </c>
      <c r="EI478">
        <v>0</v>
      </c>
      <c r="EJ478">
        <v>0</v>
      </c>
      <c r="EK478">
        <v>0</v>
      </c>
      <c r="EL478">
        <v>0</v>
      </c>
      <c r="EM478">
        <v>0</v>
      </c>
      <c r="EN478">
        <v>0</v>
      </c>
      <c r="EO478">
        <v>0</v>
      </c>
      <c r="EP478">
        <v>0</v>
      </c>
      <c r="EQ478">
        <v>0</v>
      </c>
      <c r="ER478">
        <v>0</v>
      </c>
      <c r="ES478">
        <v>0</v>
      </c>
      <c r="ET478">
        <v>0</v>
      </c>
      <c r="EU478">
        <v>0</v>
      </c>
      <c r="EV478">
        <v>0</v>
      </c>
      <c r="EW478">
        <v>0</v>
      </c>
      <c r="EX478">
        <v>0</v>
      </c>
      <c r="EY478">
        <v>0</v>
      </c>
      <c r="EZ478">
        <v>0</v>
      </c>
      <c r="FA478">
        <v>0</v>
      </c>
      <c r="FB478">
        <v>0</v>
      </c>
      <c r="FC478">
        <v>0</v>
      </c>
      <c r="FD478">
        <v>0</v>
      </c>
      <c r="FE478">
        <v>0</v>
      </c>
      <c r="FF478">
        <v>0</v>
      </c>
      <c r="FG478">
        <v>0</v>
      </c>
      <c r="FH478">
        <v>0</v>
      </c>
      <c r="FI478">
        <v>0</v>
      </c>
      <c r="FJ478">
        <v>0</v>
      </c>
      <c r="FK478">
        <v>0</v>
      </c>
      <c r="FL478">
        <v>0</v>
      </c>
      <c r="FM478">
        <v>0</v>
      </c>
      <c r="FN478">
        <v>0</v>
      </c>
      <c r="FO478">
        <v>0</v>
      </c>
      <c r="FP478">
        <v>0</v>
      </c>
      <c r="FQ478">
        <v>0</v>
      </c>
      <c r="FR478">
        <v>0</v>
      </c>
      <c r="FS478">
        <v>0</v>
      </c>
      <c r="FU478">
        <v>0</v>
      </c>
    </row>
    <row r="479" spans="1:177" x14ac:dyDescent="0.2">
      <c r="A479" t="s">
        <v>191</v>
      </c>
      <c r="B479" t="s">
        <v>213</v>
      </c>
      <c r="C479" t="s">
        <v>1</v>
      </c>
      <c r="D479" t="s">
        <v>259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0</v>
      </c>
      <c r="BI479">
        <v>0</v>
      </c>
      <c r="BJ479">
        <v>0</v>
      </c>
      <c r="BK479">
        <v>0</v>
      </c>
      <c r="BL479">
        <v>0</v>
      </c>
      <c r="BM479">
        <v>0</v>
      </c>
      <c r="BN479">
        <v>0</v>
      </c>
      <c r="BO479">
        <v>0</v>
      </c>
      <c r="BP479">
        <v>0</v>
      </c>
      <c r="BQ479">
        <v>0</v>
      </c>
      <c r="BR479">
        <v>0</v>
      </c>
      <c r="BS479">
        <v>0</v>
      </c>
      <c r="BT479">
        <v>0</v>
      </c>
      <c r="BU479">
        <v>0</v>
      </c>
      <c r="BV479">
        <v>0</v>
      </c>
      <c r="BW479">
        <v>0</v>
      </c>
      <c r="BX479">
        <v>0</v>
      </c>
      <c r="BY479">
        <v>0</v>
      </c>
      <c r="BZ479">
        <v>0</v>
      </c>
      <c r="CA479">
        <v>0</v>
      </c>
      <c r="CB479">
        <v>0</v>
      </c>
      <c r="CC479">
        <v>0</v>
      </c>
      <c r="CD479">
        <v>0</v>
      </c>
      <c r="CE479">
        <v>0</v>
      </c>
      <c r="CF479">
        <v>0</v>
      </c>
      <c r="CG479">
        <v>0</v>
      </c>
      <c r="CH479">
        <v>0</v>
      </c>
      <c r="CI479">
        <v>0</v>
      </c>
      <c r="CJ479">
        <v>0</v>
      </c>
      <c r="CK479">
        <v>0</v>
      </c>
      <c r="CL479">
        <v>0</v>
      </c>
      <c r="CM479">
        <v>0</v>
      </c>
      <c r="CN479">
        <v>0</v>
      </c>
      <c r="CO479">
        <v>0</v>
      </c>
      <c r="CP479">
        <v>0</v>
      </c>
      <c r="CQ479">
        <v>0</v>
      </c>
      <c r="CR479">
        <v>0</v>
      </c>
      <c r="CS479">
        <v>0</v>
      </c>
      <c r="CT479">
        <v>0</v>
      </c>
      <c r="CU479">
        <v>0</v>
      </c>
      <c r="CV479">
        <v>0</v>
      </c>
      <c r="CW479">
        <v>0</v>
      </c>
      <c r="CX479">
        <v>0</v>
      </c>
      <c r="CY479">
        <v>0</v>
      </c>
      <c r="CZ479">
        <v>0</v>
      </c>
      <c r="DA479">
        <v>0</v>
      </c>
      <c r="DB479">
        <v>0</v>
      </c>
      <c r="DC479">
        <v>0</v>
      </c>
      <c r="DD479">
        <v>0</v>
      </c>
      <c r="DE479">
        <v>0</v>
      </c>
      <c r="DF479">
        <v>0</v>
      </c>
      <c r="DG479">
        <v>0</v>
      </c>
      <c r="DH479">
        <v>0</v>
      </c>
      <c r="DI479">
        <v>0</v>
      </c>
      <c r="DJ479">
        <v>0</v>
      </c>
      <c r="DK479">
        <v>0</v>
      </c>
      <c r="DL479">
        <v>0</v>
      </c>
      <c r="DM479">
        <v>0</v>
      </c>
      <c r="DN479">
        <v>0</v>
      </c>
      <c r="DO479">
        <v>0</v>
      </c>
      <c r="DP479">
        <v>0</v>
      </c>
      <c r="DQ479">
        <v>0</v>
      </c>
      <c r="DR479">
        <v>0</v>
      </c>
      <c r="DS479">
        <v>0</v>
      </c>
      <c r="DT479">
        <v>0</v>
      </c>
      <c r="DU479">
        <v>0</v>
      </c>
      <c r="DV479">
        <v>0</v>
      </c>
      <c r="DW479">
        <v>0</v>
      </c>
      <c r="DX479">
        <v>0</v>
      </c>
      <c r="DY479">
        <v>0</v>
      </c>
      <c r="DZ479">
        <v>0</v>
      </c>
      <c r="EA479">
        <v>0</v>
      </c>
      <c r="EB479">
        <v>0</v>
      </c>
      <c r="EC479">
        <v>0</v>
      </c>
      <c r="ED479">
        <v>0</v>
      </c>
      <c r="EE479">
        <v>0</v>
      </c>
      <c r="EF479">
        <v>0</v>
      </c>
      <c r="EG479">
        <v>0</v>
      </c>
      <c r="EH479">
        <v>0</v>
      </c>
      <c r="EI479">
        <v>0</v>
      </c>
      <c r="EJ479">
        <v>0</v>
      </c>
      <c r="EK479">
        <v>0</v>
      </c>
      <c r="EL479">
        <v>0</v>
      </c>
      <c r="EM479">
        <v>0</v>
      </c>
      <c r="EN479">
        <v>0</v>
      </c>
      <c r="EO479">
        <v>0</v>
      </c>
      <c r="EP479">
        <v>0</v>
      </c>
      <c r="EQ479">
        <v>0</v>
      </c>
      <c r="ER479">
        <v>0</v>
      </c>
      <c r="ES479">
        <v>0</v>
      </c>
      <c r="ET479">
        <v>0</v>
      </c>
      <c r="EU479">
        <v>0</v>
      </c>
      <c r="EV479">
        <v>0</v>
      </c>
      <c r="EW479">
        <v>0</v>
      </c>
      <c r="EX479">
        <v>0</v>
      </c>
      <c r="EY479">
        <v>0</v>
      </c>
      <c r="EZ479">
        <v>0</v>
      </c>
      <c r="FA479">
        <v>0</v>
      </c>
      <c r="FB479">
        <v>0</v>
      </c>
      <c r="FC479">
        <v>0</v>
      </c>
      <c r="FD479">
        <v>0</v>
      </c>
      <c r="FE479">
        <v>0</v>
      </c>
      <c r="FF479">
        <v>0</v>
      </c>
      <c r="FG479">
        <v>0</v>
      </c>
      <c r="FH479">
        <v>0</v>
      </c>
      <c r="FI479">
        <v>0</v>
      </c>
      <c r="FJ479">
        <v>0</v>
      </c>
      <c r="FK479">
        <v>0</v>
      </c>
      <c r="FL479">
        <v>0</v>
      </c>
      <c r="FM479">
        <v>0</v>
      </c>
      <c r="FN479">
        <v>0</v>
      </c>
      <c r="FO479">
        <v>0</v>
      </c>
      <c r="FP479">
        <v>0</v>
      </c>
      <c r="FQ479">
        <v>0</v>
      </c>
      <c r="FR479">
        <v>0</v>
      </c>
      <c r="FS479">
        <v>0</v>
      </c>
      <c r="FU479">
        <v>0</v>
      </c>
    </row>
    <row r="480" spans="1:177" x14ac:dyDescent="0.2">
      <c r="A480" t="s">
        <v>191</v>
      </c>
      <c r="B480" t="s">
        <v>213</v>
      </c>
      <c r="C480" t="s">
        <v>1</v>
      </c>
      <c r="D480" t="s">
        <v>260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0</v>
      </c>
      <c r="BI480">
        <v>0</v>
      </c>
      <c r="BJ480">
        <v>0</v>
      </c>
      <c r="BK480">
        <v>0</v>
      </c>
      <c r="BL480">
        <v>0</v>
      </c>
      <c r="BM480">
        <v>0</v>
      </c>
      <c r="BN480">
        <v>0</v>
      </c>
      <c r="BO480">
        <v>0</v>
      </c>
      <c r="BP480">
        <v>0</v>
      </c>
      <c r="BQ480">
        <v>0</v>
      </c>
      <c r="BR480">
        <v>0</v>
      </c>
      <c r="BS480">
        <v>0</v>
      </c>
      <c r="BT480">
        <v>0</v>
      </c>
      <c r="BU480">
        <v>0</v>
      </c>
      <c r="BV480">
        <v>0</v>
      </c>
      <c r="BW480">
        <v>0</v>
      </c>
      <c r="BX480">
        <v>0</v>
      </c>
      <c r="BY480">
        <v>0</v>
      </c>
      <c r="BZ480">
        <v>0</v>
      </c>
      <c r="CA480">
        <v>0</v>
      </c>
      <c r="CB480">
        <v>0</v>
      </c>
      <c r="CC480">
        <v>0</v>
      </c>
      <c r="CD480">
        <v>0</v>
      </c>
      <c r="CE480">
        <v>0</v>
      </c>
      <c r="CF480">
        <v>0</v>
      </c>
      <c r="CG480">
        <v>0</v>
      </c>
      <c r="CH480">
        <v>0</v>
      </c>
      <c r="CI480">
        <v>0</v>
      </c>
      <c r="CJ480">
        <v>0</v>
      </c>
      <c r="CK480">
        <v>0</v>
      </c>
      <c r="CL480">
        <v>0</v>
      </c>
      <c r="CM480">
        <v>0</v>
      </c>
      <c r="CN480">
        <v>0</v>
      </c>
      <c r="CO480">
        <v>0</v>
      </c>
      <c r="CP480">
        <v>0</v>
      </c>
      <c r="CQ480">
        <v>0</v>
      </c>
      <c r="CR480">
        <v>0</v>
      </c>
      <c r="CS480">
        <v>0</v>
      </c>
      <c r="CT480">
        <v>0</v>
      </c>
      <c r="CU480">
        <v>0</v>
      </c>
      <c r="CV480">
        <v>0</v>
      </c>
      <c r="CW480">
        <v>0</v>
      </c>
      <c r="CX480">
        <v>0</v>
      </c>
      <c r="CY480">
        <v>0</v>
      </c>
      <c r="CZ480">
        <v>0</v>
      </c>
      <c r="DA480">
        <v>0</v>
      </c>
      <c r="DB480">
        <v>0</v>
      </c>
      <c r="DC480">
        <v>0</v>
      </c>
      <c r="DD480">
        <v>0</v>
      </c>
      <c r="DE480">
        <v>0</v>
      </c>
      <c r="DF480">
        <v>0</v>
      </c>
      <c r="DG480">
        <v>0</v>
      </c>
      <c r="DH480">
        <v>0</v>
      </c>
      <c r="DI480">
        <v>0</v>
      </c>
      <c r="DJ480">
        <v>0</v>
      </c>
      <c r="DK480">
        <v>0</v>
      </c>
      <c r="DL480">
        <v>0</v>
      </c>
      <c r="DM480">
        <v>0</v>
      </c>
      <c r="DN480">
        <v>0</v>
      </c>
      <c r="DO480">
        <v>0</v>
      </c>
      <c r="DP480">
        <v>0</v>
      </c>
      <c r="DQ480">
        <v>0</v>
      </c>
      <c r="DR480">
        <v>0</v>
      </c>
      <c r="DS480">
        <v>0</v>
      </c>
      <c r="DT480">
        <v>0</v>
      </c>
      <c r="DU480">
        <v>0</v>
      </c>
      <c r="DV480">
        <v>0</v>
      </c>
      <c r="DW480">
        <v>0</v>
      </c>
      <c r="DX480">
        <v>0</v>
      </c>
      <c r="DY480">
        <v>0</v>
      </c>
      <c r="DZ480">
        <v>0</v>
      </c>
      <c r="EA480">
        <v>0</v>
      </c>
      <c r="EB480">
        <v>0</v>
      </c>
      <c r="EC480">
        <v>0</v>
      </c>
      <c r="ED480">
        <v>0</v>
      </c>
      <c r="EE480">
        <v>0</v>
      </c>
      <c r="EF480">
        <v>0</v>
      </c>
      <c r="EG480">
        <v>0</v>
      </c>
      <c r="EH480">
        <v>0</v>
      </c>
      <c r="EI480">
        <v>0</v>
      </c>
      <c r="EJ480">
        <v>0</v>
      </c>
      <c r="EK480">
        <v>0</v>
      </c>
      <c r="EL480">
        <v>0</v>
      </c>
      <c r="EM480">
        <v>0</v>
      </c>
      <c r="EN480">
        <v>0</v>
      </c>
      <c r="EO480">
        <v>0</v>
      </c>
      <c r="EP480">
        <v>0</v>
      </c>
      <c r="EQ480">
        <v>0</v>
      </c>
      <c r="ER480">
        <v>0</v>
      </c>
      <c r="ES480">
        <v>0</v>
      </c>
      <c r="ET480">
        <v>0</v>
      </c>
      <c r="EU480">
        <v>0</v>
      </c>
      <c r="EV480">
        <v>0</v>
      </c>
      <c r="EW480">
        <v>0</v>
      </c>
      <c r="EX480">
        <v>0</v>
      </c>
      <c r="EY480">
        <v>0</v>
      </c>
      <c r="EZ480">
        <v>0</v>
      </c>
      <c r="FA480">
        <v>0</v>
      </c>
      <c r="FB480">
        <v>0</v>
      </c>
      <c r="FC480">
        <v>0</v>
      </c>
      <c r="FD480">
        <v>0</v>
      </c>
      <c r="FE480">
        <v>0</v>
      </c>
      <c r="FF480">
        <v>0</v>
      </c>
      <c r="FG480">
        <v>0</v>
      </c>
      <c r="FH480">
        <v>0</v>
      </c>
      <c r="FI480">
        <v>0</v>
      </c>
      <c r="FJ480">
        <v>0</v>
      </c>
      <c r="FK480">
        <v>0</v>
      </c>
      <c r="FL480">
        <v>0</v>
      </c>
      <c r="FM480">
        <v>0</v>
      </c>
      <c r="FN480">
        <v>0</v>
      </c>
      <c r="FO480">
        <v>0</v>
      </c>
      <c r="FP480">
        <v>0</v>
      </c>
      <c r="FQ480">
        <v>0</v>
      </c>
      <c r="FR480">
        <v>0</v>
      </c>
      <c r="FS480">
        <v>0</v>
      </c>
      <c r="FU480">
        <v>0</v>
      </c>
    </row>
    <row r="481" spans="1:177" x14ac:dyDescent="0.2">
      <c r="A481" t="s">
        <v>191</v>
      </c>
      <c r="B481" t="s">
        <v>213</v>
      </c>
      <c r="C481" t="s">
        <v>1</v>
      </c>
      <c r="D481" t="s">
        <v>2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0</v>
      </c>
      <c r="BI481">
        <v>0</v>
      </c>
      <c r="BJ481">
        <v>0</v>
      </c>
      <c r="BK481">
        <v>0</v>
      </c>
      <c r="BL481">
        <v>0</v>
      </c>
      <c r="BM481">
        <v>0</v>
      </c>
      <c r="BN481">
        <v>0</v>
      </c>
      <c r="BO481">
        <v>0</v>
      </c>
      <c r="BP481">
        <v>0</v>
      </c>
      <c r="BQ481">
        <v>0</v>
      </c>
      <c r="BR481">
        <v>0</v>
      </c>
      <c r="BS481">
        <v>0</v>
      </c>
      <c r="BT481">
        <v>0</v>
      </c>
      <c r="BU481">
        <v>0</v>
      </c>
      <c r="BV481">
        <v>0</v>
      </c>
      <c r="BW481">
        <v>0</v>
      </c>
      <c r="BX481">
        <v>0</v>
      </c>
      <c r="BY481">
        <v>0</v>
      </c>
      <c r="BZ481">
        <v>0</v>
      </c>
      <c r="CA481">
        <v>0</v>
      </c>
      <c r="CB481">
        <v>0</v>
      </c>
      <c r="CC481">
        <v>0</v>
      </c>
      <c r="CD481">
        <v>0</v>
      </c>
      <c r="CE481">
        <v>0</v>
      </c>
      <c r="CF481">
        <v>0</v>
      </c>
      <c r="CG481">
        <v>0</v>
      </c>
      <c r="CH481">
        <v>0</v>
      </c>
      <c r="CI481">
        <v>0</v>
      </c>
      <c r="CJ481">
        <v>0</v>
      </c>
      <c r="CK481">
        <v>0</v>
      </c>
      <c r="CL481">
        <v>0</v>
      </c>
      <c r="CM481">
        <v>0</v>
      </c>
      <c r="CN481">
        <v>0</v>
      </c>
      <c r="CO481">
        <v>0</v>
      </c>
      <c r="CP481">
        <v>0</v>
      </c>
      <c r="CQ481">
        <v>0</v>
      </c>
      <c r="CR481">
        <v>0</v>
      </c>
      <c r="CS481">
        <v>0</v>
      </c>
      <c r="CT481">
        <v>0</v>
      </c>
      <c r="CU481">
        <v>0</v>
      </c>
      <c r="CV481">
        <v>0</v>
      </c>
      <c r="CW481">
        <v>0</v>
      </c>
      <c r="CX481">
        <v>0</v>
      </c>
      <c r="CY481">
        <v>0</v>
      </c>
      <c r="CZ481">
        <v>0</v>
      </c>
      <c r="DA481">
        <v>0</v>
      </c>
      <c r="DB481">
        <v>0</v>
      </c>
      <c r="DC481">
        <v>0</v>
      </c>
      <c r="DD481">
        <v>0</v>
      </c>
      <c r="DE481">
        <v>0</v>
      </c>
      <c r="DF481">
        <v>0</v>
      </c>
      <c r="DG481">
        <v>0</v>
      </c>
      <c r="DH481">
        <v>0</v>
      </c>
      <c r="DI481">
        <v>0</v>
      </c>
      <c r="DJ481">
        <v>0</v>
      </c>
      <c r="DK481">
        <v>0</v>
      </c>
      <c r="DL481">
        <v>0</v>
      </c>
      <c r="DM481">
        <v>0</v>
      </c>
      <c r="DN481">
        <v>0</v>
      </c>
      <c r="DO481">
        <v>0</v>
      </c>
      <c r="DP481">
        <v>0</v>
      </c>
      <c r="DQ481">
        <v>0</v>
      </c>
      <c r="DR481">
        <v>0</v>
      </c>
      <c r="DS481">
        <v>0</v>
      </c>
      <c r="DT481">
        <v>0</v>
      </c>
      <c r="DU481">
        <v>0</v>
      </c>
      <c r="DV481">
        <v>0</v>
      </c>
      <c r="DW481">
        <v>0</v>
      </c>
      <c r="DX481">
        <v>0</v>
      </c>
      <c r="DY481">
        <v>0</v>
      </c>
      <c r="DZ481">
        <v>0</v>
      </c>
      <c r="EA481">
        <v>0</v>
      </c>
      <c r="EB481">
        <v>0</v>
      </c>
      <c r="EC481">
        <v>0</v>
      </c>
      <c r="ED481">
        <v>0</v>
      </c>
      <c r="EE481">
        <v>0</v>
      </c>
      <c r="EF481">
        <v>0</v>
      </c>
      <c r="EG481">
        <v>0</v>
      </c>
      <c r="EH481">
        <v>0</v>
      </c>
      <c r="EI481">
        <v>0</v>
      </c>
      <c r="EJ481">
        <v>0</v>
      </c>
      <c r="EK481">
        <v>0</v>
      </c>
      <c r="EL481">
        <v>0</v>
      </c>
      <c r="EM481">
        <v>0</v>
      </c>
      <c r="EN481">
        <v>0</v>
      </c>
      <c r="EO481">
        <v>0</v>
      </c>
      <c r="EP481">
        <v>0</v>
      </c>
      <c r="EQ481">
        <v>0</v>
      </c>
      <c r="ER481">
        <v>0</v>
      </c>
      <c r="ES481">
        <v>0</v>
      </c>
      <c r="ET481">
        <v>0</v>
      </c>
      <c r="EU481">
        <v>0</v>
      </c>
      <c r="EV481">
        <v>0</v>
      </c>
      <c r="EW481">
        <v>0</v>
      </c>
      <c r="EX481">
        <v>0</v>
      </c>
      <c r="EY481">
        <v>0</v>
      </c>
      <c r="EZ481">
        <v>0</v>
      </c>
      <c r="FA481">
        <v>0</v>
      </c>
      <c r="FB481">
        <v>0</v>
      </c>
      <c r="FC481">
        <v>0</v>
      </c>
      <c r="FD481">
        <v>0</v>
      </c>
      <c r="FE481">
        <v>0</v>
      </c>
      <c r="FF481">
        <v>0</v>
      </c>
      <c r="FG481">
        <v>0</v>
      </c>
      <c r="FH481">
        <v>0</v>
      </c>
      <c r="FI481">
        <v>0</v>
      </c>
      <c r="FJ481">
        <v>0</v>
      </c>
      <c r="FK481">
        <v>0</v>
      </c>
      <c r="FL481">
        <v>0</v>
      </c>
      <c r="FM481">
        <v>0</v>
      </c>
      <c r="FN481">
        <v>0</v>
      </c>
      <c r="FO481">
        <v>0</v>
      </c>
      <c r="FP481">
        <v>0</v>
      </c>
      <c r="FQ481">
        <v>0</v>
      </c>
      <c r="FR481">
        <v>0</v>
      </c>
      <c r="FS481">
        <v>32</v>
      </c>
      <c r="FT481">
        <v>0.46372219920158386</v>
      </c>
      <c r="FU481">
        <v>0</v>
      </c>
    </row>
    <row r="482" spans="1:177" x14ac:dyDescent="0.2">
      <c r="A482" t="s">
        <v>192</v>
      </c>
      <c r="B482" t="s">
        <v>213</v>
      </c>
      <c r="C482" t="s">
        <v>1</v>
      </c>
      <c r="D482" t="s">
        <v>246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0</v>
      </c>
      <c r="BI482">
        <v>0</v>
      </c>
      <c r="BJ482">
        <v>0</v>
      </c>
      <c r="BK482">
        <v>0</v>
      </c>
      <c r="BL482">
        <v>0</v>
      </c>
      <c r="BM482">
        <v>0</v>
      </c>
      <c r="BN482">
        <v>0</v>
      </c>
      <c r="BO482">
        <v>0</v>
      </c>
      <c r="BP482">
        <v>0</v>
      </c>
      <c r="BQ482">
        <v>0</v>
      </c>
      <c r="BR482">
        <v>0</v>
      </c>
      <c r="BS482">
        <v>0</v>
      </c>
      <c r="BT482">
        <v>0</v>
      </c>
      <c r="BU482">
        <v>0</v>
      </c>
      <c r="BV482">
        <v>0</v>
      </c>
      <c r="BW482">
        <v>0</v>
      </c>
      <c r="BX482">
        <v>0</v>
      </c>
      <c r="BY482">
        <v>0</v>
      </c>
      <c r="BZ482">
        <v>0</v>
      </c>
      <c r="CA482">
        <v>0</v>
      </c>
      <c r="CB482">
        <v>0</v>
      </c>
      <c r="CC482">
        <v>0</v>
      </c>
      <c r="CD482">
        <v>0</v>
      </c>
      <c r="CE482">
        <v>0</v>
      </c>
      <c r="CF482">
        <v>0</v>
      </c>
      <c r="CG482">
        <v>0</v>
      </c>
      <c r="CH482">
        <v>0</v>
      </c>
      <c r="CI482">
        <v>0</v>
      </c>
      <c r="CJ482">
        <v>0</v>
      </c>
      <c r="CK482">
        <v>0</v>
      </c>
      <c r="CL482">
        <v>0</v>
      </c>
      <c r="CM482">
        <v>0</v>
      </c>
      <c r="CN482">
        <v>0</v>
      </c>
      <c r="CO482">
        <v>0</v>
      </c>
      <c r="CP482">
        <v>0</v>
      </c>
      <c r="CQ482">
        <v>0</v>
      </c>
      <c r="CR482">
        <v>0</v>
      </c>
      <c r="CS482">
        <v>0</v>
      </c>
      <c r="CT482">
        <v>0</v>
      </c>
      <c r="CU482">
        <v>0</v>
      </c>
      <c r="CV482">
        <v>0</v>
      </c>
      <c r="CW482">
        <v>0</v>
      </c>
      <c r="CX482">
        <v>0</v>
      </c>
      <c r="CY482">
        <v>0</v>
      </c>
      <c r="CZ482">
        <v>0</v>
      </c>
      <c r="DA482">
        <v>0</v>
      </c>
      <c r="DB482">
        <v>0</v>
      </c>
      <c r="DC482">
        <v>0</v>
      </c>
      <c r="DD482">
        <v>0</v>
      </c>
      <c r="DE482">
        <v>0</v>
      </c>
      <c r="DF482">
        <v>0</v>
      </c>
      <c r="DG482">
        <v>0</v>
      </c>
      <c r="DH482">
        <v>0</v>
      </c>
      <c r="DI482">
        <v>0</v>
      </c>
      <c r="DJ482">
        <v>0</v>
      </c>
      <c r="DK482">
        <v>0</v>
      </c>
      <c r="DL482">
        <v>0</v>
      </c>
      <c r="DM482">
        <v>0</v>
      </c>
      <c r="DN482">
        <v>0</v>
      </c>
      <c r="DO482">
        <v>0</v>
      </c>
      <c r="DP482">
        <v>0</v>
      </c>
      <c r="DQ482">
        <v>0</v>
      </c>
      <c r="DR482">
        <v>0</v>
      </c>
      <c r="DS482">
        <v>0</v>
      </c>
      <c r="DT482">
        <v>0</v>
      </c>
      <c r="DU482">
        <v>0</v>
      </c>
      <c r="DV482">
        <v>0</v>
      </c>
      <c r="DW482">
        <v>0</v>
      </c>
      <c r="DX482">
        <v>0</v>
      </c>
      <c r="DY482">
        <v>0</v>
      </c>
      <c r="DZ482">
        <v>0</v>
      </c>
      <c r="EA482">
        <v>0</v>
      </c>
      <c r="EB482">
        <v>0</v>
      </c>
      <c r="EC482">
        <v>0</v>
      </c>
      <c r="ED482">
        <v>0</v>
      </c>
      <c r="EE482">
        <v>0</v>
      </c>
      <c r="EF482">
        <v>0</v>
      </c>
      <c r="EG482">
        <v>0</v>
      </c>
      <c r="EH482">
        <v>0</v>
      </c>
      <c r="EI482">
        <v>0</v>
      </c>
      <c r="EJ482">
        <v>0</v>
      </c>
      <c r="EK482">
        <v>0</v>
      </c>
      <c r="EL482">
        <v>0</v>
      </c>
      <c r="EM482">
        <v>0</v>
      </c>
      <c r="EN482">
        <v>0</v>
      </c>
      <c r="EO482">
        <v>0</v>
      </c>
      <c r="EP482">
        <v>0</v>
      </c>
      <c r="EQ482">
        <v>0</v>
      </c>
      <c r="ER482">
        <v>0</v>
      </c>
      <c r="ES482">
        <v>0</v>
      </c>
      <c r="ET482">
        <v>0</v>
      </c>
      <c r="EU482">
        <v>0</v>
      </c>
      <c r="EV482">
        <v>0</v>
      </c>
      <c r="EW482">
        <v>0</v>
      </c>
      <c r="EX482">
        <v>0</v>
      </c>
      <c r="EY482">
        <v>0</v>
      </c>
      <c r="EZ482">
        <v>0</v>
      </c>
      <c r="FA482">
        <v>0</v>
      </c>
      <c r="FB482">
        <v>0</v>
      </c>
      <c r="FC482">
        <v>0</v>
      </c>
      <c r="FD482">
        <v>0</v>
      </c>
      <c r="FE482">
        <v>0</v>
      </c>
      <c r="FF482">
        <v>0</v>
      </c>
      <c r="FG482">
        <v>0</v>
      </c>
      <c r="FH482">
        <v>0</v>
      </c>
      <c r="FI482">
        <v>0</v>
      </c>
      <c r="FJ482">
        <v>0</v>
      </c>
      <c r="FK482">
        <v>0</v>
      </c>
      <c r="FL482">
        <v>0</v>
      </c>
      <c r="FM482">
        <v>0</v>
      </c>
      <c r="FN482">
        <v>0</v>
      </c>
      <c r="FO482">
        <v>0</v>
      </c>
      <c r="FP482">
        <v>0</v>
      </c>
      <c r="FQ482">
        <v>0</v>
      </c>
      <c r="FR482">
        <v>0</v>
      </c>
      <c r="FS482">
        <v>0</v>
      </c>
      <c r="FU482">
        <v>0</v>
      </c>
    </row>
    <row r="483" spans="1:177" x14ac:dyDescent="0.2">
      <c r="A483" t="s">
        <v>192</v>
      </c>
      <c r="B483" t="s">
        <v>213</v>
      </c>
      <c r="C483" t="s">
        <v>1</v>
      </c>
      <c r="D483" t="s">
        <v>247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0</v>
      </c>
      <c r="BI483">
        <v>0</v>
      </c>
      <c r="BJ483">
        <v>0</v>
      </c>
      <c r="BK483">
        <v>0</v>
      </c>
      <c r="BL483">
        <v>0</v>
      </c>
      <c r="BM483">
        <v>0</v>
      </c>
      <c r="BN483">
        <v>0</v>
      </c>
      <c r="BO483">
        <v>0</v>
      </c>
      <c r="BP483">
        <v>0</v>
      </c>
      <c r="BQ483">
        <v>0</v>
      </c>
      <c r="BR483">
        <v>0</v>
      </c>
      <c r="BS483">
        <v>0</v>
      </c>
      <c r="BT483">
        <v>0</v>
      </c>
      <c r="BU483">
        <v>0</v>
      </c>
      <c r="BV483">
        <v>0</v>
      </c>
      <c r="BW483">
        <v>0</v>
      </c>
      <c r="BX483">
        <v>0</v>
      </c>
      <c r="BY483">
        <v>0</v>
      </c>
      <c r="BZ483">
        <v>0</v>
      </c>
      <c r="CA483">
        <v>0</v>
      </c>
      <c r="CB483">
        <v>0</v>
      </c>
      <c r="CC483">
        <v>0</v>
      </c>
      <c r="CD483">
        <v>0</v>
      </c>
      <c r="CE483">
        <v>0</v>
      </c>
      <c r="CF483">
        <v>0</v>
      </c>
      <c r="CG483">
        <v>0</v>
      </c>
      <c r="CH483">
        <v>0</v>
      </c>
      <c r="CI483">
        <v>0</v>
      </c>
      <c r="CJ483">
        <v>0</v>
      </c>
      <c r="CK483">
        <v>0</v>
      </c>
      <c r="CL483">
        <v>0</v>
      </c>
      <c r="CM483">
        <v>0</v>
      </c>
      <c r="CN483">
        <v>0</v>
      </c>
      <c r="CO483">
        <v>0</v>
      </c>
      <c r="CP483">
        <v>0</v>
      </c>
      <c r="CQ483">
        <v>0</v>
      </c>
      <c r="CR483">
        <v>0</v>
      </c>
      <c r="CS483">
        <v>0</v>
      </c>
      <c r="CT483">
        <v>0</v>
      </c>
      <c r="CU483">
        <v>0</v>
      </c>
      <c r="CV483">
        <v>0</v>
      </c>
      <c r="CW483">
        <v>0</v>
      </c>
      <c r="CX483">
        <v>0</v>
      </c>
      <c r="CY483">
        <v>0</v>
      </c>
      <c r="CZ483">
        <v>0</v>
      </c>
      <c r="DA483">
        <v>0</v>
      </c>
      <c r="DB483">
        <v>0</v>
      </c>
      <c r="DC483">
        <v>0</v>
      </c>
      <c r="DD483">
        <v>0</v>
      </c>
      <c r="DE483">
        <v>0</v>
      </c>
      <c r="DF483">
        <v>0</v>
      </c>
      <c r="DG483">
        <v>0</v>
      </c>
      <c r="DH483">
        <v>0</v>
      </c>
      <c r="DI483">
        <v>0</v>
      </c>
      <c r="DJ483">
        <v>0</v>
      </c>
      <c r="DK483">
        <v>0</v>
      </c>
      <c r="DL483">
        <v>0</v>
      </c>
      <c r="DM483">
        <v>0</v>
      </c>
      <c r="DN483">
        <v>0</v>
      </c>
      <c r="DO483">
        <v>0</v>
      </c>
      <c r="DP483">
        <v>0</v>
      </c>
      <c r="DQ483">
        <v>0</v>
      </c>
      <c r="DR483">
        <v>0</v>
      </c>
      <c r="DS483">
        <v>0</v>
      </c>
      <c r="DT483">
        <v>0</v>
      </c>
      <c r="DU483">
        <v>0</v>
      </c>
      <c r="DV483">
        <v>0</v>
      </c>
      <c r="DW483">
        <v>0</v>
      </c>
      <c r="DX483">
        <v>0</v>
      </c>
      <c r="DY483">
        <v>0</v>
      </c>
      <c r="DZ483">
        <v>0</v>
      </c>
      <c r="EA483">
        <v>0</v>
      </c>
      <c r="EB483">
        <v>0</v>
      </c>
      <c r="EC483">
        <v>0</v>
      </c>
      <c r="ED483">
        <v>0</v>
      </c>
      <c r="EE483">
        <v>0</v>
      </c>
      <c r="EF483">
        <v>0</v>
      </c>
      <c r="EG483">
        <v>0</v>
      </c>
      <c r="EH483">
        <v>0</v>
      </c>
      <c r="EI483">
        <v>0</v>
      </c>
      <c r="EJ483">
        <v>0</v>
      </c>
      <c r="EK483">
        <v>0</v>
      </c>
      <c r="EL483">
        <v>0</v>
      </c>
      <c r="EM483">
        <v>0</v>
      </c>
      <c r="EN483">
        <v>0</v>
      </c>
      <c r="EO483">
        <v>0</v>
      </c>
      <c r="EP483">
        <v>0</v>
      </c>
      <c r="EQ483">
        <v>0</v>
      </c>
      <c r="ER483">
        <v>0</v>
      </c>
      <c r="ES483">
        <v>0</v>
      </c>
      <c r="ET483">
        <v>0</v>
      </c>
      <c r="EU483">
        <v>0</v>
      </c>
      <c r="EV483">
        <v>0</v>
      </c>
      <c r="EW483">
        <v>0</v>
      </c>
      <c r="EX483">
        <v>0</v>
      </c>
      <c r="EY483">
        <v>0</v>
      </c>
      <c r="EZ483">
        <v>0</v>
      </c>
      <c r="FA483">
        <v>0</v>
      </c>
      <c r="FB483">
        <v>0</v>
      </c>
      <c r="FC483">
        <v>0</v>
      </c>
      <c r="FD483">
        <v>0</v>
      </c>
      <c r="FE483">
        <v>0</v>
      </c>
      <c r="FF483">
        <v>0</v>
      </c>
      <c r="FG483">
        <v>0</v>
      </c>
      <c r="FH483">
        <v>0</v>
      </c>
      <c r="FI483">
        <v>0</v>
      </c>
      <c r="FJ483">
        <v>0</v>
      </c>
      <c r="FK483">
        <v>0</v>
      </c>
      <c r="FL483">
        <v>0</v>
      </c>
      <c r="FM483">
        <v>0</v>
      </c>
      <c r="FN483">
        <v>0</v>
      </c>
      <c r="FO483">
        <v>0</v>
      </c>
      <c r="FP483">
        <v>0</v>
      </c>
      <c r="FQ483">
        <v>0</v>
      </c>
      <c r="FR483">
        <v>0</v>
      </c>
      <c r="FS483">
        <v>14</v>
      </c>
      <c r="FT483">
        <v>0.45014101266860962</v>
      </c>
      <c r="FU483">
        <v>0</v>
      </c>
    </row>
    <row r="484" spans="1:177" x14ac:dyDescent="0.2">
      <c r="A484" t="s">
        <v>192</v>
      </c>
      <c r="B484" t="s">
        <v>213</v>
      </c>
      <c r="C484" t="s">
        <v>1</v>
      </c>
      <c r="D484" t="s">
        <v>248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0</v>
      </c>
      <c r="BI484">
        <v>0</v>
      </c>
      <c r="BJ484">
        <v>0</v>
      </c>
      <c r="BK484">
        <v>0</v>
      </c>
      <c r="BL484">
        <v>0</v>
      </c>
      <c r="BM484">
        <v>0</v>
      </c>
      <c r="BN484">
        <v>0</v>
      </c>
      <c r="BO484">
        <v>0</v>
      </c>
      <c r="BP484">
        <v>0</v>
      </c>
      <c r="BQ484">
        <v>0</v>
      </c>
      <c r="BR484">
        <v>0</v>
      </c>
      <c r="BS484">
        <v>0</v>
      </c>
      <c r="BT484">
        <v>0</v>
      </c>
      <c r="BU484">
        <v>0</v>
      </c>
      <c r="BV484">
        <v>0</v>
      </c>
      <c r="BW484">
        <v>0</v>
      </c>
      <c r="BX484">
        <v>0</v>
      </c>
      <c r="BY484">
        <v>0</v>
      </c>
      <c r="BZ484">
        <v>0</v>
      </c>
      <c r="CA484">
        <v>0</v>
      </c>
      <c r="CB484">
        <v>0</v>
      </c>
      <c r="CC484">
        <v>0</v>
      </c>
      <c r="CD484">
        <v>0</v>
      </c>
      <c r="CE484">
        <v>0</v>
      </c>
      <c r="CF484">
        <v>0</v>
      </c>
      <c r="CG484">
        <v>0</v>
      </c>
      <c r="CH484">
        <v>0</v>
      </c>
      <c r="CI484">
        <v>0</v>
      </c>
      <c r="CJ484">
        <v>0</v>
      </c>
      <c r="CK484">
        <v>0</v>
      </c>
      <c r="CL484">
        <v>0</v>
      </c>
      <c r="CM484">
        <v>0</v>
      </c>
      <c r="CN484">
        <v>0</v>
      </c>
      <c r="CO484">
        <v>0</v>
      </c>
      <c r="CP484">
        <v>0</v>
      </c>
      <c r="CQ484">
        <v>0</v>
      </c>
      <c r="CR484">
        <v>0</v>
      </c>
      <c r="CS484">
        <v>0</v>
      </c>
      <c r="CT484">
        <v>0</v>
      </c>
      <c r="CU484">
        <v>0</v>
      </c>
      <c r="CV484">
        <v>0</v>
      </c>
      <c r="CW484">
        <v>0</v>
      </c>
      <c r="CX484">
        <v>0</v>
      </c>
      <c r="CY484">
        <v>0</v>
      </c>
      <c r="CZ484">
        <v>0</v>
      </c>
      <c r="DA484">
        <v>0</v>
      </c>
      <c r="DB484">
        <v>0</v>
      </c>
      <c r="DC484">
        <v>0</v>
      </c>
      <c r="DD484">
        <v>0</v>
      </c>
      <c r="DE484">
        <v>0</v>
      </c>
      <c r="DF484">
        <v>0</v>
      </c>
      <c r="DG484">
        <v>0</v>
      </c>
      <c r="DH484">
        <v>0</v>
      </c>
      <c r="DI484">
        <v>0</v>
      </c>
      <c r="DJ484">
        <v>0</v>
      </c>
      <c r="DK484">
        <v>0</v>
      </c>
      <c r="DL484">
        <v>0</v>
      </c>
      <c r="DM484">
        <v>0</v>
      </c>
      <c r="DN484">
        <v>0</v>
      </c>
      <c r="DO484">
        <v>0</v>
      </c>
      <c r="DP484">
        <v>0</v>
      </c>
      <c r="DQ484">
        <v>0</v>
      </c>
      <c r="DR484">
        <v>0</v>
      </c>
      <c r="DS484">
        <v>0</v>
      </c>
      <c r="DT484">
        <v>0</v>
      </c>
      <c r="DU484">
        <v>0</v>
      </c>
      <c r="DV484">
        <v>0</v>
      </c>
      <c r="DW484">
        <v>0</v>
      </c>
      <c r="DX484">
        <v>0</v>
      </c>
      <c r="DY484">
        <v>0</v>
      </c>
      <c r="DZ484">
        <v>0</v>
      </c>
      <c r="EA484">
        <v>0</v>
      </c>
      <c r="EB484">
        <v>0</v>
      </c>
      <c r="EC484">
        <v>0</v>
      </c>
      <c r="ED484">
        <v>0</v>
      </c>
      <c r="EE484">
        <v>0</v>
      </c>
      <c r="EF484">
        <v>0</v>
      </c>
      <c r="EG484">
        <v>0</v>
      </c>
      <c r="EH484">
        <v>0</v>
      </c>
      <c r="EI484">
        <v>0</v>
      </c>
      <c r="EJ484">
        <v>0</v>
      </c>
      <c r="EK484">
        <v>0</v>
      </c>
      <c r="EL484">
        <v>0</v>
      </c>
      <c r="EM484">
        <v>0</v>
      </c>
      <c r="EN484">
        <v>0</v>
      </c>
      <c r="EO484">
        <v>0</v>
      </c>
      <c r="EP484">
        <v>0</v>
      </c>
      <c r="EQ484">
        <v>0</v>
      </c>
      <c r="ER484">
        <v>0</v>
      </c>
      <c r="ES484">
        <v>0</v>
      </c>
      <c r="ET484">
        <v>0</v>
      </c>
      <c r="EU484">
        <v>0</v>
      </c>
      <c r="EV484">
        <v>0</v>
      </c>
      <c r="EW484">
        <v>0</v>
      </c>
      <c r="EX484">
        <v>0</v>
      </c>
      <c r="EY484">
        <v>0</v>
      </c>
      <c r="EZ484">
        <v>0</v>
      </c>
      <c r="FA484">
        <v>0</v>
      </c>
      <c r="FB484">
        <v>0</v>
      </c>
      <c r="FC484">
        <v>0</v>
      </c>
      <c r="FD484">
        <v>0</v>
      </c>
      <c r="FE484">
        <v>0</v>
      </c>
      <c r="FF484">
        <v>0</v>
      </c>
      <c r="FG484">
        <v>0</v>
      </c>
      <c r="FH484">
        <v>0</v>
      </c>
      <c r="FI484">
        <v>0</v>
      </c>
      <c r="FJ484">
        <v>0</v>
      </c>
      <c r="FK484">
        <v>0</v>
      </c>
      <c r="FL484">
        <v>0</v>
      </c>
      <c r="FM484">
        <v>0</v>
      </c>
      <c r="FN484">
        <v>0</v>
      </c>
      <c r="FO484">
        <v>0</v>
      </c>
      <c r="FP484">
        <v>0</v>
      </c>
      <c r="FQ484">
        <v>0</v>
      </c>
      <c r="FR484">
        <v>0</v>
      </c>
      <c r="FS484">
        <v>14</v>
      </c>
      <c r="FT484">
        <v>0.35884502530097961</v>
      </c>
      <c r="FU484">
        <v>0</v>
      </c>
    </row>
    <row r="485" spans="1:177" x14ac:dyDescent="0.2">
      <c r="A485" t="s">
        <v>192</v>
      </c>
      <c r="B485" t="s">
        <v>213</v>
      </c>
      <c r="C485" t="s">
        <v>1</v>
      </c>
      <c r="D485" t="s">
        <v>249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0</v>
      </c>
      <c r="BI485">
        <v>0</v>
      </c>
      <c r="BJ485">
        <v>0</v>
      </c>
      <c r="BK485">
        <v>0</v>
      </c>
      <c r="BL485">
        <v>0</v>
      </c>
      <c r="BM485">
        <v>0</v>
      </c>
      <c r="BN485">
        <v>0</v>
      </c>
      <c r="BO485">
        <v>0</v>
      </c>
      <c r="BP485">
        <v>0</v>
      </c>
      <c r="BQ485">
        <v>0</v>
      </c>
      <c r="BR485">
        <v>0</v>
      </c>
      <c r="BS485">
        <v>0</v>
      </c>
      <c r="BT485">
        <v>0</v>
      </c>
      <c r="BU485">
        <v>0</v>
      </c>
      <c r="BV485">
        <v>0</v>
      </c>
      <c r="BW485">
        <v>0</v>
      </c>
      <c r="BX485">
        <v>0</v>
      </c>
      <c r="BY485">
        <v>0</v>
      </c>
      <c r="BZ485">
        <v>0</v>
      </c>
      <c r="CA485">
        <v>0</v>
      </c>
      <c r="CB485">
        <v>0</v>
      </c>
      <c r="CC485">
        <v>0</v>
      </c>
      <c r="CD485">
        <v>0</v>
      </c>
      <c r="CE485">
        <v>0</v>
      </c>
      <c r="CF485">
        <v>0</v>
      </c>
      <c r="CG485">
        <v>0</v>
      </c>
      <c r="CH485">
        <v>0</v>
      </c>
      <c r="CI485">
        <v>0</v>
      </c>
      <c r="CJ485">
        <v>0</v>
      </c>
      <c r="CK485">
        <v>0</v>
      </c>
      <c r="CL485">
        <v>0</v>
      </c>
      <c r="CM485">
        <v>0</v>
      </c>
      <c r="CN485">
        <v>0</v>
      </c>
      <c r="CO485">
        <v>0</v>
      </c>
      <c r="CP485">
        <v>0</v>
      </c>
      <c r="CQ485">
        <v>0</v>
      </c>
      <c r="CR485">
        <v>0</v>
      </c>
      <c r="CS485">
        <v>0</v>
      </c>
      <c r="CT485">
        <v>0</v>
      </c>
      <c r="CU485">
        <v>0</v>
      </c>
      <c r="CV485">
        <v>0</v>
      </c>
      <c r="CW485">
        <v>0</v>
      </c>
      <c r="CX485">
        <v>0</v>
      </c>
      <c r="CY485">
        <v>0</v>
      </c>
      <c r="CZ485">
        <v>0</v>
      </c>
      <c r="DA485">
        <v>0</v>
      </c>
      <c r="DB485">
        <v>0</v>
      </c>
      <c r="DC485">
        <v>0</v>
      </c>
      <c r="DD485">
        <v>0</v>
      </c>
      <c r="DE485">
        <v>0</v>
      </c>
      <c r="DF485">
        <v>0</v>
      </c>
      <c r="DG485">
        <v>0</v>
      </c>
      <c r="DH485">
        <v>0</v>
      </c>
      <c r="DI485">
        <v>0</v>
      </c>
      <c r="DJ485">
        <v>0</v>
      </c>
      <c r="DK485">
        <v>0</v>
      </c>
      <c r="DL485">
        <v>0</v>
      </c>
      <c r="DM485">
        <v>0</v>
      </c>
      <c r="DN485">
        <v>0</v>
      </c>
      <c r="DO485">
        <v>0</v>
      </c>
      <c r="DP485">
        <v>0</v>
      </c>
      <c r="DQ485">
        <v>0</v>
      </c>
      <c r="DR485">
        <v>0</v>
      </c>
      <c r="DS485">
        <v>0</v>
      </c>
      <c r="DT485">
        <v>0</v>
      </c>
      <c r="DU485">
        <v>0</v>
      </c>
      <c r="DV485">
        <v>0</v>
      </c>
      <c r="DW485">
        <v>0</v>
      </c>
      <c r="DX485">
        <v>0</v>
      </c>
      <c r="DY485">
        <v>0</v>
      </c>
      <c r="DZ485">
        <v>0</v>
      </c>
      <c r="EA485">
        <v>0</v>
      </c>
      <c r="EB485">
        <v>0</v>
      </c>
      <c r="EC485">
        <v>0</v>
      </c>
      <c r="ED485">
        <v>0</v>
      </c>
      <c r="EE485">
        <v>0</v>
      </c>
      <c r="EF485">
        <v>0</v>
      </c>
      <c r="EG485">
        <v>0</v>
      </c>
      <c r="EH485">
        <v>0</v>
      </c>
      <c r="EI485">
        <v>0</v>
      </c>
      <c r="EJ485">
        <v>0</v>
      </c>
      <c r="EK485">
        <v>0</v>
      </c>
      <c r="EL485">
        <v>0</v>
      </c>
      <c r="EM485">
        <v>0</v>
      </c>
      <c r="EN485">
        <v>0</v>
      </c>
      <c r="EO485">
        <v>0</v>
      </c>
      <c r="EP485">
        <v>0</v>
      </c>
      <c r="EQ485">
        <v>0</v>
      </c>
      <c r="ER485">
        <v>0</v>
      </c>
      <c r="ES485">
        <v>0</v>
      </c>
      <c r="ET485">
        <v>0</v>
      </c>
      <c r="EU485">
        <v>0</v>
      </c>
      <c r="EV485">
        <v>0</v>
      </c>
      <c r="EW485">
        <v>0</v>
      </c>
      <c r="EX485">
        <v>0</v>
      </c>
      <c r="EY485">
        <v>0</v>
      </c>
      <c r="EZ485">
        <v>0</v>
      </c>
      <c r="FA485">
        <v>0</v>
      </c>
      <c r="FB485">
        <v>0</v>
      </c>
      <c r="FC485">
        <v>0</v>
      </c>
      <c r="FD485">
        <v>0</v>
      </c>
      <c r="FE485">
        <v>0</v>
      </c>
      <c r="FF485">
        <v>0</v>
      </c>
      <c r="FG485">
        <v>0</v>
      </c>
      <c r="FH485">
        <v>0</v>
      </c>
      <c r="FI485">
        <v>0</v>
      </c>
      <c r="FJ485">
        <v>0</v>
      </c>
      <c r="FK485">
        <v>0</v>
      </c>
      <c r="FL485">
        <v>0</v>
      </c>
      <c r="FM485">
        <v>0</v>
      </c>
      <c r="FN485">
        <v>0</v>
      </c>
      <c r="FO485">
        <v>0</v>
      </c>
      <c r="FP485">
        <v>0</v>
      </c>
      <c r="FQ485">
        <v>0</v>
      </c>
      <c r="FR485">
        <v>0</v>
      </c>
      <c r="FS485">
        <v>14</v>
      </c>
      <c r="FT485">
        <v>0.37264814972877502</v>
      </c>
      <c r="FU485">
        <v>0</v>
      </c>
    </row>
    <row r="486" spans="1:177" x14ac:dyDescent="0.2">
      <c r="A486" t="s">
        <v>192</v>
      </c>
      <c r="B486" t="s">
        <v>213</v>
      </c>
      <c r="C486" t="s">
        <v>1</v>
      </c>
      <c r="D486" t="s">
        <v>250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0</v>
      </c>
      <c r="BI486">
        <v>0</v>
      </c>
      <c r="BJ486">
        <v>0</v>
      </c>
      <c r="BK486">
        <v>0</v>
      </c>
      <c r="BL486">
        <v>0</v>
      </c>
      <c r="BM486">
        <v>0</v>
      </c>
      <c r="BN486">
        <v>0</v>
      </c>
      <c r="BO486">
        <v>0</v>
      </c>
      <c r="BP486">
        <v>0</v>
      </c>
      <c r="BQ486">
        <v>0</v>
      </c>
      <c r="BR486">
        <v>0</v>
      </c>
      <c r="BS486">
        <v>0</v>
      </c>
      <c r="BT486">
        <v>0</v>
      </c>
      <c r="BU486">
        <v>0</v>
      </c>
      <c r="BV486">
        <v>0</v>
      </c>
      <c r="BW486">
        <v>0</v>
      </c>
      <c r="BX486">
        <v>0</v>
      </c>
      <c r="BY486">
        <v>0</v>
      </c>
      <c r="BZ486">
        <v>0</v>
      </c>
      <c r="CA486">
        <v>0</v>
      </c>
      <c r="CB486">
        <v>0</v>
      </c>
      <c r="CC486">
        <v>0</v>
      </c>
      <c r="CD486">
        <v>0</v>
      </c>
      <c r="CE486">
        <v>0</v>
      </c>
      <c r="CF486">
        <v>0</v>
      </c>
      <c r="CG486">
        <v>0</v>
      </c>
      <c r="CH486">
        <v>0</v>
      </c>
      <c r="CI486">
        <v>0</v>
      </c>
      <c r="CJ486">
        <v>0</v>
      </c>
      <c r="CK486">
        <v>0</v>
      </c>
      <c r="CL486">
        <v>0</v>
      </c>
      <c r="CM486">
        <v>0</v>
      </c>
      <c r="CN486">
        <v>0</v>
      </c>
      <c r="CO486">
        <v>0</v>
      </c>
      <c r="CP486">
        <v>0</v>
      </c>
      <c r="CQ486">
        <v>0</v>
      </c>
      <c r="CR486">
        <v>0</v>
      </c>
      <c r="CS486">
        <v>0</v>
      </c>
      <c r="CT486">
        <v>0</v>
      </c>
      <c r="CU486">
        <v>0</v>
      </c>
      <c r="CV486">
        <v>0</v>
      </c>
      <c r="CW486">
        <v>0</v>
      </c>
      <c r="CX486">
        <v>0</v>
      </c>
      <c r="CY486">
        <v>0</v>
      </c>
      <c r="CZ486">
        <v>0</v>
      </c>
      <c r="DA486">
        <v>0</v>
      </c>
      <c r="DB486">
        <v>0</v>
      </c>
      <c r="DC486">
        <v>0</v>
      </c>
      <c r="DD486">
        <v>0</v>
      </c>
      <c r="DE486">
        <v>0</v>
      </c>
      <c r="DF486">
        <v>0</v>
      </c>
      <c r="DG486">
        <v>0</v>
      </c>
      <c r="DH486">
        <v>0</v>
      </c>
      <c r="DI486">
        <v>0</v>
      </c>
      <c r="DJ486">
        <v>0</v>
      </c>
      <c r="DK486">
        <v>0</v>
      </c>
      <c r="DL486">
        <v>0</v>
      </c>
      <c r="DM486">
        <v>0</v>
      </c>
      <c r="DN486">
        <v>0</v>
      </c>
      <c r="DO486">
        <v>0</v>
      </c>
      <c r="DP486">
        <v>0</v>
      </c>
      <c r="DQ486">
        <v>0</v>
      </c>
      <c r="DR486">
        <v>0</v>
      </c>
      <c r="DS486">
        <v>0</v>
      </c>
      <c r="DT486">
        <v>0</v>
      </c>
      <c r="DU486">
        <v>0</v>
      </c>
      <c r="DV486">
        <v>0</v>
      </c>
      <c r="DW486">
        <v>0</v>
      </c>
      <c r="DX486">
        <v>0</v>
      </c>
      <c r="DY486">
        <v>0</v>
      </c>
      <c r="DZ486">
        <v>0</v>
      </c>
      <c r="EA486">
        <v>0</v>
      </c>
      <c r="EB486">
        <v>0</v>
      </c>
      <c r="EC486">
        <v>0</v>
      </c>
      <c r="ED486">
        <v>0</v>
      </c>
      <c r="EE486">
        <v>0</v>
      </c>
      <c r="EF486">
        <v>0</v>
      </c>
      <c r="EG486">
        <v>0</v>
      </c>
      <c r="EH486">
        <v>0</v>
      </c>
      <c r="EI486">
        <v>0</v>
      </c>
      <c r="EJ486">
        <v>0</v>
      </c>
      <c r="EK486">
        <v>0</v>
      </c>
      <c r="EL486">
        <v>0</v>
      </c>
      <c r="EM486">
        <v>0</v>
      </c>
      <c r="EN486">
        <v>0</v>
      </c>
      <c r="EO486">
        <v>0</v>
      </c>
      <c r="EP486">
        <v>0</v>
      </c>
      <c r="EQ486">
        <v>0</v>
      </c>
      <c r="ER486">
        <v>0</v>
      </c>
      <c r="ES486">
        <v>0</v>
      </c>
      <c r="ET486">
        <v>0</v>
      </c>
      <c r="EU486">
        <v>0</v>
      </c>
      <c r="EV486">
        <v>0</v>
      </c>
      <c r="EW486">
        <v>0</v>
      </c>
      <c r="EX486">
        <v>0</v>
      </c>
      <c r="EY486">
        <v>0</v>
      </c>
      <c r="EZ486">
        <v>0</v>
      </c>
      <c r="FA486">
        <v>0</v>
      </c>
      <c r="FB486">
        <v>0</v>
      </c>
      <c r="FC486">
        <v>0</v>
      </c>
      <c r="FD486">
        <v>0</v>
      </c>
      <c r="FE486">
        <v>0</v>
      </c>
      <c r="FF486">
        <v>0</v>
      </c>
      <c r="FG486">
        <v>0</v>
      </c>
      <c r="FH486">
        <v>0</v>
      </c>
      <c r="FI486">
        <v>0</v>
      </c>
      <c r="FJ486">
        <v>0</v>
      </c>
      <c r="FK486">
        <v>0</v>
      </c>
      <c r="FL486">
        <v>0</v>
      </c>
      <c r="FM486">
        <v>0</v>
      </c>
      <c r="FN486">
        <v>0</v>
      </c>
      <c r="FO486">
        <v>0</v>
      </c>
      <c r="FP486">
        <v>0</v>
      </c>
      <c r="FQ486">
        <v>0</v>
      </c>
      <c r="FR486">
        <v>0</v>
      </c>
      <c r="FS486">
        <v>0</v>
      </c>
      <c r="FU486">
        <v>0</v>
      </c>
    </row>
    <row r="487" spans="1:177" x14ac:dyDescent="0.2">
      <c r="A487" t="s">
        <v>192</v>
      </c>
      <c r="B487" t="s">
        <v>213</v>
      </c>
      <c r="C487" t="s">
        <v>1</v>
      </c>
      <c r="D487" t="s">
        <v>251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0</v>
      </c>
      <c r="BI487">
        <v>0</v>
      </c>
      <c r="BJ487">
        <v>0</v>
      </c>
      <c r="BK487">
        <v>0</v>
      </c>
      <c r="BL487">
        <v>0</v>
      </c>
      <c r="BM487">
        <v>0</v>
      </c>
      <c r="BN487">
        <v>0</v>
      </c>
      <c r="BO487">
        <v>0</v>
      </c>
      <c r="BP487">
        <v>0</v>
      </c>
      <c r="BQ487">
        <v>0</v>
      </c>
      <c r="BR487">
        <v>0</v>
      </c>
      <c r="BS487">
        <v>0</v>
      </c>
      <c r="BT487">
        <v>0</v>
      </c>
      <c r="BU487">
        <v>0</v>
      </c>
      <c r="BV487">
        <v>0</v>
      </c>
      <c r="BW487">
        <v>0</v>
      </c>
      <c r="BX487">
        <v>0</v>
      </c>
      <c r="BY487">
        <v>0</v>
      </c>
      <c r="BZ487">
        <v>0</v>
      </c>
      <c r="CA487">
        <v>0</v>
      </c>
      <c r="CB487">
        <v>0</v>
      </c>
      <c r="CC487">
        <v>0</v>
      </c>
      <c r="CD487">
        <v>0</v>
      </c>
      <c r="CE487">
        <v>0</v>
      </c>
      <c r="CF487">
        <v>0</v>
      </c>
      <c r="CG487">
        <v>0</v>
      </c>
      <c r="CH487">
        <v>0</v>
      </c>
      <c r="CI487">
        <v>0</v>
      </c>
      <c r="CJ487">
        <v>0</v>
      </c>
      <c r="CK487">
        <v>0</v>
      </c>
      <c r="CL487">
        <v>0</v>
      </c>
      <c r="CM487">
        <v>0</v>
      </c>
      <c r="CN487">
        <v>0</v>
      </c>
      <c r="CO487">
        <v>0</v>
      </c>
      <c r="CP487">
        <v>0</v>
      </c>
      <c r="CQ487">
        <v>0</v>
      </c>
      <c r="CR487">
        <v>0</v>
      </c>
      <c r="CS487">
        <v>0</v>
      </c>
      <c r="CT487">
        <v>0</v>
      </c>
      <c r="CU487">
        <v>0</v>
      </c>
      <c r="CV487">
        <v>0</v>
      </c>
      <c r="CW487">
        <v>0</v>
      </c>
      <c r="CX487">
        <v>0</v>
      </c>
      <c r="CY487">
        <v>0</v>
      </c>
      <c r="CZ487">
        <v>0</v>
      </c>
      <c r="DA487">
        <v>0</v>
      </c>
      <c r="DB487">
        <v>0</v>
      </c>
      <c r="DC487">
        <v>0</v>
      </c>
      <c r="DD487">
        <v>0</v>
      </c>
      <c r="DE487">
        <v>0</v>
      </c>
      <c r="DF487">
        <v>0</v>
      </c>
      <c r="DG487">
        <v>0</v>
      </c>
      <c r="DH487">
        <v>0</v>
      </c>
      <c r="DI487">
        <v>0</v>
      </c>
      <c r="DJ487">
        <v>0</v>
      </c>
      <c r="DK487">
        <v>0</v>
      </c>
      <c r="DL487">
        <v>0</v>
      </c>
      <c r="DM487">
        <v>0</v>
      </c>
      <c r="DN487">
        <v>0</v>
      </c>
      <c r="DO487">
        <v>0</v>
      </c>
      <c r="DP487">
        <v>0</v>
      </c>
      <c r="DQ487">
        <v>0</v>
      </c>
      <c r="DR487">
        <v>0</v>
      </c>
      <c r="DS487">
        <v>0</v>
      </c>
      <c r="DT487">
        <v>0</v>
      </c>
      <c r="DU487">
        <v>0</v>
      </c>
      <c r="DV487">
        <v>0</v>
      </c>
      <c r="DW487">
        <v>0</v>
      </c>
      <c r="DX487">
        <v>0</v>
      </c>
      <c r="DY487">
        <v>0</v>
      </c>
      <c r="DZ487">
        <v>0</v>
      </c>
      <c r="EA487">
        <v>0</v>
      </c>
      <c r="EB487">
        <v>0</v>
      </c>
      <c r="EC487">
        <v>0</v>
      </c>
      <c r="ED487">
        <v>0</v>
      </c>
      <c r="EE487">
        <v>0</v>
      </c>
      <c r="EF487">
        <v>0</v>
      </c>
      <c r="EG487">
        <v>0</v>
      </c>
      <c r="EH487">
        <v>0</v>
      </c>
      <c r="EI487">
        <v>0</v>
      </c>
      <c r="EJ487">
        <v>0</v>
      </c>
      <c r="EK487">
        <v>0</v>
      </c>
      <c r="EL487">
        <v>0</v>
      </c>
      <c r="EM487">
        <v>0</v>
      </c>
      <c r="EN487">
        <v>0</v>
      </c>
      <c r="EO487">
        <v>0</v>
      </c>
      <c r="EP487">
        <v>0</v>
      </c>
      <c r="EQ487">
        <v>0</v>
      </c>
      <c r="ER487">
        <v>0</v>
      </c>
      <c r="ES487">
        <v>0</v>
      </c>
      <c r="ET487">
        <v>0</v>
      </c>
      <c r="EU487">
        <v>0</v>
      </c>
      <c r="EV487">
        <v>0</v>
      </c>
      <c r="EW487">
        <v>0</v>
      </c>
      <c r="EX487">
        <v>0</v>
      </c>
      <c r="EY487">
        <v>0</v>
      </c>
      <c r="EZ487">
        <v>0</v>
      </c>
      <c r="FA487">
        <v>0</v>
      </c>
      <c r="FB487">
        <v>0</v>
      </c>
      <c r="FC487">
        <v>0</v>
      </c>
      <c r="FD487">
        <v>0</v>
      </c>
      <c r="FE487">
        <v>0</v>
      </c>
      <c r="FF487">
        <v>0</v>
      </c>
      <c r="FG487">
        <v>0</v>
      </c>
      <c r="FH487">
        <v>0</v>
      </c>
      <c r="FI487">
        <v>0</v>
      </c>
      <c r="FJ487">
        <v>0</v>
      </c>
      <c r="FK487">
        <v>0</v>
      </c>
      <c r="FL487">
        <v>0</v>
      </c>
      <c r="FM487">
        <v>0</v>
      </c>
      <c r="FN487">
        <v>0</v>
      </c>
      <c r="FO487">
        <v>0</v>
      </c>
      <c r="FP487">
        <v>0</v>
      </c>
      <c r="FQ487">
        <v>0</v>
      </c>
      <c r="FR487">
        <v>0</v>
      </c>
      <c r="FS487">
        <v>0</v>
      </c>
      <c r="FU487">
        <v>0</v>
      </c>
    </row>
    <row r="488" spans="1:177" x14ac:dyDescent="0.2">
      <c r="A488" t="s">
        <v>192</v>
      </c>
      <c r="B488" t="s">
        <v>213</v>
      </c>
      <c r="C488" t="s">
        <v>1</v>
      </c>
      <c r="D488" t="s">
        <v>252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0</v>
      </c>
      <c r="BI488">
        <v>0</v>
      </c>
      <c r="BJ488">
        <v>0</v>
      </c>
      <c r="BK488">
        <v>0</v>
      </c>
      <c r="BL488">
        <v>0</v>
      </c>
      <c r="BM488">
        <v>0</v>
      </c>
      <c r="BN488">
        <v>0</v>
      </c>
      <c r="BO488">
        <v>0</v>
      </c>
      <c r="BP488">
        <v>0</v>
      </c>
      <c r="BQ488">
        <v>0</v>
      </c>
      <c r="BR488">
        <v>0</v>
      </c>
      <c r="BS488">
        <v>0</v>
      </c>
      <c r="BT488">
        <v>0</v>
      </c>
      <c r="BU488">
        <v>0</v>
      </c>
      <c r="BV488">
        <v>0</v>
      </c>
      <c r="BW488">
        <v>0</v>
      </c>
      <c r="BX488">
        <v>0</v>
      </c>
      <c r="BY488">
        <v>0</v>
      </c>
      <c r="BZ488">
        <v>0</v>
      </c>
      <c r="CA488">
        <v>0</v>
      </c>
      <c r="CB488">
        <v>0</v>
      </c>
      <c r="CC488">
        <v>0</v>
      </c>
      <c r="CD488">
        <v>0</v>
      </c>
      <c r="CE488">
        <v>0</v>
      </c>
      <c r="CF488">
        <v>0</v>
      </c>
      <c r="CG488">
        <v>0</v>
      </c>
      <c r="CH488">
        <v>0</v>
      </c>
      <c r="CI488">
        <v>0</v>
      </c>
      <c r="CJ488">
        <v>0</v>
      </c>
      <c r="CK488">
        <v>0</v>
      </c>
      <c r="CL488">
        <v>0</v>
      </c>
      <c r="CM488">
        <v>0</v>
      </c>
      <c r="CN488">
        <v>0</v>
      </c>
      <c r="CO488">
        <v>0</v>
      </c>
      <c r="CP488">
        <v>0</v>
      </c>
      <c r="CQ488">
        <v>0</v>
      </c>
      <c r="CR488">
        <v>0</v>
      </c>
      <c r="CS488">
        <v>0</v>
      </c>
      <c r="CT488">
        <v>0</v>
      </c>
      <c r="CU488">
        <v>0</v>
      </c>
      <c r="CV488">
        <v>0</v>
      </c>
      <c r="CW488">
        <v>0</v>
      </c>
      <c r="CX488">
        <v>0</v>
      </c>
      <c r="CY488">
        <v>0</v>
      </c>
      <c r="CZ488">
        <v>0</v>
      </c>
      <c r="DA488">
        <v>0</v>
      </c>
      <c r="DB488">
        <v>0</v>
      </c>
      <c r="DC488">
        <v>0</v>
      </c>
      <c r="DD488">
        <v>0</v>
      </c>
      <c r="DE488">
        <v>0</v>
      </c>
      <c r="DF488">
        <v>0</v>
      </c>
      <c r="DG488">
        <v>0</v>
      </c>
      <c r="DH488">
        <v>0</v>
      </c>
      <c r="DI488">
        <v>0</v>
      </c>
      <c r="DJ488">
        <v>0</v>
      </c>
      <c r="DK488">
        <v>0</v>
      </c>
      <c r="DL488">
        <v>0</v>
      </c>
      <c r="DM488">
        <v>0</v>
      </c>
      <c r="DN488">
        <v>0</v>
      </c>
      <c r="DO488">
        <v>0</v>
      </c>
      <c r="DP488">
        <v>0</v>
      </c>
      <c r="DQ488">
        <v>0</v>
      </c>
      <c r="DR488">
        <v>0</v>
      </c>
      <c r="DS488">
        <v>0</v>
      </c>
      <c r="DT488">
        <v>0</v>
      </c>
      <c r="DU488">
        <v>0</v>
      </c>
      <c r="DV488">
        <v>0</v>
      </c>
      <c r="DW488">
        <v>0</v>
      </c>
      <c r="DX488">
        <v>0</v>
      </c>
      <c r="DY488">
        <v>0</v>
      </c>
      <c r="DZ488">
        <v>0</v>
      </c>
      <c r="EA488">
        <v>0</v>
      </c>
      <c r="EB488">
        <v>0</v>
      </c>
      <c r="EC488">
        <v>0</v>
      </c>
      <c r="ED488">
        <v>0</v>
      </c>
      <c r="EE488">
        <v>0</v>
      </c>
      <c r="EF488">
        <v>0</v>
      </c>
      <c r="EG488">
        <v>0</v>
      </c>
      <c r="EH488">
        <v>0</v>
      </c>
      <c r="EI488">
        <v>0</v>
      </c>
      <c r="EJ488">
        <v>0</v>
      </c>
      <c r="EK488">
        <v>0</v>
      </c>
      <c r="EL488">
        <v>0</v>
      </c>
      <c r="EM488">
        <v>0</v>
      </c>
      <c r="EN488">
        <v>0</v>
      </c>
      <c r="EO488">
        <v>0</v>
      </c>
      <c r="EP488">
        <v>0</v>
      </c>
      <c r="EQ488">
        <v>0</v>
      </c>
      <c r="ER488">
        <v>0</v>
      </c>
      <c r="ES488">
        <v>0</v>
      </c>
      <c r="ET488">
        <v>0</v>
      </c>
      <c r="EU488">
        <v>0</v>
      </c>
      <c r="EV488">
        <v>0</v>
      </c>
      <c r="EW488">
        <v>0</v>
      </c>
      <c r="EX488">
        <v>0</v>
      </c>
      <c r="EY488">
        <v>0</v>
      </c>
      <c r="EZ488">
        <v>0</v>
      </c>
      <c r="FA488">
        <v>0</v>
      </c>
      <c r="FB488">
        <v>0</v>
      </c>
      <c r="FC488">
        <v>0</v>
      </c>
      <c r="FD488">
        <v>0</v>
      </c>
      <c r="FE488">
        <v>0</v>
      </c>
      <c r="FF488">
        <v>0</v>
      </c>
      <c r="FG488">
        <v>0</v>
      </c>
      <c r="FH488">
        <v>0</v>
      </c>
      <c r="FI488">
        <v>0</v>
      </c>
      <c r="FJ488">
        <v>0</v>
      </c>
      <c r="FK488">
        <v>0</v>
      </c>
      <c r="FL488">
        <v>0</v>
      </c>
      <c r="FM488">
        <v>0</v>
      </c>
      <c r="FN488">
        <v>0</v>
      </c>
      <c r="FO488">
        <v>0</v>
      </c>
      <c r="FP488">
        <v>0</v>
      </c>
      <c r="FQ488">
        <v>0</v>
      </c>
      <c r="FR488">
        <v>0</v>
      </c>
      <c r="FS488">
        <v>0</v>
      </c>
      <c r="FU488">
        <v>0</v>
      </c>
    </row>
    <row r="489" spans="1:177" x14ac:dyDescent="0.2">
      <c r="A489" t="s">
        <v>192</v>
      </c>
      <c r="B489" t="s">
        <v>213</v>
      </c>
      <c r="C489" t="s">
        <v>1</v>
      </c>
      <c r="D489" t="s">
        <v>253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0</v>
      </c>
      <c r="BI489">
        <v>0</v>
      </c>
      <c r="BJ489">
        <v>0</v>
      </c>
      <c r="BK489">
        <v>0</v>
      </c>
      <c r="BL489">
        <v>0</v>
      </c>
      <c r="BM489">
        <v>0</v>
      </c>
      <c r="BN489">
        <v>0</v>
      </c>
      <c r="BO489">
        <v>0</v>
      </c>
      <c r="BP489">
        <v>0</v>
      </c>
      <c r="BQ489">
        <v>0</v>
      </c>
      <c r="BR489">
        <v>0</v>
      </c>
      <c r="BS489">
        <v>0</v>
      </c>
      <c r="BT489">
        <v>0</v>
      </c>
      <c r="BU489">
        <v>0</v>
      </c>
      <c r="BV489">
        <v>0</v>
      </c>
      <c r="BW489">
        <v>0</v>
      </c>
      <c r="BX489">
        <v>0</v>
      </c>
      <c r="BY489">
        <v>0</v>
      </c>
      <c r="BZ489">
        <v>0</v>
      </c>
      <c r="CA489">
        <v>0</v>
      </c>
      <c r="CB489">
        <v>0</v>
      </c>
      <c r="CC489">
        <v>0</v>
      </c>
      <c r="CD489">
        <v>0</v>
      </c>
      <c r="CE489">
        <v>0</v>
      </c>
      <c r="CF489">
        <v>0</v>
      </c>
      <c r="CG489">
        <v>0</v>
      </c>
      <c r="CH489">
        <v>0</v>
      </c>
      <c r="CI489">
        <v>0</v>
      </c>
      <c r="CJ489">
        <v>0</v>
      </c>
      <c r="CK489">
        <v>0</v>
      </c>
      <c r="CL489">
        <v>0</v>
      </c>
      <c r="CM489">
        <v>0</v>
      </c>
      <c r="CN489">
        <v>0</v>
      </c>
      <c r="CO489">
        <v>0</v>
      </c>
      <c r="CP489">
        <v>0</v>
      </c>
      <c r="CQ489">
        <v>0</v>
      </c>
      <c r="CR489">
        <v>0</v>
      </c>
      <c r="CS489">
        <v>0</v>
      </c>
      <c r="CT489">
        <v>0</v>
      </c>
      <c r="CU489">
        <v>0</v>
      </c>
      <c r="CV489">
        <v>0</v>
      </c>
      <c r="CW489">
        <v>0</v>
      </c>
      <c r="CX489">
        <v>0</v>
      </c>
      <c r="CY489">
        <v>0</v>
      </c>
      <c r="CZ489">
        <v>0</v>
      </c>
      <c r="DA489">
        <v>0</v>
      </c>
      <c r="DB489">
        <v>0</v>
      </c>
      <c r="DC489">
        <v>0</v>
      </c>
      <c r="DD489">
        <v>0</v>
      </c>
      <c r="DE489">
        <v>0</v>
      </c>
      <c r="DF489">
        <v>0</v>
      </c>
      <c r="DG489">
        <v>0</v>
      </c>
      <c r="DH489">
        <v>0</v>
      </c>
      <c r="DI489">
        <v>0</v>
      </c>
      <c r="DJ489">
        <v>0</v>
      </c>
      <c r="DK489">
        <v>0</v>
      </c>
      <c r="DL489">
        <v>0</v>
      </c>
      <c r="DM489">
        <v>0</v>
      </c>
      <c r="DN489">
        <v>0</v>
      </c>
      <c r="DO489">
        <v>0</v>
      </c>
      <c r="DP489">
        <v>0</v>
      </c>
      <c r="DQ489">
        <v>0</v>
      </c>
      <c r="DR489">
        <v>0</v>
      </c>
      <c r="DS489">
        <v>0</v>
      </c>
      <c r="DT489">
        <v>0</v>
      </c>
      <c r="DU489">
        <v>0</v>
      </c>
      <c r="DV489">
        <v>0</v>
      </c>
      <c r="DW489">
        <v>0</v>
      </c>
      <c r="DX489">
        <v>0</v>
      </c>
      <c r="DY489">
        <v>0</v>
      </c>
      <c r="DZ489">
        <v>0</v>
      </c>
      <c r="EA489">
        <v>0</v>
      </c>
      <c r="EB489">
        <v>0</v>
      </c>
      <c r="EC489">
        <v>0</v>
      </c>
      <c r="ED489">
        <v>0</v>
      </c>
      <c r="EE489">
        <v>0</v>
      </c>
      <c r="EF489">
        <v>0</v>
      </c>
      <c r="EG489">
        <v>0</v>
      </c>
      <c r="EH489">
        <v>0</v>
      </c>
      <c r="EI489">
        <v>0</v>
      </c>
      <c r="EJ489">
        <v>0</v>
      </c>
      <c r="EK489">
        <v>0</v>
      </c>
      <c r="EL489">
        <v>0</v>
      </c>
      <c r="EM489">
        <v>0</v>
      </c>
      <c r="EN489">
        <v>0</v>
      </c>
      <c r="EO489">
        <v>0</v>
      </c>
      <c r="EP489">
        <v>0</v>
      </c>
      <c r="EQ489">
        <v>0</v>
      </c>
      <c r="ER489">
        <v>0</v>
      </c>
      <c r="ES489">
        <v>0</v>
      </c>
      <c r="ET489">
        <v>0</v>
      </c>
      <c r="EU489">
        <v>0</v>
      </c>
      <c r="EV489">
        <v>0</v>
      </c>
      <c r="EW489">
        <v>0</v>
      </c>
      <c r="EX489">
        <v>0</v>
      </c>
      <c r="EY489">
        <v>0</v>
      </c>
      <c r="EZ489">
        <v>0</v>
      </c>
      <c r="FA489">
        <v>0</v>
      </c>
      <c r="FB489">
        <v>0</v>
      </c>
      <c r="FC489">
        <v>0</v>
      </c>
      <c r="FD489">
        <v>0</v>
      </c>
      <c r="FE489">
        <v>0</v>
      </c>
      <c r="FF489">
        <v>0</v>
      </c>
      <c r="FG489">
        <v>0</v>
      </c>
      <c r="FH489">
        <v>0</v>
      </c>
      <c r="FI489">
        <v>0</v>
      </c>
      <c r="FJ489">
        <v>0</v>
      </c>
      <c r="FK489">
        <v>0</v>
      </c>
      <c r="FL489">
        <v>0</v>
      </c>
      <c r="FM489">
        <v>0</v>
      </c>
      <c r="FN489">
        <v>0</v>
      </c>
      <c r="FO489">
        <v>0</v>
      </c>
      <c r="FP489">
        <v>0</v>
      </c>
      <c r="FQ489">
        <v>0</v>
      </c>
      <c r="FR489">
        <v>0</v>
      </c>
      <c r="FS489">
        <v>14</v>
      </c>
      <c r="FT489">
        <v>0.35527423024177551</v>
      </c>
      <c r="FU489">
        <v>0</v>
      </c>
    </row>
    <row r="490" spans="1:177" x14ac:dyDescent="0.2">
      <c r="A490" t="s">
        <v>192</v>
      </c>
      <c r="B490" t="s">
        <v>213</v>
      </c>
      <c r="C490" t="s">
        <v>1</v>
      </c>
      <c r="D490" t="s">
        <v>254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0</v>
      </c>
      <c r="BI490">
        <v>0</v>
      </c>
      <c r="BJ490">
        <v>0</v>
      </c>
      <c r="BK490">
        <v>0</v>
      </c>
      <c r="BL490">
        <v>0</v>
      </c>
      <c r="BM490">
        <v>0</v>
      </c>
      <c r="BN490">
        <v>0</v>
      </c>
      <c r="BO490">
        <v>0</v>
      </c>
      <c r="BP490">
        <v>0</v>
      </c>
      <c r="BQ490">
        <v>0</v>
      </c>
      <c r="BR490">
        <v>0</v>
      </c>
      <c r="BS490">
        <v>0</v>
      </c>
      <c r="BT490">
        <v>0</v>
      </c>
      <c r="BU490">
        <v>0</v>
      </c>
      <c r="BV490">
        <v>0</v>
      </c>
      <c r="BW490">
        <v>0</v>
      </c>
      <c r="BX490">
        <v>0</v>
      </c>
      <c r="BY490">
        <v>0</v>
      </c>
      <c r="BZ490">
        <v>0</v>
      </c>
      <c r="CA490">
        <v>0</v>
      </c>
      <c r="CB490">
        <v>0</v>
      </c>
      <c r="CC490">
        <v>0</v>
      </c>
      <c r="CD490">
        <v>0</v>
      </c>
      <c r="CE490">
        <v>0</v>
      </c>
      <c r="CF490">
        <v>0</v>
      </c>
      <c r="CG490">
        <v>0</v>
      </c>
      <c r="CH490">
        <v>0</v>
      </c>
      <c r="CI490">
        <v>0</v>
      </c>
      <c r="CJ490">
        <v>0</v>
      </c>
      <c r="CK490">
        <v>0</v>
      </c>
      <c r="CL490">
        <v>0</v>
      </c>
      <c r="CM490">
        <v>0</v>
      </c>
      <c r="CN490">
        <v>0</v>
      </c>
      <c r="CO490">
        <v>0</v>
      </c>
      <c r="CP490">
        <v>0</v>
      </c>
      <c r="CQ490">
        <v>0</v>
      </c>
      <c r="CR490">
        <v>0</v>
      </c>
      <c r="CS490">
        <v>0</v>
      </c>
      <c r="CT490">
        <v>0</v>
      </c>
      <c r="CU490">
        <v>0</v>
      </c>
      <c r="CV490">
        <v>0</v>
      </c>
      <c r="CW490">
        <v>0</v>
      </c>
      <c r="CX490">
        <v>0</v>
      </c>
      <c r="CY490">
        <v>0</v>
      </c>
      <c r="CZ490">
        <v>0</v>
      </c>
      <c r="DA490">
        <v>0</v>
      </c>
      <c r="DB490">
        <v>0</v>
      </c>
      <c r="DC490">
        <v>0</v>
      </c>
      <c r="DD490">
        <v>0</v>
      </c>
      <c r="DE490">
        <v>0</v>
      </c>
      <c r="DF490">
        <v>0</v>
      </c>
      <c r="DG490">
        <v>0</v>
      </c>
      <c r="DH490">
        <v>0</v>
      </c>
      <c r="DI490">
        <v>0</v>
      </c>
      <c r="DJ490">
        <v>0</v>
      </c>
      <c r="DK490">
        <v>0</v>
      </c>
      <c r="DL490">
        <v>0</v>
      </c>
      <c r="DM490">
        <v>0</v>
      </c>
      <c r="DN490">
        <v>0</v>
      </c>
      <c r="DO490">
        <v>0</v>
      </c>
      <c r="DP490">
        <v>0</v>
      </c>
      <c r="DQ490">
        <v>0</v>
      </c>
      <c r="DR490">
        <v>0</v>
      </c>
      <c r="DS490">
        <v>0</v>
      </c>
      <c r="DT490">
        <v>0</v>
      </c>
      <c r="DU490">
        <v>0</v>
      </c>
      <c r="DV490">
        <v>0</v>
      </c>
      <c r="DW490">
        <v>0</v>
      </c>
      <c r="DX490">
        <v>0</v>
      </c>
      <c r="DY490">
        <v>0</v>
      </c>
      <c r="DZ490">
        <v>0</v>
      </c>
      <c r="EA490">
        <v>0</v>
      </c>
      <c r="EB490">
        <v>0</v>
      </c>
      <c r="EC490">
        <v>0</v>
      </c>
      <c r="ED490">
        <v>0</v>
      </c>
      <c r="EE490">
        <v>0</v>
      </c>
      <c r="EF490">
        <v>0</v>
      </c>
      <c r="EG490">
        <v>0</v>
      </c>
      <c r="EH490">
        <v>0</v>
      </c>
      <c r="EI490">
        <v>0</v>
      </c>
      <c r="EJ490">
        <v>0</v>
      </c>
      <c r="EK490">
        <v>0</v>
      </c>
      <c r="EL490">
        <v>0</v>
      </c>
      <c r="EM490">
        <v>0</v>
      </c>
      <c r="EN490">
        <v>0</v>
      </c>
      <c r="EO490">
        <v>0</v>
      </c>
      <c r="EP490">
        <v>0</v>
      </c>
      <c r="EQ490">
        <v>0</v>
      </c>
      <c r="ER490">
        <v>0</v>
      </c>
      <c r="ES490">
        <v>0</v>
      </c>
      <c r="ET490">
        <v>0</v>
      </c>
      <c r="EU490">
        <v>0</v>
      </c>
      <c r="EV490">
        <v>0</v>
      </c>
      <c r="EW490">
        <v>0</v>
      </c>
      <c r="EX490">
        <v>0</v>
      </c>
      <c r="EY490">
        <v>0</v>
      </c>
      <c r="EZ490">
        <v>0</v>
      </c>
      <c r="FA490">
        <v>0</v>
      </c>
      <c r="FB490">
        <v>0</v>
      </c>
      <c r="FC490">
        <v>0</v>
      </c>
      <c r="FD490">
        <v>0</v>
      </c>
      <c r="FE490">
        <v>0</v>
      </c>
      <c r="FF490">
        <v>0</v>
      </c>
      <c r="FG490">
        <v>0</v>
      </c>
      <c r="FH490">
        <v>0</v>
      </c>
      <c r="FI490">
        <v>0</v>
      </c>
      <c r="FJ490">
        <v>0</v>
      </c>
      <c r="FK490">
        <v>0</v>
      </c>
      <c r="FL490">
        <v>0</v>
      </c>
      <c r="FM490">
        <v>0</v>
      </c>
      <c r="FN490">
        <v>0</v>
      </c>
      <c r="FO490">
        <v>0</v>
      </c>
      <c r="FP490">
        <v>0</v>
      </c>
      <c r="FQ490">
        <v>0</v>
      </c>
      <c r="FR490">
        <v>0</v>
      </c>
      <c r="FS490">
        <v>14</v>
      </c>
      <c r="FT490">
        <v>0.36008018255233765</v>
      </c>
      <c r="FU490">
        <v>0</v>
      </c>
    </row>
    <row r="491" spans="1:177" x14ac:dyDescent="0.2">
      <c r="A491" t="s">
        <v>192</v>
      </c>
      <c r="B491" t="s">
        <v>213</v>
      </c>
      <c r="C491" t="s">
        <v>1</v>
      </c>
      <c r="D491" t="s">
        <v>255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0</v>
      </c>
      <c r="BI491">
        <v>0</v>
      </c>
      <c r="BJ491">
        <v>0</v>
      </c>
      <c r="BK491">
        <v>0</v>
      </c>
      <c r="BL491">
        <v>0</v>
      </c>
      <c r="BM491">
        <v>0</v>
      </c>
      <c r="BN491">
        <v>0</v>
      </c>
      <c r="BO491">
        <v>0</v>
      </c>
      <c r="BP491">
        <v>0</v>
      </c>
      <c r="BQ491">
        <v>0</v>
      </c>
      <c r="BR491">
        <v>0</v>
      </c>
      <c r="BS491">
        <v>0</v>
      </c>
      <c r="BT491">
        <v>0</v>
      </c>
      <c r="BU491">
        <v>0</v>
      </c>
      <c r="BV491">
        <v>0</v>
      </c>
      <c r="BW491">
        <v>0</v>
      </c>
      <c r="BX491">
        <v>0</v>
      </c>
      <c r="BY491">
        <v>0</v>
      </c>
      <c r="BZ491">
        <v>0</v>
      </c>
      <c r="CA491">
        <v>0</v>
      </c>
      <c r="CB491">
        <v>0</v>
      </c>
      <c r="CC491">
        <v>0</v>
      </c>
      <c r="CD491">
        <v>0</v>
      </c>
      <c r="CE491">
        <v>0</v>
      </c>
      <c r="CF491">
        <v>0</v>
      </c>
      <c r="CG491">
        <v>0</v>
      </c>
      <c r="CH491">
        <v>0</v>
      </c>
      <c r="CI491">
        <v>0</v>
      </c>
      <c r="CJ491">
        <v>0</v>
      </c>
      <c r="CK491">
        <v>0</v>
      </c>
      <c r="CL491">
        <v>0</v>
      </c>
      <c r="CM491">
        <v>0</v>
      </c>
      <c r="CN491">
        <v>0</v>
      </c>
      <c r="CO491">
        <v>0</v>
      </c>
      <c r="CP491">
        <v>0</v>
      </c>
      <c r="CQ491">
        <v>0</v>
      </c>
      <c r="CR491">
        <v>0</v>
      </c>
      <c r="CS491">
        <v>0</v>
      </c>
      <c r="CT491">
        <v>0</v>
      </c>
      <c r="CU491">
        <v>0</v>
      </c>
      <c r="CV491">
        <v>0</v>
      </c>
      <c r="CW491">
        <v>0</v>
      </c>
      <c r="CX491">
        <v>0</v>
      </c>
      <c r="CY491">
        <v>0</v>
      </c>
      <c r="CZ491">
        <v>0</v>
      </c>
      <c r="DA491">
        <v>0</v>
      </c>
      <c r="DB491">
        <v>0</v>
      </c>
      <c r="DC491">
        <v>0</v>
      </c>
      <c r="DD491">
        <v>0</v>
      </c>
      <c r="DE491">
        <v>0</v>
      </c>
      <c r="DF491">
        <v>0</v>
      </c>
      <c r="DG491">
        <v>0</v>
      </c>
      <c r="DH491">
        <v>0</v>
      </c>
      <c r="DI491">
        <v>0</v>
      </c>
      <c r="DJ491">
        <v>0</v>
      </c>
      <c r="DK491">
        <v>0</v>
      </c>
      <c r="DL491">
        <v>0</v>
      </c>
      <c r="DM491">
        <v>0</v>
      </c>
      <c r="DN491">
        <v>0</v>
      </c>
      <c r="DO491">
        <v>0</v>
      </c>
      <c r="DP491">
        <v>0</v>
      </c>
      <c r="DQ491">
        <v>0</v>
      </c>
      <c r="DR491">
        <v>0</v>
      </c>
      <c r="DS491">
        <v>0</v>
      </c>
      <c r="DT491">
        <v>0</v>
      </c>
      <c r="DU491">
        <v>0</v>
      </c>
      <c r="DV491">
        <v>0</v>
      </c>
      <c r="DW491">
        <v>0</v>
      </c>
      <c r="DX491">
        <v>0</v>
      </c>
      <c r="DY491">
        <v>0</v>
      </c>
      <c r="DZ491">
        <v>0</v>
      </c>
      <c r="EA491">
        <v>0</v>
      </c>
      <c r="EB491">
        <v>0</v>
      </c>
      <c r="EC491">
        <v>0</v>
      </c>
      <c r="ED491">
        <v>0</v>
      </c>
      <c r="EE491">
        <v>0</v>
      </c>
      <c r="EF491">
        <v>0</v>
      </c>
      <c r="EG491">
        <v>0</v>
      </c>
      <c r="EH491">
        <v>0</v>
      </c>
      <c r="EI491">
        <v>0</v>
      </c>
      <c r="EJ491">
        <v>0</v>
      </c>
      <c r="EK491">
        <v>0</v>
      </c>
      <c r="EL491">
        <v>0</v>
      </c>
      <c r="EM491">
        <v>0</v>
      </c>
      <c r="EN491">
        <v>0</v>
      </c>
      <c r="EO491">
        <v>0</v>
      </c>
      <c r="EP491">
        <v>0</v>
      </c>
      <c r="EQ491">
        <v>0</v>
      </c>
      <c r="ER491">
        <v>0</v>
      </c>
      <c r="ES491">
        <v>0</v>
      </c>
      <c r="ET491">
        <v>0</v>
      </c>
      <c r="EU491">
        <v>0</v>
      </c>
      <c r="EV491">
        <v>0</v>
      </c>
      <c r="EW491">
        <v>0</v>
      </c>
      <c r="EX491">
        <v>0</v>
      </c>
      <c r="EY491">
        <v>0</v>
      </c>
      <c r="EZ491">
        <v>0</v>
      </c>
      <c r="FA491">
        <v>0</v>
      </c>
      <c r="FB491">
        <v>0</v>
      </c>
      <c r="FC491">
        <v>0</v>
      </c>
      <c r="FD491">
        <v>0</v>
      </c>
      <c r="FE491">
        <v>0</v>
      </c>
      <c r="FF491">
        <v>0</v>
      </c>
      <c r="FG491">
        <v>0</v>
      </c>
      <c r="FH491">
        <v>0</v>
      </c>
      <c r="FI491">
        <v>0</v>
      </c>
      <c r="FJ491">
        <v>0</v>
      </c>
      <c r="FK491">
        <v>0</v>
      </c>
      <c r="FL491">
        <v>0</v>
      </c>
      <c r="FM491">
        <v>0</v>
      </c>
      <c r="FN491">
        <v>0</v>
      </c>
      <c r="FO491">
        <v>0</v>
      </c>
      <c r="FP491">
        <v>0</v>
      </c>
      <c r="FQ491">
        <v>0</v>
      </c>
      <c r="FR491">
        <v>0</v>
      </c>
      <c r="FS491">
        <v>13</v>
      </c>
      <c r="FT491">
        <v>0.3691699206829071</v>
      </c>
      <c r="FU491">
        <v>0</v>
      </c>
    </row>
    <row r="492" spans="1:177" x14ac:dyDescent="0.2">
      <c r="A492" t="s">
        <v>192</v>
      </c>
      <c r="B492" t="s">
        <v>213</v>
      </c>
      <c r="C492" t="s">
        <v>1</v>
      </c>
      <c r="D492" t="s">
        <v>256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0</v>
      </c>
      <c r="BI492">
        <v>0</v>
      </c>
      <c r="BJ492">
        <v>0</v>
      </c>
      <c r="BK492">
        <v>0</v>
      </c>
      <c r="BL492">
        <v>0</v>
      </c>
      <c r="BM492">
        <v>0</v>
      </c>
      <c r="BN492">
        <v>0</v>
      </c>
      <c r="BO492">
        <v>0</v>
      </c>
      <c r="BP492">
        <v>0</v>
      </c>
      <c r="BQ492">
        <v>0</v>
      </c>
      <c r="BR492">
        <v>0</v>
      </c>
      <c r="BS492">
        <v>0</v>
      </c>
      <c r="BT492">
        <v>0</v>
      </c>
      <c r="BU492">
        <v>0</v>
      </c>
      <c r="BV492">
        <v>0</v>
      </c>
      <c r="BW492">
        <v>0</v>
      </c>
      <c r="BX492">
        <v>0</v>
      </c>
      <c r="BY492">
        <v>0</v>
      </c>
      <c r="BZ492">
        <v>0</v>
      </c>
      <c r="CA492">
        <v>0</v>
      </c>
      <c r="CB492">
        <v>0</v>
      </c>
      <c r="CC492">
        <v>0</v>
      </c>
      <c r="CD492">
        <v>0</v>
      </c>
      <c r="CE492">
        <v>0</v>
      </c>
      <c r="CF492">
        <v>0</v>
      </c>
      <c r="CG492">
        <v>0</v>
      </c>
      <c r="CH492">
        <v>0</v>
      </c>
      <c r="CI492">
        <v>0</v>
      </c>
      <c r="CJ492">
        <v>0</v>
      </c>
      <c r="CK492">
        <v>0</v>
      </c>
      <c r="CL492">
        <v>0</v>
      </c>
      <c r="CM492">
        <v>0</v>
      </c>
      <c r="CN492">
        <v>0</v>
      </c>
      <c r="CO492">
        <v>0</v>
      </c>
      <c r="CP492">
        <v>0</v>
      </c>
      <c r="CQ492">
        <v>0</v>
      </c>
      <c r="CR492">
        <v>0</v>
      </c>
      <c r="CS492">
        <v>0</v>
      </c>
      <c r="CT492">
        <v>0</v>
      </c>
      <c r="CU492">
        <v>0</v>
      </c>
      <c r="CV492">
        <v>0</v>
      </c>
      <c r="CW492">
        <v>0</v>
      </c>
      <c r="CX492">
        <v>0</v>
      </c>
      <c r="CY492">
        <v>0</v>
      </c>
      <c r="CZ492">
        <v>0</v>
      </c>
      <c r="DA492">
        <v>0</v>
      </c>
      <c r="DB492">
        <v>0</v>
      </c>
      <c r="DC492">
        <v>0</v>
      </c>
      <c r="DD492">
        <v>0</v>
      </c>
      <c r="DE492">
        <v>0</v>
      </c>
      <c r="DF492">
        <v>0</v>
      </c>
      <c r="DG492">
        <v>0</v>
      </c>
      <c r="DH492">
        <v>0</v>
      </c>
      <c r="DI492">
        <v>0</v>
      </c>
      <c r="DJ492">
        <v>0</v>
      </c>
      <c r="DK492">
        <v>0</v>
      </c>
      <c r="DL492">
        <v>0</v>
      </c>
      <c r="DM492">
        <v>0</v>
      </c>
      <c r="DN492">
        <v>0</v>
      </c>
      <c r="DO492">
        <v>0</v>
      </c>
      <c r="DP492">
        <v>0</v>
      </c>
      <c r="DQ492">
        <v>0</v>
      </c>
      <c r="DR492">
        <v>0</v>
      </c>
      <c r="DS492">
        <v>0</v>
      </c>
      <c r="DT492">
        <v>0</v>
      </c>
      <c r="DU492">
        <v>0</v>
      </c>
      <c r="DV492">
        <v>0</v>
      </c>
      <c r="DW492">
        <v>0</v>
      </c>
      <c r="DX492">
        <v>0</v>
      </c>
      <c r="DY492">
        <v>0</v>
      </c>
      <c r="DZ492">
        <v>0</v>
      </c>
      <c r="EA492">
        <v>0</v>
      </c>
      <c r="EB492">
        <v>0</v>
      </c>
      <c r="EC492">
        <v>0</v>
      </c>
      <c r="ED492">
        <v>0</v>
      </c>
      <c r="EE492">
        <v>0</v>
      </c>
      <c r="EF492">
        <v>0</v>
      </c>
      <c r="EG492">
        <v>0</v>
      </c>
      <c r="EH492">
        <v>0</v>
      </c>
      <c r="EI492">
        <v>0</v>
      </c>
      <c r="EJ492">
        <v>0</v>
      </c>
      <c r="EK492">
        <v>0</v>
      </c>
      <c r="EL492">
        <v>0</v>
      </c>
      <c r="EM492">
        <v>0</v>
      </c>
      <c r="EN492">
        <v>0</v>
      </c>
      <c r="EO492">
        <v>0</v>
      </c>
      <c r="EP492">
        <v>0</v>
      </c>
      <c r="EQ492">
        <v>0</v>
      </c>
      <c r="ER492">
        <v>0</v>
      </c>
      <c r="ES492">
        <v>0</v>
      </c>
      <c r="ET492">
        <v>0</v>
      </c>
      <c r="EU492">
        <v>0</v>
      </c>
      <c r="EV492">
        <v>0</v>
      </c>
      <c r="EW492">
        <v>0</v>
      </c>
      <c r="EX492">
        <v>0</v>
      </c>
      <c r="EY492">
        <v>0</v>
      </c>
      <c r="EZ492">
        <v>0</v>
      </c>
      <c r="FA492">
        <v>0</v>
      </c>
      <c r="FB492">
        <v>0</v>
      </c>
      <c r="FC492">
        <v>0</v>
      </c>
      <c r="FD492">
        <v>0</v>
      </c>
      <c r="FE492">
        <v>0</v>
      </c>
      <c r="FF492">
        <v>0</v>
      </c>
      <c r="FG492">
        <v>0</v>
      </c>
      <c r="FH492">
        <v>0</v>
      </c>
      <c r="FI492">
        <v>0</v>
      </c>
      <c r="FJ492">
        <v>0</v>
      </c>
      <c r="FK492">
        <v>0</v>
      </c>
      <c r="FL492">
        <v>0</v>
      </c>
      <c r="FM492">
        <v>0</v>
      </c>
      <c r="FN492">
        <v>0</v>
      </c>
      <c r="FO492">
        <v>0</v>
      </c>
      <c r="FP492">
        <v>0</v>
      </c>
      <c r="FQ492">
        <v>0</v>
      </c>
      <c r="FR492">
        <v>0</v>
      </c>
      <c r="FS492">
        <v>0</v>
      </c>
      <c r="FU492">
        <v>0</v>
      </c>
    </row>
    <row r="493" spans="1:177" x14ac:dyDescent="0.2">
      <c r="A493" t="s">
        <v>192</v>
      </c>
      <c r="B493" t="s">
        <v>213</v>
      </c>
      <c r="C493" t="s">
        <v>1</v>
      </c>
      <c r="D493" t="s">
        <v>257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0</v>
      </c>
      <c r="BI493">
        <v>0</v>
      </c>
      <c r="BJ493">
        <v>0</v>
      </c>
      <c r="BK493">
        <v>0</v>
      </c>
      <c r="BL493">
        <v>0</v>
      </c>
      <c r="BM493">
        <v>0</v>
      </c>
      <c r="BN493">
        <v>0</v>
      </c>
      <c r="BO493">
        <v>0</v>
      </c>
      <c r="BP493">
        <v>0</v>
      </c>
      <c r="BQ493">
        <v>0</v>
      </c>
      <c r="BR493">
        <v>0</v>
      </c>
      <c r="BS493">
        <v>0</v>
      </c>
      <c r="BT493">
        <v>0</v>
      </c>
      <c r="BU493">
        <v>0</v>
      </c>
      <c r="BV493">
        <v>0</v>
      </c>
      <c r="BW493">
        <v>0</v>
      </c>
      <c r="BX493">
        <v>0</v>
      </c>
      <c r="BY493">
        <v>0</v>
      </c>
      <c r="BZ493">
        <v>0</v>
      </c>
      <c r="CA493">
        <v>0</v>
      </c>
      <c r="CB493">
        <v>0</v>
      </c>
      <c r="CC493">
        <v>0</v>
      </c>
      <c r="CD493">
        <v>0</v>
      </c>
      <c r="CE493">
        <v>0</v>
      </c>
      <c r="CF493">
        <v>0</v>
      </c>
      <c r="CG493">
        <v>0</v>
      </c>
      <c r="CH493">
        <v>0</v>
      </c>
      <c r="CI493">
        <v>0</v>
      </c>
      <c r="CJ493">
        <v>0</v>
      </c>
      <c r="CK493">
        <v>0</v>
      </c>
      <c r="CL493">
        <v>0</v>
      </c>
      <c r="CM493">
        <v>0</v>
      </c>
      <c r="CN493">
        <v>0</v>
      </c>
      <c r="CO493">
        <v>0</v>
      </c>
      <c r="CP493">
        <v>0</v>
      </c>
      <c r="CQ493">
        <v>0</v>
      </c>
      <c r="CR493">
        <v>0</v>
      </c>
      <c r="CS493">
        <v>0</v>
      </c>
      <c r="CT493">
        <v>0</v>
      </c>
      <c r="CU493">
        <v>0</v>
      </c>
      <c r="CV493">
        <v>0</v>
      </c>
      <c r="CW493">
        <v>0</v>
      </c>
      <c r="CX493">
        <v>0</v>
      </c>
      <c r="CY493">
        <v>0</v>
      </c>
      <c r="CZ493">
        <v>0</v>
      </c>
      <c r="DA493">
        <v>0</v>
      </c>
      <c r="DB493">
        <v>0</v>
      </c>
      <c r="DC493">
        <v>0</v>
      </c>
      <c r="DD493">
        <v>0</v>
      </c>
      <c r="DE493">
        <v>0</v>
      </c>
      <c r="DF493">
        <v>0</v>
      </c>
      <c r="DG493">
        <v>0</v>
      </c>
      <c r="DH493">
        <v>0</v>
      </c>
      <c r="DI493">
        <v>0</v>
      </c>
      <c r="DJ493">
        <v>0</v>
      </c>
      <c r="DK493">
        <v>0</v>
      </c>
      <c r="DL493">
        <v>0</v>
      </c>
      <c r="DM493">
        <v>0</v>
      </c>
      <c r="DN493">
        <v>0</v>
      </c>
      <c r="DO493">
        <v>0</v>
      </c>
      <c r="DP493">
        <v>0</v>
      </c>
      <c r="DQ493">
        <v>0</v>
      </c>
      <c r="DR493">
        <v>0</v>
      </c>
      <c r="DS493">
        <v>0</v>
      </c>
      <c r="DT493">
        <v>0</v>
      </c>
      <c r="DU493">
        <v>0</v>
      </c>
      <c r="DV493">
        <v>0</v>
      </c>
      <c r="DW493">
        <v>0</v>
      </c>
      <c r="DX493">
        <v>0</v>
      </c>
      <c r="DY493">
        <v>0</v>
      </c>
      <c r="DZ493">
        <v>0</v>
      </c>
      <c r="EA493">
        <v>0</v>
      </c>
      <c r="EB493">
        <v>0</v>
      </c>
      <c r="EC493">
        <v>0</v>
      </c>
      <c r="ED493">
        <v>0</v>
      </c>
      <c r="EE493">
        <v>0</v>
      </c>
      <c r="EF493">
        <v>0</v>
      </c>
      <c r="EG493">
        <v>0</v>
      </c>
      <c r="EH493">
        <v>0</v>
      </c>
      <c r="EI493">
        <v>0</v>
      </c>
      <c r="EJ493">
        <v>0</v>
      </c>
      <c r="EK493">
        <v>0</v>
      </c>
      <c r="EL493">
        <v>0</v>
      </c>
      <c r="EM493">
        <v>0</v>
      </c>
      <c r="EN493">
        <v>0</v>
      </c>
      <c r="EO493">
        <v>0</v>
      </c>
      <c r="EP493">
        <v>0</v>
      </c>
      <c r="EQ493">
        <v>0</v>
      </c>
      <c r="ER493">
        <v>0</v>
      </c>
      <c r="ES493">
        <v>0</v>
      </c>
      <c r="ET493">
        <v>0</v>
      </c>
      <c r="EU493">
        <v>0</v>
      </c>
      <c r="EV493">
        <v>0</v>
      </c>
      <c r="EW493">
        <v>0</v>
      </c>
      <c r="EX493">
        <v>0</v>
      </c>
      <c r="EY493">
        <v>0</v>
      </c>
      <c r="EZ493">
        <v>0</v>
      </c>
      <c r="FA493">
        <v>0</v>
      </c>
      <c r="FB493">
        <v>0</v>
      </c>
      <c r="FC493">
        <v>0</v>
      </c>
      <c r="FD493">
        <v>0</v>
      </c>
      <c r="FE493">
        <v>0</v>
      </c>
      <c r="FF493">
        <v>0</v>
      </c>
      <c r="FG493">
        <v>0</v>
      </c>
      <c r="FH493">
        <v>0</v>
      </c>
      <c r="FI493">
        <v>0</v>
      </c>
      <c r="FJ493">
        <v>0</v>
      </c>
      <c r="FK493">
        <v>0</v>
      </c>
      <c r="FL493">
        <v>0</v>
      </c>
      <c r="FM493">
        <v>0</v>
      </c>
      <c r="FN493">
        <v>0</v>
      </c>
      <c r="FO493">
        <v>0</v>
      </c>
      <c r="FP493">
        <v>0</v>
      </c>
      <c r="FQ493">
        <v>0</v>
      </c>
      <c r="FR493">
        <v>0</v>
      </c>
      <c r="FS493">
        <v>13</v>
      </c>
      <c r="FT493">
        <v>0.44851389527320862</v>
      </c>
      <c r="FU493">
        <v>0</v>
      </c>
    </row>
    <row r="494" spans="1:177" x14ac:dyDescent="0.2">
      <c r="A494" t="s">
        <v>192</v>
      </c>
      <c r="B494" t="s">
        <v>213</v>
      </c>
      <c r="C494" t="s">
        <v>1</v>
      </c>
      <c r="D494" t="s">
        <v>258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0</v>
      </c>
      <c r="BI494">
        <v>0</v>
      </c>
      <c r="BJ494">
        <v>0</v>
      </c>
      <c r="BK494">
        <v>0</v>
      </c>
      <c r="BL494">
        <v>0</v>
      </c>
      <c r="BM494">
        <v>0</v>
      </c>
      <c r="BN494">
        <v>0</v>
      </c>
      <c r="BO494">
        <v>0</v>
      </c>
      <c r="BP494">
        <v>0</v>
      </c>
      <c r="BQ494">
        <v>0</v>
      </c>
      <c r="BR494">
        <v>0</v>
      </c>
      <c r="BS494">
        <v>0</v>
      </c>
      <c r="BT494">
        <v>0</v>
      </c>
      <c r="BU494">
        <v>0</v>
      </c>
      <c r="BV494">
        <v>0</v>
      </c>
      <c r="BW494">
        <v>0</v>
      </c>
      <c r="BX494">
        <v>0</v>
      </c>
      <c r="BY494">
        <v>0</v>
      </c>
      <c r="BZ494">
        <v>0</v>
      </c>
      <c r="CA494">
        <v>0</v>
      </c>
      <c r="CB494">
        <v>0</v>
      </c>
      <c r="CC494">
        <v>0</v>
      </c>
      <c r="CD494">
        <v>0</v>
      </c>
      <c r="CE494">
        <v>0</v>
      </c>
      <c r="CF494">
        <v>0</v>
      </c>
      <c r="CG494">
        <v>0</v>
      </c>
      <c r="CH494">
        <v>0</v>
      </c>
      <c r="CI494">
        <v>0</v>
      </c>
      <c r="CJ494">
        <v>0</v>
      </c>
      <c r="CK494">
        <v>0</v>
      </c>
      <c r="CL494">
        <v>0</v>
      </c>
      <c r="CM494">
        <v>0</v>
      </c>
      <c r="CN494">
        <v>0</v>
      </c>
      <c r="CO494">
        <v>0</v>
      </c>
      <c r="CP494">
        <v>0</v>
      </c>
      <c r="CQ494">
        <v>0</v>
      </c>
      <c r="CR494">
        <v>0</v>
      </c>
      <c r="CS494">
        <v>0</v>
      </c>
      <c r="CT494">
        <v>0</v>
      </c>
      <c r="CU494">
        <v>0</v>
      </c>
      <c r="CV494">
        <v>0</v>
      </c>
      <c r="CW494">
        <v>0</v>
      </c>
      <c r="CX494">
        <v>0</v>
      </c>
      <c r="CY494">
        <v>0</v>
      </c>
      <c r="CZ494">
        <v>0</v>
      </c>
      <c r="DA494">
        <v>0</v>
      </c>
      <c r="DB494">
        <v>0</v>
      </c>
      <c r="DC494">
        <v>0</v>
      </c>
      <c r="DD494">
        <v>0</v>
      </c>
      <c r="DE494">
        <v>0</v>
      </c>
      <c r="DF494">
        <v>0</v>
      </c>
      <c r="DG494">
        <v>0</v>
      </c>
      <c r="DH494">
        <v>0</v>
      </c>
      <c r="DI494">
        <v>0</v>
      </c>
      <c r="DJ494">
        <v>0</v>
      </c>
      <c r="DK494">
        <v>0</v>
      </c>
      <c r="DL494">
        <v>0</v>
      </c>
      <c r="DM494">
        <v>0</v>
      </c>
      <c r="DN494">
        <v>0</v>
      </c>
      <c r="DO494">
        <v>0</v>
      </c>
      <c r="DP494">
        <v>0</v>
      </c>
      <c r="DQ494">
        <v>0</v>
      </c>
      <c r="DR494">
        <v>0</v>
      </c>
      <c r="DS494">
        <v>0</v>
      </c>
      <c r="DT494">
        <v>0</v>
      </c>
      <c r="DU494">
        <v>0</v>
      </c>
      <c r="DV494">
        <v>0</v>
      </c>
      <c r="DW494">
        <v>0</v>
      </c>
      <c r="DX494">
        <v>0</v>
      </c>
      <c r="DY494">
        <v>0</v>
      </c>
      <c r="DZ494">
        <v>0</v>
      </c>
      <c r="EA494">
        <v>0</v>
      </c>
      <c r="EB494">
        <v>0</v>
      </c>
      <c r="EC494">
        <v>0</v>
      </c>
      <c r="ED494">
        <v>0</v>
      </c>
      <c r="EE494">
        <v>0</v>
      </c>
      <c r="EF494">
        <v>0</v>
      </c>
      <c r="EG494">
        <v>0</v>
      </c>
      <c r="EH494">
        <v>0</v>
      </c>
      <c r="EI494">
        <v>0</v>
      </c>
      <c r="EJ494">
        <v>0</v>
      </c>
      <c r="EK494">
        <v>0</v>
      </c>
      <c r="EL494">
        <v>0</v>
      </c>
      <c r="EM494">
        <v>0</v>
      </c>
      <c r="EN494">
        <v>0</v>
      </c>
      <c r="EO494">
        <v>0</v>
      </c>
      <c r="EP494">
        <v>0</v>
      </c>
      <c r="EQ494">
        <v>0</v>
      </c>
      <c r="ER494">
        <v>0</v>
      </c>
      <c r="ES494">
        <v>0</v>
      </c>
      <c r="ET494">
        <v>0</v>
      </c>
      <c r="EU494">
        <v>0</v>
      </c>
      <c r="EV494">
        <v>0</v>
      </c>
      <c r="EW494">
        <v>0</v>
      </c>
      <c r="EX494">
        <v>0</v>
      </c>
      <c r="EY494">
        <v>0</v>
      </c>
      <c r="EZ494">
        <v>0</v>
      </c>
      <c r="FA494">
        <v>0</v>
      </c>
      <c r="FB494">
        <v>0</v>
      </c>
      <c r="FC494">
        <v>0</v>
      </c>
      <c r="FD494">
        <v>0</v>
      </c>
      <c r="FE494">
        <v>0</v>
      </c>
      <c r="FF494">
        <v>0</v>
      </c>
      <c r="FG494">
        <v>0</v>
      </c>
      <c r="FH494">
        <v>0</v>
      </c>
      <c r="FI494">
        <v>0</v>
      </c>
      <c r="FJ494">
        <v>0</v>
      </c>
      <c r="FK494">
        <v>0</v>
      </c>
      <c r="FL494">
        <v>0</v>
      </c>
      <c r="FM494">
        <v>0</v>
      </c>
      <c r="FN494">
        <v>0</v>
      </c>
      <c r="FO494">
        <v>0</v>
      </c>
      <c r="FP494">
        <v>0</v>
      </c>
      <c r="FQ494">
        <v>0</v>
      </c>
      <c r="FR494">
        <v>0</v>
      </c>
      <c r="FS494">
        <v>0</v>
      </c>
      <c r="FU494">
        <v>0</v>
      </c>
    </row>
    <row r="495" spans="1:177" x14ac:dyDescent="0.2">
      <c r="A495" t="s">
        <v>192</v>
      </c>
      <c r="B495" t="s">
        <v>213</v>
      </c>
      <c r="C495" t="s">
        <v>1</v>
      </c>
      <c r="D495" t="s">
        <v>259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0</v>
      </c>
      <c r="BI495">
        <v>0</v>
      </c>
      <c r="BJ495">
        <v>0</v>
      </c>
      <c r="BK495">
        <v>0</v>
      </c>
      <c r="BL495">
        <v>0</v>
      </c>
      <c r="BM495">
        <v>0</v>
      </c>
      <c r="BN495">
        <v>0</v>
      </c>
      <c r="BO495">
        <v>0</v>
      </c>
      <c r="BP495">
        <v>0</v>
      </c>
      <c r="BQ495">
        <v>0</v>
      </c>
      <c r="BR495">
        <v>0</v>
      </c>
      <c r="BS495">
        <v>0</v>
      </c>
      <c r="BT495">
        <v>0</v>
      </c>
      <c r="BU495">
        <v>0</v>
      </c>
      <c r="BV495">
        <v>0</v>
      </c>
      <c r="BW495">
        <v>0</v>
      </c>
      <c r="BX495">
        <v>0</v>
      </c>
      <c r="BY495">
        <v>0</v>
      </c>
      <c r="BZ495">
        <v>0</v>
      </c>
      <c r="CA495">
        <v>0</v>
      </c>
      <c r="CB495">
        <v>0</v>
      </c>
      <c r="CC495">
        <v>0</v>
      </c>
      <c r="CD495">
        <v>0</v>
      </c>
      <c r="CE495">
        <v>0</v>
      </c>
      <c r="CF495">
        <v>0</v>
      </c>
      <c r="CG495">
        <v>0</v>
      </c>
      <c r="CH495">
        <v>0</v>
      </c>
      <c r="CI495">
        <v>0</v>
      </c>
      <c r="CJ495">
        <v>0</v>
      </c>
      <c r="CK495">
        <v>0</v>
      </c>
      <c r="CL495">
        <v>0</v>
      </c>
      <c r="CM495">
        <v>0</v>
      </c>
      <c r="CN495">
        <v>0</v>
      </c>
      <c r="CO495">
        <v>0</v>
      </c>
      <c r="CP495">
        <v>0</v>
      </c>
      <c r="CQ495">
        <v>0</v>
      </c>
      <c r="CR495">
        <v>0</v>
      </c>
      <c r="CS495">
        <v>0</v>
      </c>
      <c r="CT495">
        <v>0</v>
      </c>
      <c r="CU495">
        <v>0</v>
      </c>
      <c r="CV495">
        <v>0</v>
      </c>
      <c r="CW495">
        <v>0</v>
      </c>
      <c r="CX495">
        <v>0</v>
      </c>
      <c r="CY495">
        <v>0</v>
      </c>
      <c r="CZ495">
        <v>0</v>
      </c>
      <c r="DA495">
        <v>0</v>
      </c>
      <c r="DB495">
        <v>0</v>
      </c>
      <c r="DC495">
        <v>0</v>
      </c>
      <c r="DD495">
        <v>0</v>
      </c>
      <c r="DE495">
        <v>0</v>
      </c>
      <c r="DF495">
        <v>0</v>
      </c>
      <c r="DG495">
        <v>0</v>
      </c>
      <c r="DH495">
        <v>0</v>
      </c>
      <c r="DI495">
        <v>0</v>
      </c>
      <c r="DJ495">
        <v>0</v>
      </c>
      <c r="DK495">
        <v>0</v>
      </c>
      <c r="DL495">
        <v>0</v>
      </c>
      <c r="DM495">
        <v>0</v>
      </c>
      <c r="DN495">
        <v>0</v>
      </c>
      <c r="DO495">
        <v>0</v>
      </c>
      <c r="DP495">
        <v>0</v>
      </c>
      <c r="DQ495">
        <v>0</v>
      </c>
      <c r="DR495">
        <v>0</v>
      </c>
      <c r="DS495">
        <v>0</v>
      </c>
      <c r="DT495">
        <v>0</v>
      </c>
      <c r="DU495">
        <v>0</v>
      </c>
      <c r="DV495">
        <v>0</v>
      </c>
      <c r="DW495">
        <v>0</v>
      </c>
      <c r="DX495">
        <v>0</v>
      </c>
      <c r="DY495">
        <v>0</v>
      </c>
      <c r="DZ495">
        <v>0</v>
      </c>
      <c r="EA495">
        <v>0</v>
      </c>
      <c r="EB495">
        <v>0</v>
      </c>
      <c r="EC495">
        <v>0</v>
      </c>
      <c r="ED495">
        <v>0</v>
      </c>
      <c r="EE495">
        <v>0</v>
      </c>
      <c r="EF495">
        <v>0</v>
      </c>
      <c r="EG495">
        <v>0</v>
      </c>
      <c r="EH495">
        <v>0</v>
      </c>
      <c r="EI495">
        <v>0</v>
      </c>
      <c r="EJ495">
        <v>0</v>
      </c>
      <c r="EK495">
        <v>0</v>
      </c>
      <c r="EL495">
        <v>0</v>
      </c>
      <c r="EM495">
        <v>0</v>
      </c>
      <c r="EN495">
        <v>0</v>
      </c>
      <c r="EO495">
        <v>0</v>
      </c>
      <c r="EP495">
        <v>0</v>
      </c>
      <c r="EQ495">
        <v>0</v>
      </c>
      <c r="ER495">
        <v>0</v>
      </c>
      <c r="ES495">
        <v>0</v>
      </c>
      <c r="ET495">
        <v>0</v>
      </c>
      <c r="EU495">
        <v>0</v>
      </c>
      <c r="EV495">
        <v>0</v>
      </c>
      <c r="EW495">
        <v>0</v>
      </c>
      <c r="EX495">
        <v>0</v>
      </c>
      <c r="EY495">
        <v>0</v>
      </c>
      <c r="EZ495">
        <v>0</v>
      </c>
      <c r="FA495">
        <v>0</v>
      </c>
      <c r="FB495">
        <v>0</v>
      </c>
      <c r="FC495">
        <v>0</v>
      </c>
      <c r="FD495">
        <v>0</v>
      </c>
      <c r="FE495">
        <v>0</v>
      </c>
      <c r="FF495">
        <v>0</v>
      </c>
      <c r="FG495">
        <v>0</v>
      </c>
      <c r="FH495">
        <v>0</v>
      </c>
      <c r="FI495">
        <v>0</v>
      </c>
      <c r="FJ495">
        <v>0</v>
      </c>
      <c r="FK495">
        <v>0</v>
      </c>
      <c r="FL495">
        <v>0</v>
      </c>
      <c r="FM495">
        <v>0</v>
      </c>
      <c r="FN495">
        <v>0</v>
      </c>
      <c r="FO495">
        <v>0</v>
      </c>
      <c r="FP495">
        <v>0</v>
      </c>
      <c r="FQ495">
        <v>0</v>
      </c>
      <c r="FR495">
        <v>0</v>
      </c>
      <c r="FS495">
        <v>0</v>
      </c>
      <c r="FU495">
        <v>0</v>
      </c>
    </row>
    <row r="496" spans="1:177" x14ac:dyDescent="0.2">
      <c r="A496" t="s">
        <v>192</v>
      </c>
      <c r="B496" t="s">
        <v>213</v>
      </c>
      <c r="C496" t="s">
        <v>1</v>
      </c>
      <c r="D496" t="s">
        <v>260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0</v>
      </c>
      <c r="BI496">
        <v>0</v>
      </c>
      <c r="BJ496">
        <v>0</v>
      </c>
      <c r="BK496">
        <v>0</v>
      </c>
      <c r="BL496">
        <v>0</v>
      </c>
      <c r="BM496">
        <v>0</v>
      </c>
      <c r="BN496">
        <v>0</v>
      </c>
      <c r="BO496">
        <v>0</v>
      </c>
      <c r="BP496">
        <v>0</v>
      </c>
      <c r="BQ496">
        <v>0</v>
      </c>
      <c r="BR496">
        <v>0</v>
      </c>
      <c r="BS496">
        <v>0</v>
      </c>
      <c r="BT496">
        <v>0</v>
      </c>
      <c r="BU496">
        <v>0</v>
      </c>
      <c r="BV496">
        <v>0</v>
      </c>
      <c r="BW496">
        <v>0</v>
      </c>
      <c r="BX496">
        <v>0</v>
      </c>
      <c r="BY496">
        <v>0</v>
      </c>
      <c r="BZ496">
        <v>0</v>
      </c>
      <c r="CA496">
        <v>0</v>
      </c>
      <c r="CB496">
        <v>0</v>
      </c>
      <c r="CC496">
        <v>0</v>
      </c>
      <c r="CD496">
        <v>0</v>
      </c>
      <c r="CE496">
        <v>0</v>
      </c>
      <c r="CF496">
        <v>0</v>
      </c>
      <c r="CG496">
        <v>0</v>
      </c>
      <c r="CH496">
        <v>0</v>
      </c>
      <c r="CI496">
        <v>0</v>
      </c>
      <c r="CJ496">
        <v>0</v>
      </c>
      <c r="CK496">
        <v>0</v>
      </c>
      <c r="CL496">
        <v>0</v>
      </c>
      <c r="CM496">
        <v>0</v>
      </c>
      <c r="CN496">
        <v>0</v>
      </c>
      <c r="CO496">
        <v>0</v>
      </c>
      <c r="CP496">
        <v>0</v>
      </c>
      <c r="CQ496">
        <v>0</v>
      </c>
      <c r="CR496">
        <v>0</v>
      </c>
      <c r="CS496">
        <v>0</v>
      </c>
      <c r="CT496">
        <v>0</v>
      </c>
      <c r="CU496">
        <v>0</v>
      </c>
      <c r="CV496">
        <v>0</v>
      </c>
      <c r="CW496">
        <v>0</v>
      </c>
      <c r="CX496">
        <v>0</v>
      </c>
      <c r="CY496">
        <v>0</v>
      </c>
      <c r="CZ496">
        <v>0</v>
      </c>
      <c r="DA496">
        <v>0</v>
      </c>
      <c r="DB496">
        <v>0</v>
      </c>
      <c r="DC496">
        <v>0</v>
      </c>
      <c r="DD496">
        <v>0</v>
      </c>
      <c r="DE496">
        <v>0</v>
      </c>
      <c r="DF496">
        <v>0</v>
      </c>
      <c r="DG496">
        <v>0</v>
      </c>
      <c r="DH496">
        <v>0</v>
      </c>
      <c r="DI496">
        <v>0</v>
      </c>
      <c r="DJ496">
        <v>0</v>
      </c>
      <c r="DK496">
        <v>0</v>
      </c>
      <c r="DL496">
        <v>0</v>
      </c>
      <c r="DM496">
        <v>0</v>
      </c>
      <c r="DN496">
        <v>0</v>
      </c>
      <c r="DO496">
        <v>0</v>
      </c>
      <c r="DP496">
        <v>0</v>
      </c>
      <c r="DQ496">
        <v>0</v>
      </c>
      <c r="DR496">
        <v>0</v>
      </c>
      <c r="DS496">
        <v>0</v>
      </c>
      <c r="DT496">
        <v>0</v>
      </c>
      <c r="DU496">
        <v>0</v>
      </c>
      <c r="DV496">
        <v>0</v>
      </c>
      <c r="DW496">
        <v>0</v>
      </c>
      <c r="DX496">
        <v>0</v>
      </c>
      <c r="DY496">
        <v>0</v>
      </c>
      <c r="DZ496">
        <v>0</v>
      </c>
      <c r="EA496">
        <v>0</v>
      </c>
      <c r="EB496">
        <v>0</v>
      </c>
      <c r="EC496">
        <v>0</v>
      </c>
      <c r="ED496">
        <v>0</v>
      </c>
      <c r="EE496">
        <v>0</v>
      </c>
      <c r="EF496">
        <v>0</v>
      </c>
      <c r="EG496">
        <v>0</v>
      </c>
      <c r="EH496">
        <v>0</v>
      </c>
      <c r="EI496">
        <v>0</v>
      </c>
      <c r="EJ496">
        <v>0</v>
      </c>
      <c r="EK496">
        <v>0</v>
      </c>
      <c r="EL496">
        <v>0</v>
      </c>
      <c r="EM496">
        <v>0</v>
      </c>
      <c r="EN496">
        <v>0</v>
      </c>
      <c r="EO496">
        <v>0</v>
      </c>
      <c r="EP496">
        <v>0</v>
      </c>
      <c r="EQ496">
        <v>0</v>
      </c>
      <c r="ER496">
        <v>0</v>
      </c>
      <c r="ES496">
        <v>0</v>
      </c>
      <c r="ET496">
        <v>0</v>
      </c>
      <c r="EU496">
        <v>0</v>
      </c>
      <c r="EV496">
        <v>0</v>
      </c>
      <c r="EW496">
        <v>0</v>
      </c>
      <c r="EX496">
        <v>0</v>
      </c>
      <c r="EY496">
        <v>0</v>
      </c>
      <c r="EZ496">
        <v>0</v>
      </c>
      <c r="FA496">
        <v>0</v>
      </c>
      <c r="FB496">
        <v>0</v>
      </c>
      <c r="FC496">
        <v>0</v>
      </c>
      <c r="FD496">
        <v>0</v>
      </c>
      <c r="FE496">
        <v>0</v>
      </c>
      <c r="FF496">
        <v>0</v>
      </c>
      <c r="FG496">
        <v>0</v>
      </c>
      <c r="FH496">
        <v>0</v>
      </c>
      <c r="FI496">
        <v>0</v>
      </c>
      <c r="FJ496">
        <v>0</v>
      </c>
      <c r="FK496">
        <v>0</v>
      </c>
      <c r="FL496">
        <v>0</v>
      </c>
      <c r="FM496">
        <v>0</v>
      </c>
      <c r="FN496">
        <v>0</v>
      </c>
      <c r="FO496">
        <v>0</v>
      </c>
      <c r="FP496">
        <v>0</v>
      </c>
      <c r="FQ496">
        <v>0</v>
      </c>
      <c r="FR496">
        <v>0</v>
      </c>
      <c r="FS496">
        <v>0</v>
      </c>
      <c r="FU496">
        <v>0</v>
      </c>
    </row>
    <row r="497" spans="1:177" x14ac:dyDescent="0.2">
      <c r="A497" t="s">
        <v>192</v>
      </c>
      <c r="B497" t="s">
        <v>213</v>
      </c>
      <c r="C497" t="s">
        <v>1</v>
      </c>
      <c r="D497" t="s">
        <v>2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0</v>
      </c>
      <c r="BI497">
        <v>0</v>
      </c>
      <c r="BJ497">
        <v>0</v>
      </c>
      <c r="BK497">
        <v>0</v>
      </c>
      <c r="BL497">
        <v>0</v>
      </c>
      <c r="BM497">
        <v>0</v>
      </c>
      <c r="BN497">
        <v>0</v>
      </c>
      <c r="BO497">
        <v>0</v>
      </c>
      <c r="BP497">
        <v>0</v>
      </c>
      <c r="BQ497">
        <v>0</v>
      </c>
      <c r="BR497">
        <v>0</v>
      </c>
      <c r="BS497">
        <v>0</v>
      </c>
      <c r="BT497">
        <v>0</v>
      </c>
      <c r="BU497">
        <v>0</v>
      </c>
      <c r="BV497">
        <v>0</v>
      </c>
      <c r="BW497">
        <v>0</v>
      </c>
      <c r="BX497">
        <v>0</v>
      </c>
      <c r="BY497">
        <v>0</v>
      </c>
      <c r="BZ497">
        <v>0</v>
      </c>
      <c r="CA497">
        <v>0</v>
      </c>
      <c r="CB497">
        <v>0</v>
      </c>
      <c r="CC497">
        <v>0</v>
      </c>
      <c r="CD497">
        <v>0</v>
      </c>
      <c r="CE497">
        <v>0</v>
      </c>
      <c r="CF497">
        <v>0</v>
      </c>
      <c r="CG497">
        <v>0</v>
      </c>
      <c r="CH497">
        <v>0</v>
      </c>
      <c r="CI497">
        <v>0</v>
      </c>
      <c r="CJ497">
        <v>0</v>
      </c>
      <c r="CK497">
        <v>0</v>
      </c>
      <c r="CL497">
        <v>0</v>
      </c>
      <c r="CM497">
        <v>0</v>
      </c>
      <c r="CN497">
        <v>0</v>
      </c>
      <c r="CO497">
        <v>0</v>
      </c>
      <c r="CP497">
        <v>0</v>
      </c>
      <c r="CQ497">
        <v>0</v>
      </c>
      <c r="CR497">
        <v>0</v>
      </c>
      <c r="CS497">
        <v>0</v>
      </c>
      <c r="CT497">
        <v>0</v>
      </c>
      <c r="CU497">
        <v>0</v>
      </c>
      <c r="CV497">
        <v>0</v>
      </c>
      <c r="CW497">
        <v>0</v>
      </c>
      <c r="CX497">
        <v>0</v>
      </c>
      <c r="CY497">
        <v>0</v>
      </c>
      <c r="CZ497">
        <v>0</v>
      </c>
      <c r="DA497">
        <v>0</v>
      </c>
      <c r="DB497">
        <v>0</v>
      </c>
      <c r="DC497">
        <v>0</v>
      </c>
      <c r="DD497">
        <v>0</v>
      </c>
      <c r="DE497">
        <v>0</v>
      </c>
      <c r="DF497">
        <v>0</v>
      </c>
      <c r="DG497">
        <v>0</v>
      </c>
      <c r="DH497">
        <v>0</v>
      </c>
      <c r="DI497">
        <v>0</v>
      </c>
      <c r="DJ497">
        <v>0</v>
      </c>
      <c r="DK497">
        <v>0</v>
      </c>
      <c r="DL497">
        <v>0</v>
      </c>
      <c r="DM497">
        <v>0</v>
      </c>
      <c r="DN497">
        <v>0</v>
      </c>
      <c r="DO497">
        <v>0</v>
      </c>
      <c r="DP497">
        <v>0</v>
      </c>
      <c r="DQ497">
        <v>0</v>
      </c>
      <c r="DR497">
        <v>0</v>
      </c>
      <c r="DS497">
        <v>0</v>
      </c>
      <c r="DT497">
        <v>0</v>
      </c>
      <c r="DU497">
        <v>0</v>
      </c>
      <c r="DV497">
        <v>0</v>
      </c>
      <c r="DW497">
        <v>0</v>
      </c>
      <c r="DX497">
        <v>0</v>
      </c>
      <c r="DY497">
        <v>0</v>
      </c>
      <c r="DZ497">
        <v>0</v>
      </c>
      <c r="EA497">
        <v>0</v>
      </c>
      <c r="EB497">
        <v>0</v>
      </c>
      <c r="EC497">
        <v>0</v>
      </c>
      <c r="ED497">
        <v>0</v>
      </c>
      <c r="EE497">
        <v>0</v>
      </c>
      <c r="EF497">
        <v>0</v>
      </c>
      <c r="EG497">
        <v>0</v>
      </c>
      <c r="EH497">
        <v>0</v>
      </c>
      <c r="EI497">
        <v>0</v>
      </c>
      <c r="EJ497">
        <v>0</v>
      </c>
      <c r="EK497">
        <v>0</v>
      </c>
      <c r="EL497">
        <v>0</v>
      </c>
      <c r="EM497">
        <v>0</v>
      </c>
      <c r="EN497">
        <v>0</v>
      </c>
      <c r="EO497">
        <v>0</v>
      </c>
      <c r="EP497">
        <v>0</v>
      </c>
      <c r="EQ497">
        <v>0</v>
      </c>
      <c r="ER497">
        <v>0</v>
      </c>
      <c r="ES497">
        <v>0</v>
      </c>
      <c r="ET497">
        <v>0</v>
      </c>
      <c r="EU497">
        <v>0</v>
      </c>
      <c r="EV497">
        <v>0</v>
      </c>
      <c r="EW497">
        <v>0</v>
      </c>
      <c r="EX497">
        <v>0</v>
      </c>
      <c r="EY497">
        <v>0</v>
      </c>
      <c r="EZ497">
        <v>0</v>
      </c>
      <c r="FA497">
        <v>0</v>
      </c>
      <c r="FB497">
        <v>0</v>
      </c>
      <c r="FC497">
        <v>0</v>
      </c>
      <c r="FD497">
        <v>0</v>
      </c>
      <c r="FE497">
        <v>0</v>
      </c>
      <c r="FF497">
        <v>0</v>
      </c>
      <c r="FG497">
        <v>0</v>
      </c>
      <c r="FH497">
        <v>0</v>
      </c>
      <c r="FI497">
        <v>0</v>
      </c>
      <c r="FJ497">
        <v>0</v>
      </c>
      <c r="FK497">
        <v>0</v>
      </c>
      <c r="FL497">
        <v>0</v>
      </c>
      <c r="FM497">
        <v>0</v>
      </c>
      <c r="FN497">
        <v>0</v>
      </c>
      <c r="FO497">
        <v>0</v>
      </c>
      <c r="FP497">
        <v>0</v>
      </c>
      <c r="FQ497">
        <v>0</v>
      </c>
      <c r="FR497">
        <v>0</v>
      </c>
      <c r="FS497">
        <v>13.666666666666666</v>
      </c>
      <c r="FT497">
        <v>0.41797637939453125</v>
      </c>
      <c r="FU497">
        <v>0</v>
      </c>
    </row>
    <row r="498" spans="1:177" x14ac:dyDescent="0.2">
      <c r="A498" t="s">
        <v>193</v>
      </c>
      <c r="B498" t="s">
        <v>213</v>
      </c>
      <c r="C498" t="s">
        <v>1</v>
      </c>
      <c r="D498" t="s">
        <v>246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0</v>
      </c>
      <c r="BI498">
        <v>0</v>
      </c>
      <c r="BJ498">
        <v>0</v>
      </c>
      <c r="BK498">
        <v>0</v>
      </c>
      <c r="BL498">
        <v>0</v>
      </c>
      <c r="BM498">
        <v>0</v>
      </c>
      <c r="BN498">
        <v>0</v>
      </c>
      <c r="BO498">
        <v>0</v>
      </c>
      <c r="BP498">
        <v>0</v>
      </c>
      <c r="BQ498">
        <v>0</v>
      </c>
      <c r="BR498">
        <v>0</v>
      </c>
      <c r="BS498">
        <v>0</v>
      </c>
      <c r="BT498">
        <v>0</v>
      </c>
      <c r="BU498">
        <v>0</v>
      </c>
      <c r="BV498">
        <v>0</v>
      </c>
      <c r="BW498">
        <v>0</v>
      </c>
      <c r="BX498">
        <v>0</v>
      </c>
      <c r="BY498">
        <v>0</v>
      </c>
      <c r="BZ498">
        <v>0</v>
      </c>
      <c r="CA498">
        <v>0</v>
      </c>
      <c r="CB498">
        <v>0</v>
      </c>
      <c r="CC498">
        <v>0</v>
      </c>
      <c r="CD498">
        <v>0</v>
      </c>
      <c r="CE498">
        <v>0</v>
      </c>
      <c r="CF498">
        <v>0</v>
      </c>
      <c r="CG498">
        <v>0</v>
      </c>
      <c r="CH498">
        <v>0</v>
      </c>
      <c r="CI498">
        <v>0</v>
      </c>
      <c r="CJ498">
        <v>0</v>
      </c>
      <c r="CK498">
        <v>0</v>
      </c>
      <c r="CL498">
        <v>0</v>
      </c>
      <c r="CM498">
        <v>0</v>
      </c>
      <c r="CN498">
        <v>0</v>
      </c>
      <c r="CO498">
        <v>0</v>
      </c>
      <c r="CP498">
        <v>0</v>
      </c>
      <c r="CQ498">
        <v>0</v>
      </c>
      <c r="CR498">
        <v>0</v>
      </c>
      <c r="CS498">
        <v>0</v>
      </c>
      <c r="CT498">
        <v>0</v>
      </c>
      <c r="CU498">
        <v>0</v>
      </c>
      <c r="CV498">
        <v>0</v>
      </c>
      <c r="CW498">
        <v>0</v>
      </c>
      <c r="CX498">
        <v>0</v>
      </c>
      <c r="CY498">
        <v>0</v>
      </c>
      <c r="CZ498">
        <v>0</v>
      </c>
      <c r="DA498">
        <v>0</v>
      </c>
      <c r="DB498">
        <v>0</v>
      </c>
      <c r="DC498">
        <v>0</v>
      </c>
      <c r="DD498">
        <v>0</v>
      </c>
      <c r="DE498">
        <v>0</v>
      </c>
      <c r="DF498">
        <v>0</v>
      </c>
      <c r="DG498">
        <v>0</v>
      </c>
      <c r="DH498">
        <v>0</v>
      </c>
      <c r="DI498">
        <v>0</v>
      </c>
      <c r="DJ498">
        <v>0</v>
      </c>
      <c r="DK498">
        <v>0</v>
      </c>
      <c r="DL498">
        <v>0</v>
      </c>
      <c r="DM498">
        <v>0</v>
      </c>
      <c r="DN498">
        <v>0</v>
      </c>
      <c r="DO498">
        <v>0</v>
      </c>
      <c r="DP498">
        <v>0</v>
      </c>
      <c r="DQ498">
        <v>0</v>
      </c>
      <c r="DR498">
        <v>0</v>
      </c>
      <c r="DS498">
        <v>0</v>
      </c>
      <c r="DT498">
        <v>0</v>
      </c>
      <c r="DU498">
        <v>0</v>
      </c>
      <c r="DV498">
        <v>0</v>
      </c>
      <c r="DW498">
        <v>0</v>
      </c>
      <c r="DX498">
        <v>0</v>
      </c>
      <c r="DY498">
        <v>0</v>
      </c>
      <c r="DZ498">
        <v>0</v>
      </c>
      <c r="EA498">
        <v>0</v>
      </c>
      <c r="EB498">
        <v>0</v>
      </c>
      <c r="EC498">
        <v>0</v>
      </c>
      <c r="ED498">
        <v>0</v>
      </c>
      <c r="EE498">
        <v>0</v>
      </c>
      <c r="EF498">
        <v>0</v>
      </c>
      <c r="EG498">
        <v>0</v>
      </c>
      <c r="EH498">
        <v>0</v>
      </c>
      <c r="EI498">
        <v>0</v>
      </c>
      <c r="EJ498">
        <v>0</v>
      </c>
      <c r="EK498">
        <v>0</v>
      </c>
      <c r="EL498">
        <v>0</v>
      </c>
      <c r="EM498">
        <v>0</v>
      </c>
      <c r="EN498">
        <v>0</v>
      </c>
      <c r="EO498">
        <v>0</v>
      </c>
      <c r="EP498">
        <v>0</v>
      </c>
      <c r="EQ498">
        <v>0</v>
      </c>
      <c r="ER498">
        <v>0</v>
      </c>
      <c r="ES498">
        <v>0</v>
      </c>
      <c r="ET498">
        <v>0</v>
      </c>
      <c r="EU498">
        <v>0</v>
      </c>
      <c r="EV498">
        <v>0</v>
      </c>
      <c r="EW498">
        <v>0</v>
      </c>
      <c r="EX498">
        <v>0</v>
      </c>
      <c r="EY498">
        <v>0</v>
      </c>
      <c r="EZ498">
        <v>0</v>
      </c>
      <c r="FA498">
        <v>0</v>
      </c>
      <c r="FB498">
        <v>0</v>
      </c>
      <c r="FC498">
        <v>0</v>
      </c>
      <c r="FD498">
        <v>0</v>
      </c>
      <c r="FE498">
        <v>0</v>
      </c>
      <c r="FF498">
        <v>0</v>
      </c>
      <c r="FG498">
        <v>0</v>
      </c>
      <c r="FH498">
        <v>0</v>
      </c>
      <c r="FI498">
        <v>0</v>
      </c>
      <c r="FJ498">
        <v>0</v>
      </c>
      <c r="FK498">
        <v>0</v>
      </c>
      <c r="FL498">
        <v>0</v>
      </c>
      <c r="FM498">
        <v>0</v>
      </c>
      <c r="FN498">
        <v>0</v>
      </c>
      <c r="FO498">
        <v>0</v>
      </c>
      <c r="FP498">
        <v>0</v>
      </c>
      <c r="FQ498">
        <v>0</v>
      </c>
      <c r="FR498">
        <v>0</v>
      </c>
      <c r="FS498">
        <v>0</v>
      </c>
      <c r="FU498">
        <v>0</v>
      </c>
    </row>
    <row r="499" spans="1:177" x14ac:dyDescent="0.2">
      <c r="A499" t="s">
        <v>193</v>
      </c>
      <c r="B499" t="s">
        <v>213</v>
      </c>
      <c r="C499" t="s">
        <v>1</v>
      </c>
      <c r="D499" t="s">
        <v>247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0</v>
      </c>
      <c r="BI499">
        <v>0</v>
      </c>
      <c r="BJ499">
        <v>0</v>
      </c>
      <c r="BK499">
        <v>0</v>
      </c>
      <c r="BL499">
        <v>0</v>
      </c>
      <c r="BM499">
        <v>0</v>
      </c>
      <c r="BN499">
        <v>0</v>
      </c>
      <c r="BO499">
        <v>0</v>
      </c>
      <c r="BP499">
        <v>0</v>
      </c>
      <c r="BQ499">
        <v>0</v>
      </c>
      <c r="BR499">
        <v>0</v>
      </c>
      <c r="BS499">
        <v>0</v>
      </c>
      <c r="BT499">
        <v>0</v>
      </c>
      <c r="BU499">
        <v>0</v>
      </c>
      <c r="BV499">
        <v>0</v>
      </c>
      <c r="BW499">
        <v>0</v>
      </c>
      <c r="BX499">
        <v>0</v>
      </c>
      <c r="BY499">
        <v>0</v>
      </c>
      <c r="BZ499">
        <v>0</v>
      </c>
      <c r="CA499">
        <v>0</v>
      </c>
      <c r="CB499">
        <v>0</v>
      </c>
      <c r="CC499">
        <v>0</v>
      </c>
      <c r="CD499">
        <v>0</v>
      </c>
      <c r="CE499">
        <v>0</v>
      </c>
      <c r="CF499">
        <v>0</v>
      </c>
      <c r="CG499">
        <v>0</v>
      </c>
      <c r="CH499">
        <v>0</v>
      </c>
      <c r="CI499">
        <v>0</v>
      </c>
      <c r="CJ499">
        <v>0</v>
      </c>
      <c r="CK499">
        <v>0</v>
      </c>
      <c r="CL499">
        <v>0</v>
      </c>
      <c r="CM499">
        <v>0</v>
      </c>
      <c r="CN499">
        <v>0</v>
      </c>
      <c r="CO499">
        <v>0</v>
      </c>
      <c r="CP499">
        <v>0</v>
      </c>
      <c r="CQ499">
        <v>0</v>
      </c>
      <c r="CR499">
        <v>0</v>
      </c>
      <c r="CS499">
        <v>0</v>
      </c>
      <c r="CT499">
        <v>0</v>
      </c>
      <c r="CU499">
        <v>0</v>
      </c>
      <c r="CV499">
        <v>0</v>
      </c>
      <c r="CW499">
        <v>0</v>
      </c>
      <c r="CX499">
        <v>0</v>
      </c>
      <c r="CY499">
        <v>0</v>
      </c>
      <c r="CZ499">
        <v>0</v>
      </c>
      <c r="DA499">
        <v>0</v>
      </c>
      <c r="DB499">
        <v>0</v>
      </c>
      <c r="DC499">
        <v>0</v>
      </c>
      <c r="DD499">
        <v>0</v>
      </c>
      <c r="DE499">
        <v>0</v>
      </c>
      <c r="DF499">
        <v>0</v>
      </c>
      <c r="DG499">
        <v>0</v>
      </c>
      <c r="DH499">
        <v>0</v>
      </c>
      <c r="DI499">
        <v>0</v>
      </c>
      <c r="DJ499">
        <v>0</v>
      </c>
      <c r="DK499">
        <v>0</v>
      </c>
      <c r="DL499">
        <v>0</v>
      </c>
      <c r="DM499">
        <v>0</v>
      </c>
      <c r="DN499">
        <v>0</v>
      </c>
      <c r="DO499">
        <v>0</v>
      </c>
      <c r="DP499">
        <v>0</v>
      </c>
      <c r="DQ499">
        <v>0</v>
      </c>
      <c r="DR499">
        <v>0</v>
      </c>
      <c r="DS499">
        <v>0</v>
      </c>
      <c r="DT499">
        <v>0</v>
      </c>
      <c r="DU499">
        <v>0</v>
      </c>
      <c r="DV499">
        <v>0</v>
      </c>
      <c r="DW499">
        <v>0</v>
      </c>
      <c r="DX499">
        <v>0</v>
      </c>
      <c r="DY499">
        <v>0</v>
      </c>
      <c r="DZ499">
        <v>0</v>
      </c>
      <c r="EA499">
        <v>0</v>
      </c>
      <c r="EB499">
        <v>0</v>
      </c>
      <c r="EC499">
        <v>0</v>
      </c>
      <c r="ED499">
        <v>0</v>
      </c>
      <c r="EE499">
        <v>0</v>
      </c>
      <c r="EF499">
        <v>0</v>
      </c>
      <c r="EG499">
        <v>0</v>
      </c>
      <c r="EH499">
        <v>0</v>
      </c>
      <c r="EI499">
        <v>0</v>
      </c>
      <c r="EJ499">
        <v>0</v>
      </c>
      <c r="EK499">
        <v>0</v>
      </c>
      <c r="EL499">
        <v>0</v>
      </c>
      <c r="EM499">
        <v>0</v>
      </c>
      <c r="EN499">
        <v>0</v>
      </c>
      <c r="EO499">
        <v>0</v>
      </c>
      <c r="EP499">
        <v>0</v>
      </c>
      <c r="EQ499">
        <v>0</v>
      </c>
      <c r="ER499">
        <v>0</v>
      </c>
      <c r="ES499">
        <v>0</v>
      </c>
      <c r="ET499">
        <v>0</v>
      </c>
      <c r="EU499">
        <v>0</v>
      </c>
      <c r="EV499">
        <v>0</v>
      </c>
      <c r="EW499">
        <v>0</v>
      </c>
      <c r="EX499">
        <v>0</v>
      </c>
      <c r="EY499">
        <v>0</v>
      </c>
      <c r="EZ499">
        <v>0</v>
      </c>
      <c r="FA499">
        <v>0</v>
      </c>
      <c r="FB499">
        <v>0</v>
      </c>
      <c r="FC499">
        <v>0</v>
      </c>
      <c r="FD499">
        <v>0</v>
      </c>
      <c r="FE499">
        <v>0</v>
      </c>
      <c r="FF499">
        <v>0</v>
      </c>
      <c r="FG499">
        <v>0</v>
      </c>
      <c r="FH499">
        <v>0</v>
      </c>
      <c r="FI499">
        <v>0</v>
      </c>
      <c r="FJ499">
        <v>0</v>
      </c>
      <c r="FK499">
        <v>0</v>
      </c>
      <c r="FL499">
        <v>0</v>
      </c>
      <c r="FM499">
        <v>0</v>
      </c>
      <c r="FN499">
        <v>0</v>
      </c>
      <c r="FO499">
        <v>0</v>
      </c>
      <c r="FP499">
        <v>0</v>
      </c>
      <c r="FQ499">
        <v>0</v>
      </c>
      <c r="FR499">
        <v>0</v>
      </c>
      <c r="FS499">
        <v>5</v>
      </c>
      <c r="FT499">
        <v>0.78204864263534546</v>
      </c>
      <c r="FU499">
        <v>0</v>
      </c>
    </row>
    <row r="500" spans="1:177" x14ac:dyDescent="0.2">
      <c r="A500" t="s">
        <v>193</v>
      </c>
      <c r="B500" t="s">
        <v>213</v>
      </c>
      <c r="C500" t="s">
        <v>1</v>
      </c>
      <c r="D500" t="s">
        <v>248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0</v>
      </c>
      <c r="BI500">
        <v>0</v>
      </c>
      <c r="BJ500">
        <v>0</v>
      </c>
      <c r="BK500">
        <v>0</v>
      </c>
      <c r="BL500">
        <v>0</v>
      </c>
      <c r="BM500">
        <v>0</v>
      </c>
      <c r="BN500">
        <v>0</v>
      </c>
      <c r="BO500">
        <v>0</v>
      </c>
      <c r="BP500">
        <v>0</v>
      </c>
      <c r="BQ500">
        <v>0</v>
      </c>
      <c r="BR500">
        <v>0</v>
      </c>
      <c r="BS500">
        <v>0</v>
      </c>
      <c r="BT500">
        <v>0</v>
      </c>
      <c r="BU500">
        <v>0</v>
      </c>
      <c r="BV500">
        <v>0</v>
      </c>
      <c r="BW500">
        <v>0</v>
      </c>
      <c r="BX500">
        <v>0</v>
      </c>
      <c r="BY500">
        <v>0</v>
      </c>
      <c r="BZ500">
        <v>0</v>
      </c>
      <c r="CA500">
        <v>0</v>
      </c>
      <c r="CB500">
        <v>0</v>
      </c>
      <c r="CC500">
        <v>0</v>
      </c>
      <c r="CD500">
        <v>0</v>
      </c>
      <c r="CE500">
        <v>0</v>
      </c>
      <c r="CF500">
        <v>0</v>
      </c>
      <c r="CG500">
        <v>0</v>
      </c>
      <c r="CH500">
        <v>0</v>
      </c>
      <c r="CI500">
        <v>0</v>
      </c>
      <c r="CJ500">
        <v>0</v>
      </c>
      <c r="CK500">
        <v>0</v>
      </c>
      <c r="CL500">
        <v>0</v>
      </c>
      <c r="CM500">
        <v>0</v>
      </c>
      <c r="CN500">
        <v>0</v>
      </c>
      <c r="CO500">
        <v>0</v>
      </c>
      <c r="CP500">
        <v>0</v>
      </c>
      <c r="CQ500">
        <v>0</v>
      </c>
      <c r="CR500">
        <v>0</v>
      </c>
      <c r="CS500">
        <v>0</v>
      </c>
      <c r="CT500">
        <v>0</v>
      </c>
      <c r="CU500">
        <v>0</v>
      </c>
      <c r="CV500">
        <v>0</v>
      </c>
      <c r="CW500">
        <v>0</v>
      </c>
      <c r="CX500">
        <v>0</v>
      </c>
      <c r="CY500">
        <v>0</v>
      </c>
      <c r="CZ500">
        <v>0</v>
      </c>
      <c r="DA500">
        <v>0</v>
      </c>
      <c r="DB500">
        <v>0</v>
      </c>
      <c r="DC500">
        <v>0</v>
      </c>
      <c r="DD500">
        <v>0</v>
      </c>
      <c r="DE500">
        <v>0</v>
      </c>
      <c r="DF500">
        <v>0</v>
      </c>
      <c r="DG500">
        <v>0</v>
      </c>
      <c r="DH500">
        <v>0</v>
      </c>
      <c r="DI500">
        <v>0</v>
      </c>
      <c r="DJ500">
        <v>0</v>
      </c>
      <c r="DK500">
        <v>0</v>
      </c>
      <c r="DL500">
        <v>0</v>
      </c>
      <c r="DM500">
        <v>0</v>
      </c>
      <c r="DN500">
        <v>0</v>
      </c>
      <c r="DO500">
        <v>0</v>
      </c>
      <c r="DP500">
        <v>0</v>
      </c>
      <c r="DQ500">
        <v>0</v>
      </c>
      <c r="DR500">
        <v>0</v>
      </c>
      <c r="DS500">
        <v>0</v>
      </c>
      <c r="DT500">
        <v>0</v>
      </c>
      <c r="DU500">
        <v>0</v>
      </c>
      <c r="DV500">
        <v>0</v>
      </c>
      <c r="DW500">
        <v>0</v>
      </c>
      <c r="DX500">
        <v>0</v>
      </c>
      <c r="DY500">
        <v>0</v>
      </c>
      <c r="DZ500">
        <v>0</v>
      </c>
      <c r="EA500">
        <v>0</v>
      </c>
      <c r="EB500">
        <v>0</v>
      </c>
      <c r="EC500">
        <v>0</v>
      </c>
      <c r="ED500">
        <v>0</v>
      </c>
      <c r="EE500">
        <v>0</v>
      </c>
      <c r="EF500">
        <v>0</v>
      </c>
      <c r="EG500">
        <v>0</v>
      </c>
      <c r="EH500">
        <v>0</v>
      </c>
      <c r="EI500">
        <v>0</v>
      </c>
      <c r="EJ500">
        <v>0</v>
      </c>
      <c r="EK500">
        <v>0</v>
      </c>
      <c r="EL500">
        <v>0</v>
      </c>
      <c r="EM500">
        <v>0</v>
      </c>
      <c r="EN500">
        <v>0</v>
      </c>
      <c r="EO500">
        <v>0</v>
      </c>
      <c r="EP500">
        <v>0</v>
      </c>
      <c r="EQ500">
        <v>0</v>
      </c>
      <c r="ER500">
        <v>0</v>
      </c>
      <c r="ES500">
        <v>0</v>
      </c>
      <c r="ET500">
        <v>0</v>
      </c>
      <c r="EU500">
        <v>0</v>
      </c>
      <c r="EV500">
        <v>0</v>
      </c>
      <c r="EW500">
        <v>0</v>
      </c>
      <c r="EX500">
        <v>0</v>
      </c>
      <c r="EY500">
        <v>0</v>
      </c>
      <c r="EZ500">
        <v>0</v>
      </c>
      <c r="FA500">
        <v>0</v>
      </c>
      <c r="FB500">
        <v>0</v>
      </c>
      <c r="FC500">
        <v>0</v>
      </c>
      <c r="FD500">
        <v>0</v>
      </c>
      <c r="FE500">
        <v>0</v>
      </c>
      <c r="FF500">
        <v>0</v>
      </c>
      <c r="FG500">
        <v>0</v>
      </c>
      <c r="FH500">
        <v>0</v>
      </c>
      <c r="FI500">
        <v>0</v>
      </c>
      <c r="FJ500">
        <v>0</v>
      </c>
      <c r="FK500">
        <v>0</v>
      </c>
      <c r="FL500">
        <v>0</v>
      </c>
      <c r="FM500">
        <v>0</v>
      </c>
      <c r="FN500">
        <v>0</v>
      </c>
      <c r="FO500">
        <v>0</v>
      </c>
      <c r="FP500">
        <v>0</v>
      </c>
      <c r="FQ500">
        <v>0</v>
      </c>
      <c r="FR500">
        <v>0</v>
      </c>
      <c r="FS500">
        <v>21</v>
      </c>
      <c r="FT500">
        <v>0.65527820587158203</v>
      </c>
      <c r="FU500">
        <v>0</v>
      </c>
    </row>
    <row r="501" spans="1:177" x14ac:dyDescent="0.2">
      <c r="A501" t="s">
        <v>193</v>
      </c>
      <c r="B501" t="s">
        <v>213</v>
      </c>
      <c r="C501" t="s">
        <v>1</v>
      </c>
      <c r="D501" t="s">
        <v>249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0</v>
      </c>
      <c r="BI501">
        <v>0</v>
      </c>
      <c r="BJ501">
        <v>0</v>
      </c>
      <c r="BK501">
        <v>0</v>
      </c>
      <c r="BL501">
        <v>0</v>
      </c>
      <c r="BM501">
        <v>0</v>
      </c>
      <c r="BN501">
        <v>0</v>
      </c>
      <c r="BO501">
        <v>0</v>
      </c>
      <c r="BP501">
        <v>0</v>
      </c>
      <c r="BQ501">
        <v>0</v>
      </c>
      <c r="BR501">
        <v>0</v>
      </c>
      <c r="BS501">
        <v>0</v>
      </c>
      <c r="BT501">
        <v>0</v>
      </c>
      <c r="BU501">
        <v>0</v>
      </c>
      <c r="BV501">
        <v>0</v>
      </c>
      <c r="BW501">
        <v>0</v>
      </c>
      <c r="BX501">
        <v>0</v>
      </c>
      <c r="BY501">
        <v>0</v>
      </c>
      <c r="BZ501">
        <v>0</v>
      </c>
      <c r="CA501">
        <v>0</v>
      </c>
      <c r="CB501">
        <v>0</v>
      </c>
      <c r="CC501">
        <v>0</v>
      </c>
      <c r="CD501">
        <v>0</v>
      </c>
      <c r="CE501">
        <v>0</v>
      </c>
      <c r="CF501">
        <v>0</v>
      </c>
      <c r="CG501">
        <v>0</v>
      </c>
      <c r="CH501">
        <v>0</v>
      </c>
      <c r="CI501">
        <v>0</v>
      </c>
      <c r="CJ501">
        <v>0</v>
      </c>
      <c r="CK501">
        <v>0</v>
      </c>
      <c r="CL501">
        <v>0</v>
      </c>
      <c r="CM501">
        <v>0</v>
      </c>
      <c r="CN501">
        <v>0</v>
      </c>
      <c r="CO501">
        <v>0</v>
      </c>
      <c r="CP501">
        <v>0</v>
      </c>
      <c r="CQ501">
        <v>0</v>
      </c>
      <c r="CR501">
        <v>0</v>
      </c>
      <c r="CS501">
        <v>0</v>
      </c>
      <c r="CT501">
        <v>0</v>
      </c>
      <c r="CU501">
        <v>0</v>
      </c>
      <c r="CV501">
        <v>0</v>
      </c>
      <c r="CW501">
        <v>0</v>
      </c>
      <c r="CX501">
        <v>0</v>
      </c>
      <c r="CY501">
        <v>0</v>
      </c>
      <c r="CZ501">
        <v>0</v>
      </c>
      <c r="DA501">
        <v>0</v>
      </c>
      <c r="DB501">
        <v>0</v>
      </c>
      <c r="DC501">
        <v>0</v>
      </c>
      <c r="DD501">
        <v>0</v>
      </c>
      <c r="DE501">
        <v>0</v>
      </c>
      <c r="DF501">
        <v>0</v>
      </c>
      <c r="DG501">
        <v>0</v>
      </c>
      <c r="DH501">
        <v>0</v>
      </c>
      <c r="DI501">
        <v>0</v>
      </c>
      <c r="DJ501">
        <v>0</v>
      </c>
      <c r="DK501">
        <v>0</v>
      </c>
      <c r="DL501">
        <v>0</v>
      </c>
      <c r="DM501">
        <v>0</v>
      </c>
      <c r="DN501">
        <v>0</v>
      </c>
      <c r="DO501">
        <v>0</v>
      </c>
      <c r="DP501">
        <v>0</v>
      </c>
      <c r="DQ501">
        <v>0</v>
      </c>
      <c r="DR501">
        <v>0</v>
      </c>
      <c r="DS501">
        <v>0</v>
      </c>
      <c r="DT501">
        <v>0</v>
      </c>
      <c r="DU501">
        <v>0</v>
      </c>
      <c r="DV501">
        <v>0</v>
      </c>
      <c r="DW501">
        <v>0</v>
      </c>
      <c r="DX501">
        <v>0</v>
      </c>
      <c r="DY501">
        <v>0</v>
      </c>
      <c r="DZ501">
        <v>0</v>
      </c>
      <c r="EA501">
        <v>0</v>
      </c>
      <c r="EB501">
        <v>0</v>
      </c>
      <c r="EC501">
        <v>0</v>
      </c>
      <c r="ED501">
        <v>0</v>
      </c>
      <c r="EE501">
        <v>0</v>
      </c>
      <c r="EF501">
        <v>0</v>
      </c>
      <c r="EG501">
        <v>0</v>
      </c>
      <c r="EH501">
        <v>0</v>
      </c>
      <c r="EI501">
        <v>0</v>
      </c>
      <c r="EJ501">
        <v>0</v>
      </c>
      <c r="EK501">
        <v>0</v>
      </c>
      <c r="EL501">
        <v>0</v>
      </c>
      <c r="EM501">
        <v>0</v>
      </c>
      <c r="EN501">
        <v>0</v>
      </c>
      <c r="EO501">
        <v>0</v>
      </c>
      <c r="EP501">
        <v>0</v>
      </c>
      <c r="EQ501">
        <v>0</v>
      </c>
      <c r="ER501">
        <v>0</v>
      </c>
      <c r="ES501">
        <v>0</v>
      </c>
      <c r="ET501">
        <v>0</v>
      </c>
      <c r="EU501">
        <v>0</v>
      </c>
      <c r="EV501">
        <v>0</v>
      </c>
      <c r="EW501">
        <v>0</v>
      </c>
      <c r="EX501">
        <v>0</v>
      </c>
      <c r="EY501">
        <v>0</v>
      </c>
      <c r="EZ501">
        <v>0</v>
      </c>
      <c r="FA501">
        <v>0</v>
      </c>
      <c r="FB501">
        <v>0</v>
      </c>
      <c r="FC501">
        <v>0</v>
      </c>
      <c r="FD501">
        <v>0</v>
      </c>
      <c r="FE501">
        <v>0</v>
      </c>
      <c r="FF501">
        <v>0</v>
      </c>
      <c r="FG501">
        <v>0</v>
      </c>
      <c r="FH501">
        <v>0</v>
      </c>
      <c r="FI501">
        <v>0</v>
      </c>
      <c r="FJ501">
        <v>0</v>
      </c>
      <c r="FK501">
        <v>0</v>
      </c>
      <c r="FL501">
        <v>0</v>
      </c>
      <c r="FM501">
        <v>0</v>
      </c>
      <c r="FN501">
        <v>0</v>
      </c>
      <c r="FO501">
        <v>0</v>
      </c>
      <c r="FP501">
        <v>0</v>
      </c>
      <c r="FQ501">
        <v>0</v>
      </c>
      <c r="FR501">
        <v>0</v>
      </c>
      <c r="FS501">
        <v>21</v>
      </c>
      <c r="FT501">
        <v>0.56154888868331909</v>
      </c>
      <c r="FU501">
        <v>0</v>
      </c>
    </row>
    <row r="502" spans="1:177" x14ac:dyDescent="0.2">
      <c r="A502" t="s">
        <v>193</v>
      </c>
      <c r="B502" t="s">
        <v>213</v>
      </c>
      <c r="C502" t="s">
        <v>1</v>
      </c>
      <c r="D502" t="s">
        <v>250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0</v>
      </c>
      <c r="BI502">
        <v>0</v>
      </c>
      <c r="BJ502">
        <v>0</v>
      </c>
      <c r="BK502">
        <v>0</v>
      </c>
      <c r="BL502">
        <v>0</v>
      </c>
      <c r="BM502">
        <v>0</v>
      </c>
      <c r="BN502">
        <v>0</v>
      </c>
      <c r="BO502">
        <v>0</v>
      </c>
      <c r="BP502">
        <v>0</v>
      </c>
      <c r="BQ502">
        <v>0</v>
      </c>
      <c r="BR502">
        <v>0</v>
      </c>
      <c r="BS502">
        <v>0</v>
      </c>
      <c r="BT502">
        <v>0</v>
      </c>
      <c r="BU502">
        <v>0</v>
      </c>
      <c r="BV502">
        <v>0</v>
      </c>
      <c r="BW502">
        <v>0</v>
      </c>
      <c r="BX502">
        <v>0</v>
      </c>
      <c r="BY502">
        <v>0</v>
      </c>
      <c r="BZ502">
        <v>0</v>
      </c>
      <c r="CA502">
        <v>0</v>
      </c>
      <c r="CB502">
        <v>0</v>
      </c>
      <c r="CC502">
        <v>0</v>
      </c>
      <c r="CD502">
        <v>0</v>
      </c>
      <c r="CE502">
        <v>0</v>
      </c>
      <c r="CF502">
        <v>0</v>
      </c>
      <c r="CG502">
        <v>0</v>
      </c>
      <c r="CH502">
        <v>0</v>
      </c>
      <c r="CI502">
        <v>0</v>
      </c>
      <c r="CJ502">
        <v>0</v>
      </c>
      <c r="CK502">
        <v>0</v>
      </c>
      <c r="CL502">
        <v>0</v>
      </c>
      <c r="CM502">
        <v>0</v>
      </c>
      <c r="CN502">
        <v>0</v>
      </c>
      <c r="CO502">
        <v>0</v>
      </c>
      <c r="CP502">
        <v>0</v>
      </c>
      <c r="CQ502">
        <v>0</v>
      </c>
      <c r="CR502">
        <v>0</v>
      </c>
      <c r="CS502">
        <v>0</v>
      </c>
      <c r="CT502">
        <v>0</v>
      </c>
      <c r="CU502">
        <v>0</v>
      </c>
      <c r="CV502">
        <v>0</v>
      </c>
      <c r="CW502">
        <v>0</v>
      </c>
      <c r="CX502">
        <v>0</v>
      </c>
      <c r="CY502">
        <v>0</v>
      </c>
      <c r="CZ502">
        <v>0</v>
      </c>
      <c r="DA502">
        <v>0</v>
      </c>
      <c r="DB502">
        <v>0</v>
      </c>
      <c r="DC502">
        <v>0</v>
      </c>
      <c r="DD502">
        <v>0</v>
      </c>
      <c r="DE502">
        <v>0</v>
      </c>
      <c r="DF502">
        <v>0</v>
      </c>
      <c r="DG502">
        <v>0</v>
      </c>
      <c r="DH502">
        <v>0</v>
      </c>
      <c r="DI502">
        <v>0</v>
      </c>
      <c r="DJ502">
        <v>0</v>
      </c>
      <c r="DK502">
        <v>0</v>
      </c>
      <c r="DL502">
        <v>0</v>
      </c>
      <c r="DM502">
        <v>0</v>
      </c>
      <c r="DN502">
        <v>0</v>
      </c>
      <c r="DO502">
        <v>0</v>
      </c>
      <c r="DP502">
        <v>0</v>
      </c>
      <c r="DQ502">
        <v>0</v>
      </c>
      <c r="DR502">
        <v>0</v>
      </c>
      <c r="DS502">
        <v>0</v>
      </c>
      <c r="DT502">
        <v>0</v>
      </c>
      <c r="DU502">
        <v>0</v>
      </c>
      <c r="DV502">
        <v>0</v>
      </c>
      <c r="DW502">
        <v>0</v>
      </c>
      <c r="DX502">
        <v>0</v>
      </c>
      <c r="DY502">
        <v>0</v>
      </c>
      <c r="DZ502">
        <v>0</v>
      </c>
      <c r="EA502">
        <v>0</v>
      </c>
      <c r="EB502">
        <v>0</v>
      </c>
      <c r="EC502">
        <v>0</v>
      </c>
      <c r="ED502">
        <v>0</v>
      </c>
      <c r="EE502">
        <v>0</v>
      </c>
      <c r="EF502">
        <v>0</v>
      </c>
      <c r="EG502">
        <v>0</v>
      </c>
      <c r="EH502">
        <v>0</v>
      </c>
      <c r="EI502">
        <v>0</v>
      </c>
      <c r="EJ502">
        <v>0</v>
      </c>
      <c r="EK502">
        <v>0</v>
      </c>
      <c r="EL502">
        <v>0</v>
      </c>
      <c r="EM502">
        <v>0</v>
      </c>
      <c r="EN502">
        <v>0</v>
      </c>
      <c r="EO502">
        <v>0</v>
      </c>
      <c r="EP502">
        <v>0</v>
      </c>
      <c r="EQ502">
        <v>0</v>
      </c>
      <c r="ER502">
        <v>0</v>
      </c>
      <c r="ES502">
        <v>0</v>
      </c>
      <c r="ET502">
        <v>0</v>
      </c>
      <c r="EU502">
        <v>0</v>
      </c>
      <c r="EV502">
        <v>0</v>
      </c>
      <c r="EW502">
        <v>0</v>
      </c>
      <c r="EX502">
        <v>0</v>
      </c>
      <c r="EY502">
        <v>0</v>
      </c>
      <c r="EZ502">
        <v>0</v>
      </c>
      <c r="FA502">
        <v>0</v>
      </c>
      <c r="FB502">
        <v>0</v>
      </c>
      <c r="FC502">
        <v>0</v>
      </c>
      <c r="FD502">
        <v>0</v>
      </c>
      <c r="FE502">
        <v>0</v>
      </c>
      <c r="FF502">
        <v>0</v>
      </c>
      <c r="FG502">
        <v>0</v>
      </c>
      <c r="FH502">
        <v>0</v>
      </c>
      <c r="FI502">
        <v>0</v>
      </c>
      <c r="FJ502">
        <v>0</v>
      </c>
      <c r="FK502">
        <v>0</v>
      </c>
      <c r="FL502">
        <v>0</v>
      </c>
      <c r="FM502">
        <v>0</v>
      </c>
      <c r="FN502">
        <v>0</v>
      </c>
      <c r="FO502">
        <v>0</v>
      </c>
      <c r="FP502">
        <v>0</v>
      </c>
      <c r="FQ502">
        <v>0</v>
      </c>
      <c r="FR502">
        <v>0</v>
      </c>
      <c r="FS502">
        <v>0</v>
      </c>
      <c r="FU502">
        <v>0</v>
      </c>
    </row>
    <row r="503" spans="1:177" x14ac:dyDescent="0.2">
      <c r="A503" t="s">
        <v>193</v>
      </c>
      <c r="B503" t="s">
        <v>213</v>
      </c>
      <c r="C503" t="s">
        <v>1</v>
      </c>
      <c r="D503" t="s">
        <v>251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0</v>
      </c>
      <c r="BI503">
        <v>0</v>
      </c>
      <c r="BJ503">
        <v>0</v>
      </c>
      <c r="BK503">
        <v>0</v>
      </c>
      <c r="BL503">
        <v>0</v>
      </c>
      <c r="BM503">
        <v>0</v>
      </c>
      <c r="BN503">
        <v>0</v>
      </c>
      <c r="BO503">
        <v>0</v>
      </c>
      <c r="BP503">
        <v>0</v>
      </c>
      <c r="BQ503">
        <v>0</v>
      </c>
      <c r="BR503">
        <v>0</v>
      </c>
      <c r="BS503">
        <v>0</v>
      </c>
      <c r="BT503">
        <v>0</v>
      </c>
      <c r="BU503">
        <v>0</v>
      </c>
      <c r="BV503">
        <v>0</v>
      </c>
      <c r="BW503">
        <v>0</v>
      </c>
      <c r="BX503">
        <v>0</v>
      </c>
      <c r="BY503">
        <v>0</v>
      </c>
      <c r="BZ503">
        <v>0</v>
      </c>
      <c r="CA503">
        <v>0</v>
      </c>
      <c r="CB503">
        <v>0</v>
      </c>
      <c r="CC503">
        <v>0</v>
      </c>
      <c r="CD503">
        <v>0</v>
      </c>
      <c r="CE503">
        <v>0</v>
      </c>
      <c r="CF503">
        <v>0</v>
      </c>
      <c r="CG503">
        <v>0</v>
      </c>
      <c r="CH503">
        <v>0</v>
      </c>
      <c r="CI503">
        <v>0</v>
      </c>
      <c r="CJ503">
        <v>0</v>
      </c>
      <c r="CK503">
        <v>0</v>
      </c>
      <c r="CL503">
        <v>0</v>
      </c>
      <c r="CM503">
        <v>0</v>
      </c>
      <c r="CN503">
        <v>0</v>
      </c>
      <c r="CO503">
        <v>0</v>
      </c>
      <c r="CP503">
        <v>0</v>
      </c>
      <c r="CQ503">
        <v>0</v>
      </c>
      <c r="CR503">
        <v>0</v>
      </c>
      <c r="CS503">
        <v>0</v>
      </c>
      <c r="CT503">
        <v>0</v>
      </c>
      <c r="CU503">
        <v>0</v>
      </c>
      <c r="CV503">
        <v>0</v>
      </c>
      <c r="CW503">
        <v>0</v>
      </c>
      <c r="CX503">
        <v>0</v>
      </c>
      <c r="CY503">
        <v>0</v>
      </c>
      <c r="CZ503">
        <v>0</v>
      </c>
      <c r="DA503">
        <v>0</v>
      </c>
      <c r="DB503">
        <v>0</v>
      </c>
      <c r="DC503">
        <v>0</v>
      </c>
      <c r="DD503">
        <v>0</v>
      </c>
      <c r="DE503">
        <v>0</v>
      </c>
      <c r="DF503">
        <v>0</v>
      </c>
      <c r="DG503">
        <v>0</v>
      </c>
      <c r="DH503">
        <v>0</v>
      </c>
      <c r="DI503">
        <v>0</v>
      </c>
      <c r="DJ503">
        <v>0</v>
      </c>
      <c r="DK503">
        <v>0</v>
      </c>
      <c r="DL503">
        <v>0</v>
      </c>
      <c r="DM503">
        <v>0</v>
      </c>
      <c r="DN503">
        <v>0</v>
      </c>
      <c r="DO503">
        <v>0</v>
      </c>
      <c r="DP503">
        <v>0</v>
      </c>
      <c r="DQ503">
        <v>0</v>
      </c>
      <c r="DR503">
        <v>0</v>
      </c>
      <c r="DS503">
        <v>0</v>
      </c>
      <c r="DT503">
        <v>0</v>
      </c>
      <c r="DU503">
        <v>0</v>
      </c>
      <c r="DV503">
        <v>0</v>
      </c>
      <c r="DW503">
        <v>0</v>
      </c>
      <c r="DX503">
        <v>0</v>
      </c>
      <c r="DY503">
        <v>0</v>
      </c>
      <c r="DZ503">
        <v>0</v>
      </c>
      <c r="EA503">
        <v>0</v>
      </c>
      <c r="EB503">
        <v>0</v>
      </c>
      <c r="EC503">
        <v>0</v>
      </c>
      <c r="ED503">
        <v>0</v>
      </c>
      <c r="EE503">
        <v>0</v>
      </c>
      <c r="EF503">
        <v>0</v>
      </c>
      <c r="EG503">
        <v>0</v>
      </c>
      <c r="EH503">
        <v>0</v>
      </c>
      <c r="EI503">
        <v>0</v>
      </c>
      <c r="EJ503">
        <v>0</v>
      </c>
      <c r="EK503">
        <v>0</v>
      </c>
      <c r="EL503">
        <v>0</v>
      </c>
      <c r="EM503">
        <v>0</v>
      </c>
      <c r="EN503">
        <v>0</v>
      </c>
      <c r="EO503">
        <v>0</v>
      </c>
      <c r="EP503">
        <v>0</v>
      </c>
      <c r="EQ503">
        <v>0</v>
      </c>
      <c r="ER503">
        <v>0</v>
      </c>
      <c r="ES503">
        <v>0</v>
      </c>
      <c r="ET503">
        <v>0</v>
      </c>
      <c r="EU503">
        <v>0</v>
      </c>
      <c r="EV503">
        <v>0</v>
      </c>
      <c r="EW503">
        <v>0</v>
      </c>
      <c r="EX503">
        <v>0</v>
      </c>
      <c r="EY503">
        <v>0</v>
      </c>
      <c r="EZ503">
        <v>0</v>
      </c>
      <c r="FA503">
        <v>0</v>
      </c>
      <c r="FB503">
        <v>0</v>
      </c>
      <c r="FC503">
        <v>0</v>
      </c>
      <c r="FD503">
        <v>0</v>
      </c>
      <c r="FE503">
        <v>0</v>
      </c>
      <c r="FF503">
        <v>0</v>
      </c>
      <c r="FG503">
        <v>0</v>
      </c>
      <c r="FH503">
        <v>0</v>
      </c>
      <c r="FI503">
        <v>0</v>
      </c>
      <c r="FJ503">
        <v>0</v>
      </c>
      <c r="FK503">
        <v>0</v>
      </c>
      <c r="FL503">
        <v>0</v>
      </c>
      <c r="FM503">
        <v>0</v>
      </c>
      <c r="FN503">
        <v>0</v>
      </c>
      <c r="FO503">
        <v>0</v>
      </c>
      <c r="FP503">
        <v>0</v>
      </c>
      <c r="FQ503">
        <v>0</v>
      </c>
      <c r="FR503">
        <v>0</v>
      </c>
      <c r="FS503">
        <v>0</v>
      </c>
      <c r="FU503">
        <v>0</v>
      </c>
    </row>
    <row r="504" spans="1:177" x14ac:dyDescent="0.2">
      <c r="A504" t="s">
        <v>193</v>
      </c>
      <c r="B504" t="s">
        <v>213</v>
      </c>
      <c r="C504" t="s">
        <v>1</v>
      </c>
      <c r="D504" t="s">
        <v>252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0</v>
      </c>
      <c r="BI504">
        <v>0</v>
      </c>
      <c r="BJ504">
        <v>0</v>
      </c>
      <c r="BK504">
        <v>0</v>
      </c>
      <c r="BL504">
        <v>0</v>
      </c>
      <c r="BM504">
        <v>0</v>
      </c>
      <c r="BN504">
        <v>0</v>
      </c>
      <c r="BO504">
        <v>0</v>
      </c>
      <c r="BP504">
        <v>0</v>
      </c>
      <c r="BQ504">
        <v>0</v>
      </c>
      <c r="BR504">
        <v>0</v>
      </c>
      <c r="BS504">
        <v>0</v>
      </c>
      <c r="BT504">
        <v>0</v>
      </c>
      <c r="BU504">
        <v>0</v>
      </c>
      <c r="BV504">
        <v>0</v>
      </c>
      <c r="BW504">
        <v>0</v>
      </c>
      <c r="BX504">
        <v>0</v>
      </c>
      <c r="BY504">
        <v>0</v>
      </c>
      <c r="BZ504">
        <v>0</v>
      </c>
      <c r="CA504">
        <v>0</v>
      </c>
      <c r="CB504">
        <v>0</v>
      </c>
      <c r="CC504">
        <v>0</v>
      </c>
      <c r="CD504">
        <v>0</v>
      </c>
      <c r="CE504">
        <v>0</v>
      </c>
      <c r="CF504">
        <v>0</v>
      </c>
      <c r="CG504">
        <v>0</v>
      </c>
      <c r="CH504">
        <v>0</v>
      </c>
      <c r="CI504">
        <v>0</v>
      </c>
      <c r="CJ504">
        <v>0</v>
      </c>
      <c r="CK504">
        <v>0</v>
      </c>
      <c r="CL504">
        <v>0</v>
      </c>
      <c r="CM504">
        <v>0</v>
      </c>
      <c r="CN504">
        <v>0</v>
      </c>
      <c r="CO504">
        <v>0</v>
      </c>
      <c r="CP504">
        <v>0</v>
      </c>
      <c r="CQ504">
        <v>0</v>
      </c>
      <c r="CR504">
        <v>0</v>
      </c>
      <c r="CS504">
        <v>0</v>
      </c>
      <c r="CT504">
        <v>0</v>
      </c>
      <c r="CU504">
        <v>0</v>
      </c>
      <c r="CV504">
        <v>0</v>
      </c>
      <c r="CW504">
        <v>0</v>
      </c>
      <c r="CX504">
        <v>0</v>
      </c>
      <c r="CY504">
        <v>0</v>
      </c>
      <c r="CZ504">
        <v>0</v>
      </c>
      <c r="DA504">
        <v>0</v>
      </c>
      <c r="DB504">
        <v>0</v>
      </c>
      <c r="DC504">
        <v>0</v>
      </c>
      <c r="DD504">
        <v>0</v>
      </c>
      <c r="DE504">
        <v>0</v>
      </c>
      <c r="DF504">
        <v>0</v>
      </c>
      <c r="DG504">
        <v>0</v>
      </c>
      <c r="DH504">
        <v>0</v>
      </c>
      <c r="DI504">
        <v>0</v>
      </c>
      <c r="DJ504">
        <v>0</v>
      </c>
      <c r="DK504">
        <v>0</v>
      </c>
      <c r="DL504">
        <v>0</v>
      </c>
      <c r="DM504">
        <v>0</v>
      </c>
      <c r="DN504">
        <v>0</v>
      </c>
      <c r="DO504">
        <v>0</v>
      </c>
      <c r="DP504">
        <v>0</v>
      </c>
      <c r="DQ504">
        <v>0</v>
      </c>
      <c r="DR504">
        <v>0</v>
      </c>
      <c r="DS504">
        <v>0</v>
      </c>
      <c r="DT504">
        <v>0</v>
      </c>
      <c r="DU504">
        <v>0</v>
      </c>
      <c r="DV504">
        <v>0</v>
      </c>
      <c r="DW504">
        <v>0</v>
      </c>
      <c r="DX504">
        <v>0</v>
      </c>
      <c r="DY504">
        <v>0</v>
      </c>
      <c r="DZ504">
        <v>0</v>
      </c>
      <c r="EA504">
        <v>0</v>
      </c>
      <c r="EB504">
        <v>0</v>
      </c>
      <c r="EC504">
        <v>0</v>
      </c>
      <c r="ED504">
        <v>0</v>
      </c>
      <c r="EE504">
        <v>0</v>
      </c>
      <c r="EF504">
        <v>0</v>
      </c>
      <c r="EG504">
        <v>0</v>
      </c>
      <c r="EH504">
        <v>0</v>
      </c>
      <c r="EI504">
        <v>0</v>
      </c>
      <c r="EJ504">
        <v>0</v>
      </c>
      <c r="EK504">
        <v>0</v>
      </c>
      <c r="EL504">
        <v>0</v>
      </c>
      <c r="EM504">
        <v>0</v>
      </c>
      <c r="EN504">
        <v>0</v>
      </c>
      <c r="EO504">
        <v>0</v>
      </c>
      <c r="EP504">
        <v>0</v>
      </c>
      <c r="EQ504">
        <v>0</v>
      </c>
      <c r="ER504">
        <v>0</v>
      </c>
      <c r="ES504">
        <v>0</v>
      </c>
      <c r="ET504">
        <v>0</v>
      </c>
      <c r="EU504">
        <v>0</v>
      </c>
      <c r="EV504">
        <v>0</v>
      </c>
      <c r="EW504">
        <v>0</v>
      </c>
      <c r="EX504">
        <v>0</v>
      </c>
      <c r="EY504">
        <v>0</v>
      </c>
      <c r="EZ504">
        <v>0</v>
      </c>
      <c r="FA504">
        <v>0</v>
      </c>
      <c r="FB504">
        <v>0</v>
      </c>
      <c r="FC504">
        <v>0</v>
      </c>
      <c r="FD504">
        <v>0</v>
      </c>
      <c r="FE504">
        <v>0</v>
      </c>
      <c r="FF504">
        <v>0</v>
      </c>
      <c r="FG504">
        <v>0</v>
      </c>
      <c r="FH504">
        <v>0</v>
      </c>
      <c r="FI504">
        <v>0</v>
      </c>
      <c r="FJ504">
        <v>0</v>
      </c>
      <c r="FK504">
        <v>0</v>
      </c>
      <c r="FL504">
        <v>0</v>
      </c>
      <c r="FM504">
        <v>0</v>
      </c>
      <c r="FN504">
        <v>0</v>
      </c>
      <c r="FO504">
        <v>0</v>
      </c>
      <c r="FP504">
        <v>0</v>
      </c>
      <c r="FQ504">
        <v>0</v>
      </c>
      <c r="FR504">
        <v>0</v>
      </c>
      <c r="FS504">
        <v>0</v>
      </c>
      <c r="FU504">
        <v>0</v>
      </c>
    </row>
    <row r="505" spans="1:177" x14ac:dyDescent="0.2">
      <c r="A505" t="s">
        <v>193</v>
      </c>
      <c r="B505" t="s">
        <v>213</v>
      </c>
      <c r="C505" t="s">
        <v>1</v>
      </c>
      <c r="D505" t="s">
        <v>253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0</v>
      </c>
      <c r="BI505">
        <v>0</v>
      </c>
      <c r="BJ505">
        <v>0</v>
      </c>
      <c r="BK505">
        <v>0</v>
      </c>
      <c r="BL505">
        <v>0</v>
      </c>
      <c r="BM505">
        <v>0</v>
      </c>
      <c r="BN505">
        <v>0</v>
      </c>
      <c r="BO505">
        <v>0</v>
      </c>
      <c r="BP505">
        <v>0</v>
      </c>
      <c r="BQ505">
        <v>0</v>
      </c>
      <c r="BR505">
        <v>0</v>
      </c>
      <c r="BS505">
        <v>0</v>
      </c>
      <c r="BT505">
        <v>0</v>
      </c>
      <c r="BU505">
        <v>0</v>
      </c>
      <c r="BV505">
        <v>0</v>
      </c>
      <c r="BW505">
        <v>0</v>
      </c>
      <c r="BX505">
        <v>0</v>
      </c>
      <c r="BY505">
        <v>0</v>
      </c>
      <c r="BZ505">
        <v>0</v>
      </c>
      <c r="CA505">
        <v>0</v>
      </c>
      <c r="CB505">
        <v>0</v>
      </c>
      <c r="CC505">
        <v>0</v>
      </c>
      <c r="CD505">
        <v>0</v>
      </c>
      <c r="CE505">
        <v>0</v>
      </c>
      <c r="CF505">
        <v>0</v>
      </c>
      <c r="CG505">
        <v>0</v>
      </c>
      <c r="CH505">
        <v>0</v>
      </c>
      <c r="CI505">
        <v>0</v>
      </c>
      <c r="CJ505">
        <v>0</v>
      </c>
      <c r="CK505">
        <v>0</v>
      </c>
      <c r="CL505">
        <v>0</v>
      </c>
      <c r="CM505">
        <v>0</v>
      </c>
      <c r="CN505">
        <v>0</v>
      </c>
      <c r="CO505">
        <v>0</v>
      </c>
      <c r="CP505">
        <v>0</v>
      </c>
      <c r="CQ505">
        <v>0</v>
      </c>
      <c r="CR505">
        <v>0</v>
      </c>
      <c r="CS505">
        <v>0</v>
      </c>
      <c r="CT505">
        <v>0</v>
      </c>
      <c r="CU505">
        <v>0</v>
      </c>
      <c r="CV505">
        <v>0</v>
      </c>
      <c r="CW505">
        <v>0</v>
      </c>
      <c r="CX505">
        <v>0</v>
      </c>
      <c r="CY505">
        <v>0</v>
      </c>
      <c r="CZ505">
        <v>0</v>
      </c>
      <c r="DA505">
        <v>0</v>
      </c>
      <c r="DB505">
        <v>0</v>
      </c>
      <c r="DC505">
        <v>0</v>
      </c>
      <c r="DD505">
        <v>0</v>
      </c>
      <c r="DE505">
        <v>0</v>
      </c>
      <c r="DF505">
        <v>0</v>
      </c>
      <c r="DG505">
        <v>0</v>
      </c>
      <c r="DH505">
        <v>0</v>
      </c>
      <c r="DI505">
        <v>0</v>
      </c>
      <c r="DJ505">
        <v>0</v>
      </c>
      <c r="DK505">
        <v>0</v>
      </c>
      <c r="DL505">
        <v>0</v>
      </c>
      <c r="DM505">
        <v>0</v>
      </c>
      <c r="DN505">
        <v>0</v>
      </c>
      <c r="DO505">
        <v>0</v>
      </c>
      <c r="DP505">
        <v>0</v>
      </c>
      <c r="DQ505">
        <v>0</v>
      </c>
      <c r="DR505">
        <v>0</v>
      </c>
      <c r="DS505">
        <v>0</v>
      </c>
      <c r="DT505">
        <v>0</v>
      </c>
      <c r="DU505">
        <v>0</v>
      </c>
      <c r="DV505">
        <v>0</v>
      </c>
      <c r="DW505">
        <v>0</v>
      </c>
      <c r="DX505">
        <v>0</v>
      </c>
      <c r="DY505">
        <v>0</v>
      </c>
      <c r="DZ505">
        <v>0</v>
      </c>
      <c r="EA505">
        <v>0</v>
      </c>
      <c r="EB505">
        <v>0</v>
      </c>
      <c r="EC505">
        <v>0</v>
      </c>
      <c r="ED505">
        <v>0</v>
      </c>
      <c r="EE505">
        <v>0</v>
      </c>
      <c r="EF505">
        <v>0</v>
      </c>
      <c r="EG505">
        <v>0</v>
      </c>
      <c r="EH505">
        <v>0</v>
      </c>
      <c r="EI505">
        <v>0</v>
      </c>
      <c r="EJ505">
        <v>0</v>
      </c>
      <c r="EK505">
        <v>0</v>
      </c>
      <c r="EL505">
        <v>0</v>
      </c>
      <c r="EM505">
        <v>0</v>
      </c>
      <c r="EN505">
        <v>0</v>
      </c>
      <c r="EO505">
        <v>0</v>
      </c>
      <c r="EP505">
        <v>0</v>
      </c>
      <c r="EQ505">
        <v>0</v>
      </c>
      <c r="ER505">
        <v>0</v>
      </c>
      <c r="ES505">
        <v>0</v>
      </c>
      <c r="ET505">
        <v>0</v>
      </c>
      <c r="EU505">
        <v>0</v>
      </c>
      <c r="EV505">
        <v>0</v>
      </c>
      <c r="EW505">
        <v>0</v>
      </c>
      <c r="EX505">
        <v>0</v>
      </c>
      <c r="EY505">
        <v>0</v>
      </c>
      <c r="EZ505">
        <v>0</v>
      </c>
      <c r="FA505">
        <v>0</v>
      </c>
      <c r="FB505">
        <v>0</v>
      </c>
      <c r="FC505">
        <v>0</v>
      </c>
      <c r="FD505">
        <v>0</v>
      </c>
      <c r="FE505">
        <v>0</v>
      </c>
      <c r="FF505">
        <v>0</v>
      </c>
      <c r="FG505">
        <v>0</v>
      </c>
      <c r="FH505">
        <v>0</v>
      </c>
      <c r="FI505">
        <v>0</v>
      </c>
      <c r="FJ505">
        <v>0</v>
      </c>
      <c r="FK505">
        <v>0</v>
      </c>
      <c r="FL505">
        <v>0</v>
      </c>
      <c r="FM505">
        <v>0</v>
      </c>
      <c r="FN505">
        <v>0</v>
      </c>
      <c r="FO505">
        <v>0</v>
      </c>
      <c r="FP505">
        <v>0</v>
      </c>
      <c r="FQ505">
        <v>0</v>
      </c>
      <c r="FR505">
        <v>0</v>
      </c>
      <c r="FS505">
        <v>22</v>
      </c>
      <c r="FT505">
        <v>0.67057681083679199</v>
      </c>
      <c r="FU505">
        <v>0</v>
      </c>
    </row>
    <row r="506" spans="1:177" x14ac:dyDescent="0.2">
      <c r="A506" t="s">
        <v>193</v>
      </c>
      <c r="B506" t="s">
        <v>213</v>
      </c>
      <c r="C506" t="s">
        <v>1</v>
      </c>
      <c r="D506" t="s">
        <v>254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0</v>
      </c>
      <c r="BI506">
        <v>0</v>
      </c>
      <c r="BJ506">
        <v>0</v>
      </c>
      <c r="BK506">
        <v>0</v>
      </c>
      <c r="BL506">
        <v>0</v>
      </c>
      <c r="BM506">
        <v>0</v>
      </c>
      <c r="BN506">
        <v>0</v>
      </c>
      <c r="BO506">
        <v>0</v>
      </c>
      <c r="BP506">
        <v>0</v>
      </c>
      <c r="BQ506">
        <v>0</v>
      </c>
      <c r="BR506">
        <v>0</v>
      </c>
      <c r="BS506">
        <v>0</v>
      </c>
      <c r="BT506">
        <v>0</v>
      </c>
      <c r="BU506">
        <v>0</v>
      </c>
      <c r="BV506">
        <v>0</v>
      </c>
      <c r="BW506">
        <v>0</v>
      </c>
      <c r="BX506">
        <v>0</v>
      </c>
      <c r="BY506">
        <v>0</v>
      </c>
      <c r="BZ506">
        <v>0</v>
      </c>
      <c r="CA506">
        <v>0</v>
      </c>
      <c r="CB506">
        <v>0</v>
      </c>
      <c r="CC506">
        <v>0</v>
      </c>
      <c r="CD506">
        <v>0</v>
      </c>
      <c r="CE506">
        <v>0</v>
      </c>
      <c r="CF506">
        <v>0</v>
      </c>
      <c r="CG506">
        <v>0</v>
      </c>
      <c r="CH506">
        <v>0</v>
      </c>
      <c r="CI506">
        <v>0</v>
      </c>
      <c r="CJ506">
        <v>0</v>
      </c>
      <c r="CK506">
        <v>0</v>
      </c>
      <c r="CL506">
        <v>0</v>
      </c>
      <c r="CM506">
        <v>0</v>
      </c>
      <c r="CN506">
        <v>0</v>
      </c>
      <c r="CO506">
        <v>0</v>
      </c>
      <c r="CP506">
        <v>0</v>
      </c>
      <c r="CQ506">
        <v>0</v>
      </c>
      <c r="CR506">
        <v>0</v>
      </c>
      <c r="CS506">
        <v>0</v>
      </c>
      <c r="CT506">
        <v>0</v>
      </c>
      <c r="CU506">
        <v>0</v>
      </c>
      <c r="CV506">
        <v>0</v>
      </c>
      <c r="CW506">
        <v>0</v>
      </c>
      <c r="CX506">
        <v>0</v>
      </c>
      <c r="CY506">
        <v>0</v>
      </c>
      <c r="CZ506">
        <v>0</v>
      </c>
      <c r="DA506">
        <v>0</v>
      </c>
      <c r="DB506">
        <v>0</v>
      </c>
      <c r="DC506">
        <v>0</v>
      </c>
      <c r="DD506">
        <v>0</v>
      </c>
      <c r="DE506">
        <v>0</v>
      </c>
      <c r="DF506">
        <v>0</v>
      </c>
      <c r="DG506">
        <v>0</v>
      </c>
      <c r="DH506">
        <v>0</v>
      </c>
      <c r="DI506">
        <v>0</v>
      </c>
      <c r="DJ506">
        <v>0</v>
      </c>
      <c r="DK506">
        <v>0</v>
      </c>
      <c r="DL506">
        <v>0</v>
      </c>
      <c r="DM506">
        <v>0</v>
      </c>
      <c r="DN506">
        <v>0</v>
      </c>
      <c r="DO506">
        <v>0</v>
      </c>
      <c r="DP506">
        <v>0</v>
      </c>
      <c r="DQ506">
        <v>0</v>
      </c>
      <c r="DR506">
        <v>0</v>
      </c>
      <c r="DS506">
        <v>0</v>
      </c>
      <c r="DT506">
        <v>0</v>
      </c>
      <c r="DU506">
        <v>0</v>
      </c>
      <c r="DV506">
        <v>0</v>
      </c>
      <c r="DW506">
        <v>0</v>
      </c>
      <c r="DX506">
        <v>0</v>
      </c>
      <c r="DY506">
        <v>0</v>
      </c>
      <c r="DZ506">
        <v>0</v>
      </c>
      <c r="EA506">
        <v>0</v>
      </c>
      <c r="EB506">
        <v>0</v>
      </c>
      <c r="EC506">
        <v>0</v>
      </c>
      <c r="ED506">
        <v>0</v>
      </c>
      <c r="EE506">
        <v>0</v>
      </c>
      <c r="EF506">
        <v>0</v>
      </c>
      <c r="EG506">
        <v>0</v>
      </c>
      <c r="EH506">
        <v>0</v>
      </c>
      <c r="EI506">
        <v>0</v>
      </c>
      <c r="EJ506">
        <v>0</v>
      </c>
      <c r="EK506">
        <v>0</v>
      </c>
      <c r="EL506">
        <v>0</v>
      </c>
      <c r="EM506">
        <v>0</v>
      </c>
      <c r="EN506">
        <v>0</v>
      </c>
      <c r="EO506">
        <v>0</v>
      </c>
      <c r="EP506">
        <v>0</v>
      </c>
      <c r="EQ506">
        <v>0</v>
      </c>
      <c r="ER506">
        <v>0</v>
      </c>
      <c r="ES506">
        <v>0</v>
      </c>
      <c r="ET506">
        <v>0</v>
      </c>
      <c r="EU506">
        <v>0</v>
      </c>
      <c r="EV506">
        <v>0</v>
      </c>
      <c r="EW506">
        <v>0</v>
      </c>
      <c r="EX506">
        <v>0</v>
      </c>
      <c r="EY506">
        <v>0</v>
      </c>
      <c r="EZ506">
        <v>0</v>
      </c>
      <c r="FA506">
        <v>0</v>
      </c>
      <c r="FB506">
        <v>0</v>
      </c>
      <c r="FC506">
        <v>0</v>
      </c>
      <c r="FD506">
        <v>0</v>
      </c>
      <c r="FE506">
        <v>0</v>
      </c>
      <c r="FF506">
        <v>0</v>
      </c>
      <c r="FG506">
        <v>0</v>
      </c>
      <c r="FH506">
        <v>0</v>
      </c>
      <c r="FI506">
        <v>0</v>
      </c>
      <c r="FJ506">
        <v>0</v>
      </c>
      <c r="FK506">
        <v>0</v>
      </c>
      <c r="FL506">
        <v>0</v>
      </c>
      <c r="FM506">
        <v>0</v>
      </c>
      <c r="FN506">
        <v>0</v>
      </c>
      <c r="FO506">
        <v>0</v>
      </c>
      <c r="FP506">
        <v>0</v>
      </c>
      <c r="FQ506">
        <v>0</v>
      </c>
      <c r="FR506">
        <v>0</v>
      </c>
      <c r="FS506">
        <v>22</v>
      </c>
      <c r="FT506">
        <v>0.74919402599334717</v>
      </c>
      <c r="FU506">
        <v>0</v>
      </c>
    </row>
    <row r="507" spans="1:177" x14ac:dyDescent="0.2">
      <c r="A507" t="s">
        <v>193</v>
      </c>
      <c r="B507" t="s">
        <v>213</v>
      </c>
      <c r="C507" t="s">
        <v>1</v>
      </c>
      <c r="D507" t="s">
        <v>255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0</v>
      </c>
      <c r="BI507">
        <v>0</v>
      </c>
      <c r="BJ507">
        <v>0</v>
      </c>
      <c r="BK507">
        <v>0</v>
      </c>
      <c r="BL507">
        <v>0</v>
      </c>
      <c r="BM507">
        <v>0</v>
      </c>
      <c r="BN507">
        <v>0</v>
      </c>
      <c r="BO507">
        <v>0</v>
      </c>
      <c r="BP507">
        <v>0</v>
      </c>
      <c r="BQ507">
        <v>0</v>
      </c>
      <c r="BR507">
        <v>0</v>
      </c>
      <c r="BS507">
        <v>0</v>
      </c>
      <c r="BT507">
        <v>0</v>
      </c>
      <c r="BU507">
        <v>0</v>
      </c>
      <c r="BV507">
        <v>0</v>
      </c>
      <c r="BW507">
        <v>0</v>
      </c>
      <c r="BX507">
        <v>0</v>
      </c>
      <c r="BY507">
        <v>0</v>
      </c>
      <c r="BZ507">
        <v>0</v>
      </c>
      <c r="CA507">
        <v>0</v>
      </c>
      <c r="CB507">
        <v>0</v>
      </c>
      <c r="CC507">
        <v>0</v>
      </c>
      <c r="CD507">
        <v>0</v>
      </c>
      <c r="CE507">
        <v>0</v>
      </c>
      <c r="CF507">
        <v>0</v>
      </c>
      <c r="CG507">
        <v>0</v>
      </c>
      <c r="CH507">
        <v>0</v>
      </c>
      <c r="CI507">
        <v>0</v>
      </c>
      <c r="CJ507">
        <v>0</v>
      </c>
      <c r="CK507">
        <v>0</v>
      </c>
      <c r="CL507">
        <v>0</v>
      </c>
      <c r="CM507">
        <v>0</v>
      </c>
      <c r="CN507">
        <v>0</v>
      </c>
      <c r="CO507">
        <v>0</v>
      </c>
      <c r="CP507">
        <v>0</v>
      </c>
      <c r="CQ507">
        <v>0</v>
      </c>
      <c r="CR507">
        <v>0</v>
      </c>
      <c r="CS507">
        <v>0</v>
      </c>
      <c r="CT507">
        <v>0</v>
      </c>
      <c r="CU507">
        <v>0</v>
      </c>
      <c r="CV507">
        <v>0</v>
      </c>
      <c r="CW507">
        <v>0</v>
      </c>
      <c r="CX507">
        <v>0</v>
      </c>
      <c r="CY507">
        <v>0</v>
      </c>
      <c r="CZ507">
        <v>0</v>
      </c>
      <c r="DA507">
        <v>0</v>
      </c>
      <c r="DB507">
        <v>0</v>
      </c>
      <c r="DC507">
        <v>0</v>
      </c>
      <c r="DD507">
        <v>0</v>
      </c>
      <c r="DE507">
        <v>0</v>
      </c>
      <c r="DF507">
        <v>0</v>
      </c>
      <c r="DG507">
        <v>0</v>
      </c>
      <c r="DH507">
        <v>0</v>
      </c>
      <c r="DI507">
        <v>0</v>
      </c>
      <c r="DJ507">
        <v>0</v>
      </c>
      <c r="DK507">
        <v>0</v>
      </c>
      <c r="DL507">
        <v>0</v>
      </c>
      <c r="DM507">
        <v>0</v>
      </c>
      <c r="DN507">
        <v>0</v>
      </c>
      <c r="DO507">
        <v>0</v>
      </c>
      <c r="DP507">
        <v>0</v>
      </c>
      <c r="DQ507">
        <v>0</v>
      </c>
      <c r="DR507">
        <v>0</v>
      </c>
      <c r="DS507">
        <v>0</v>
      </c>
      <c r="DT507">
        <v>0</v>
      </c>
      <c r="DU507">
        <v>0</v>
      </c>
      <c r="DV507">
        <v>0</v>
      </c>
      <c r="DW507">
        <v>0</v>
      </c>
      <c r="DX507">
        <v>0</v>
      </c>
      <c r="DY507">
        <v>0</v>
      </c>
      <c r="DZ507">
        <v>0</v>
      </c>
      <c r="EA507">
        <v>0</v>
      </c>
      <c r="EB507">
        <v>0</v>
      </c>
      <c r="EC507">
        <v>0</v>
      </c>
      <c r="ED507">
        <v>0</v>
      </c>
      <c r="EE507">
        <v>0</v>
      </c>
      <c r="EF507">
        <v>0</v>
      </c>
      <c r="EG507">
        <v>0</v>
      </c>
      <c r="EH507">
        <v>0</v>
      </c>
      <c r="EI507">
        <v>0</v>
      </c>
      <c r="EJ507">
        <v>0</v>
      </c>
      <c r="EK507">
        <v>0</v>
      </c>
      <c r="EL507">
        <v>0</v>
      </c>
      <c r="EM507">
        <v>0</v>
      </c>
      <c r="EN507">
        <v>0</v>
      </c>
      <c r="EO507">
        <v>0</v>
      </c>
      <c r="EP507">
        <v>0</v>
      </c>
      <c r="EQ507">
        <v>0</v>
      </c>
      <c r="ER507">
        <v>0</v>
      </c>
      <c r="ES507">
        <v>0</v>
      </c>
      <c r="ET507">
        <v>0</v>
      </c>
      <c r="EU507">
        <v>0</v>
      </c>
      <c r="EV507">
        <v>0</v>
      </c>
      <c r="EW507">
        <v>0</v>
      </c>
      <c r="EX507">
        <v>0</v>
      </c>
      <c r="EY507">
        <v>0</v>
      </c>
      <c r="EZ507">
        <v>0</v>
      </c>
      <c r="FA507">
        <v>0</v>
      </c>
      <c r="FB507">
        <v>0</v>
      </c>
      <c r="FC507">
        <v>0</v>
      </c>
      <c r="FD507">
        <v>0</v>
      </c>
      <c r="FE507">
        <v>0</v>
      </c>
      <c r="FF507">
        <v>0</v>
      </c>
      <c r="FG507">
        <v>0</v>
      </c>
      <c r="FH507">
        <v>0</v>
      </c>
      <c r="FI507">
        <v>0</v>
      </c>
      <c r="FJ507">
        <v>0</v>
      </c>
      <c r="FK507">
        <v>0</v>
      </c>
      <c r="FL507">
        <v>0</v>
      </c>
      <c r="FM507">
        <v>0</v>
      </c>
      <c r="FN507">
        <v>0</v>
      </c>
      <c r="FO507">
        <v>0</v>
      </c>
      <c r="FP507">
        <v>0</v>
      </c>
      <c r="FQ507">
        <v>0</v>
      </c>
      <c r="FR507">
        <v>0</v>
      </c>
      <c r="FS507">
        <v>15</v>
      </c>
      <c r="FT507">
        <v>0.28713443875312805</v>
      </c>
      <c r="FU507">
        <v>0</v>
      </c>
    </row>
    <row r="508" spans="1:177" x14ac:dyDescent="0.2">
      <c r="A508" t="s">
        <v>193</v>
      </c>
      <c r="B508" t="s">
        <v>213</v>
      </c>
      <c r="C508" t="s">
        <v>1</v>
      </c>
      <c r="D508" t="s">
        <v>256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0</v>
      </c>
      <c r="BI508">
        <v>0</v>
      </c>
      <c r="BJ508">
        <v>0</v>
      </c>
      <c r="BK508">
        <v>0</v>
      </c>
      <c r="BL508">
        <v>0</v>
      </c>
      <c r="BM508">
        <v>0</v>
      </c>
      <c r="BN508">
        <v>0</v>
      </c>
      <c r="BO508">
        <v>0</v>
      </c>
      <c r="BP508">
        <v>0</v>
      </c>
      <c r="BQ508">
        <v>0</v>
      </c>
      <c r="BR508">
        <v>0</v>
      </c>
      <c r="BS508">
        <v>0</v>
      </c>
      <c r="BT508">
        <v>0</v>
      </c>
      <c r="BU508">
        <v>0</v>
      </c>
      <c r="BV508">
        <v>0</v>
      </c>
      <c r="BW508">
        <v>0</v>
      </c>
      <c r="BX508">
        <v>0</v>
      </c>
      <c r="BY508">
        <v>0</v>
      </c>
      <c r="BZ508">
        <v>0</v>
      </c>
      <c r="CA508">
        <v>0</v>
      </c>
      <c r="CB508">
        <v>0</v>
      </c>
      <c r="CC508">
        <v>0</v>
      </c>
      <c r="CD508">
        <v>0</v>
      </c>
      <c r="CE508">
        <v>0</v>
      </c>
      <c r="CF508">
        <v>0</v>
      </c>
      <c r="CG508">
        <v>0</v>
      </c>
      <c r="CH508">
        <v>0</v>
      </c>
      <c r="CI508">
        <v>0</v>
      </c>
      <c r="CJ508">
        <v>0</v>
      </c>
      <c r="CK508">
        <v>0</v>
      </c>
      <c r="CL508">
        <v>0</v>
      </c>
      <c r="CM508">
        <v>0</v>
      </c>
      <c r="CN508">
        <v>0</v>
      </c>
      <c r="CO508">
        <v>0</v>
      </c>
      <c r="CP508">
        <v>0</v>
      </c>
      <c r="CQ508">
        <v>0</v>
      </c>
      <c r="CR508">
        <v>0</v>
      </c>
      <c r="CS508">
        <v>0</v>
      </c>
      <c r="CT508">
        <v>0</v>
      </c>
      <c r="CU508">
        <v>0</v>
      </c>
      <c r="CV508">
        <v>0</v>
      </c>
      <c r="CW508">
        <v>0</v>
      </c>
      <c r="CX508">
        <v>0</v>
      </c>
      <c r="CY508">
        <v>0</v>
      </c>
      <c r="CZ508">
        <v>0</v>
      </c>
      <c r="DA508">
        <v>0</v>
      </c>
      <c r="DB508">
        <v>0</v>
      </c>
      <c r="DC508">
        <v>0</v>
      </c>
      <c r="DD508">
        <v>0</v>
      </c>
      <c r="DE508">
        <v>0</v>
      </c>
      <c r="DF508">
        <v>0</v>
      </c>
      <c r="DG508">
        <v>0</v>
      </c>
      <c r="DH508">
        <v>0</v>
      </c>
      <c r="DI508">
        <v>0</v>
      </c>
      <c r="DJ508">
        <v>0</v>
      </c>
      <c r="DK508">
        <v>0</v>
      </c>
      <c r="DL508">
        <v>0</v>
      </c>
      <c r="DM508">
        <v>0</v>
      </c>
      <c r="DN508">
        <v>0</v>
      </c>
      <c r="DO508">
        <v>0</v>
      </c>
      <c r="DP508">
        <v>0</v>
      </c>
      <c r="DQ508">
        <v>0</v>
      </c>
      <c r="DR508">
        <v>0</v>
      </c>
      <c r="DS508">
        <v>0</v>
      </c>
      <c r="DT508">
        <v>0</v>
      </c>
      <c r="DU508">
        <v>0</v>
      </c>
      <c r="DV508">
        <v>0</v>
      </c>
      <c r="DW508">
        <v>0</v>
      </c>
      <c r="DX508">
        <v>0</v>
      </c>
      <c r="DY508">
        <v>0</v>
      </c>
      <c r="DZ508">
        <v>0</v>
      </c>
      <c r="EA508">
        <v>0</v>
      </c>
      <c r="EB508">
        <v>0</v>
      </c>
      <c r="EC508">
        <v>0</v>
      </c>
      <c r="ED508">
        <v>0</v>
      </c>
      <c r="EE508">
        <v>0</v>
      </c>
      <c r="EF508">
        <v>0</v>
      </c>
      <c r="EG508">
        <v>0</v>
      </c>
      <c r="EH508">
        <v>0</v>
      </c>
      <c r="EI508">
        <v>0</v>
      </c>
      <c r="EJ508">
        <v>0</v>
      </c>
      <c r="EK508">
        <v>0</v>
      </c>
      <c r="EL508">
        <v>0</v>
      </c>
      <c r="EM508">
        <v>0</v>
      </c>
      <c r="EN508">
        <v>0</v>
      </c>
      <c r="EO508">
        <v>0</v>
      </c>
      <c r="EP508">
        <v>0</v>
      </c>
      <c r="EQ508">
        <v>0</v>
      </c>
      <c r="ER508">
        <v>0</v>
      </c>
      <c r="ES508">
        <v>0</v>
      </c>
      <c r="ET508">
        <v>0</v>
      </c>
      <c r="EU508">
        <v>0</v>
      </c>
      <c r="EV508">
        <v>0</v>
      </c>
      <c r="EW508">
        <v>0</v>
      </c>
      <c r="EX508">
        <v>0</v>
      </c>
      <c r="EY508">
        <v>0</v>
      </c>
      <c r="EZ508">
        <v>0</v>
      </c>
      <c r="FA508">
        <v>0</v>
      </c>
      <c r="FB508">
        <v>0</v>
      </c>
      <c r="FC508">
        <v>0</v>
      </c>
      <c r="FD508">
        <v>0</v>
      </c>
      <c r="FE508">
        <v>0</v>
      </c>
      <c r="FF508">
        <v>0</v>
      </c>
      <c r="FG508">
        <v>0</v>
      </c>
      <c r="FH508">
        <v>0</v>
      </c>
      <c r="FI508">
        <v>0</v>
      </c>
      <c r="FJ508">
        <v>0</v>
      </c>
      <c r="FK508">
        <v>0</v>
      </c>
      <c r="FL508">
        <v>0</v>
      </c>
      <c r="FM508">
        <v>0</v>
      </c>
      <c r="FN508">
        <v>0</v>
      </c>
      <c r="FO508">
        <v>0</v>
      </c>
      <c r="FP508">
        <v>0</v>
      </c>
      <c r="FQ508">
        <v>0</v>
      </c>
      <c r="FR508">
        <v>0</v>
      </c>
      <c r="FS508">
        <v>0</v>
      </c>
      <c r="FU508">
        <v>0</v>
      </c>
    </row>
    <row r="509" spans="1:177" x14ac:dyDescent="0.2">
      <c r="A509" t="s">
        <v>193</v>
      </c>
      <c r="B509" t="s">
        <v>213</v>
      </c>
      <c r="C509" t="s">
        <v>1</v>
      </c>
      <c r="D509" t="s">
        <v>257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M509">
        <v>0</v>
      </c>
      <c r="BN509">
        <v>0</v>
      </c>
      <c r="BO509">
        <v>0</v>
      </c>
      <c r="BP509">
        <v>0</v>
      </c>
      <c r="BQ509">
        <v>0</v>
      </c>
      <c r="BR509">
        <v>0</v>
      </c>
      <c r="BS509">
        <v>0</v>
      </c>
      <c r="BT509">
        <v>0</v>
      </c>
      <c r="BU509">
        <v>0</v>
      </c>
      <c r="BV509">
        <v>0</v>
      </c>
      <c r="BW509">
        <v>0</v>
      </c>
      <c r="BX509">
        <v>0</v>
      </c>
      <c r="BY509">
        <v>0</v>
      </c>
      <c r="BZ509">
        <v>0</v>
      </c>
      <c r="CA509">
        <v>0</v>
      </c>
      <c r="CB509">
        <v>0</v>
      </c>
      <c r="CC509">
        <v>0</v>
      </c>
      <c r="CD509">
        <v>0</v>
      </c>
      <c r="CE509">
        <v>0</v>
      </c>
      <c r="CF509">
        <v>0</v>
      </c>
      <c r="CG509">
        <v>0</v>
      </c>
      <c r="CH509">
        <v>0</v>
      </c>
      <c r="CI509">
        <v>0</v>
      </c>
      <c r="CJ509">
        <v>0</v>
      </c>
      <c r="CK509">
        <v>0</v>
      </c>
      <c r="CL509">
        <v>0</v>
      </c>
      <c r="CM509">
        <v>0</v>
      </c>
      <c r="CN509">
        <v>0</v>
      </c>
      <c r="CO509">
        <v>0</v>
      </c>
      <c r="CP509">
        <v>0</v>
      </c>
      <c r="CQ509">
        <v>0</v>
      </c>
      <c r="CR509">
        <v>0</v>
      </c>
      <c r="CS509">
        <v>0</v>
      </c>
      <c r="CT509">
        <v>0</v>
      </c>
      <c r="CU509">
        <v>0</v>
      </c>
      <c r="CV509">
        <v>0</v>
      </c>
      <c r="CW509">
        <v>0</v>
      </c>
      <c r="CX509">
        <v>0</v>
      </c>
      <c r="CY509">
        <v>0</v>
      </c>
      <c r="CZ509">
        <v>0</v>
      </c>
      <c r="DA509">
        <v>0</v>
      </c>
      <c r="DB509">
        <v>0</v>
      </c>
      <c r="DC509">
        <v>0</v>
      </c>
      <c r="DD509">
        <v>0</v>
      </c>
      <c r="DE509">
        <v>0</v>
      </c>
      <c r="DF509">
        <v>0</v>
      </c>
      <c r="DG509">
        <v>0</v>
      </c>
      <c r="DH509">
        <v>0</v>
      </c>
      <c r="DI509">
        <v>0</v>
      </c>
      <c r="DJ509">
        <v>0</v>
      </c>
      <c r="DK509">
        <v>0</v>
      </c>
      <c r="DL509">
        <v>0</v>
      </c>
      <c r="DM509">
        <v>0</v>
      </c>
      <c r="DN509">
        <v>0</v>
      </c>
      <c r="DO509">
        <v>0</v>
      </c>
      <c r="DP509">
        <v>0</v>
      </c>
      <c r="DQ509">
        <v>0</v>
      </c>
      <c r="DR509">
        <v>0</v>
      </c>
      <c r="DS509">
        <v>0</v>
      </c>
      <c r="DT509">
        <v>0</v>
      </c>
      <c r="DU509">
        <v>0</v>
      </c>
      <c r="DV509">
        <v>0</v>
      </c>
      <c r="DW509">
        <v>0</v>
      </c>
      <c r="DX509">
        <v>0</v>
      </c>
      <c r="DY509">
        <v>0</v>
      </c>
      <c r="DZ509">
        <v>0</v>
      </c>
      <c r="EA509">
        <v>0</v>
      </c>
      <c r="EB509">
        <v>0</v>
      </c>
      <c r="EC509">
        <v>0</v>
      </c>
      <c r="ED509">
        <v>0</v>
      </c>
      <c r="EE509">
        <v>0</v>
      </c>
      <c r="EF509">
        <v>0</v>
      </c>
      <c r="EG509">
        <v>0</v>
      </c>
      <c r="EH509">
        <v>0</v>
      </c>
      <c r="EI509">
        <v>0</v>
      </c>
      <c r="EJ509">
        <v>0</v>
      </c>
      <c r="EK509">
        <v>0</v>
      </c>
      <c r="EL509">
        <v>0</v>
      </c>
      <c r="EM509">
        <v>0</v>
      </c>
      <c r="EN509">
        <v>0</v>
      </c>
      <c r="EO509">
        <v>0</v>
      </c>
      <c r="EP509">
        <v>0</v>
      </c>
      <c r="EQ509">
        <v>0</v>
      </c>
      <c r="ER509">
        <v>0</v>
      </c>
      <c r="ES509">
        <v>0</v>
      </c>
      <c r="ET509">
        <v>0</v>
      </c>
      <c r="EU509">
        <v>0</v>
      </c>
      <c r="EV509">
        <v>0</v>
      </c>
      <c r="EW509">
        <v>0</v>
      </c>
      <c r="EX509">
        <v>0</v>
      </c>
      <c r="EY509">
        <v>0</v>
      </c>
      <c r="EZ509">
        <v>0</v>
      </c>
      <c r="FA509">
        <v>0</v>
      </c>
      <c r="FB509">
        <v>0</v>
      </c>
      <c r="FC509">
        <v>0</v>
      </c>
      <c r="FD509">
        <v>0</v>
      </c>
      <c r="FE509">
        <v>0</v>
      </c>
      <c r="FF509">
        <v>0</v>
      </c>
      <c r="FG509">
        <v>0</v>
      </c>
      <c r="FH509">
        <v>0</v>
      </c>
      <c r="FI509">
        <v>0</v>
      </c>
      <c r="FJ509">
        <v>0</v>
      </c>
      <c r="FK509">
        <v>0</v>
      </c>
      <c r="FL509">
        <v>0</v>
      </c>
      <c r="FM509">
        <v>0</v>
      </c>
      <c r="FN509">
        <v>0</v>
      </c>
      <c r="FO509">
        <v>0</v>
      </c>
      <c r="FP509">
        <v>0</v>
      </c>
      <c r="FQ509">
        <v>0</v>
      </c>
      <c r="FR509">
        <v>0</v>
      </c>
      <c r="FS509">
        <v>16</v>
      </c>
      <c r="FT509">
        <v>0.21435387432575226</v>
      </c>
      <c r="FU509">
        <v>0</v>
      </c>
    </row>
    <row r="510" spans="1:177" x14ac:dyDescent="0.2">
      <c r="A510" t="s">
        <v>193</v>
      </c>
      <c r="B510" t="s">
        <v>213</v>
      </c>
      <c r="C510" t="s">
        <v>1</v>
      </c>
      <c r="D510" t="s">
        <v>258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0</v>
      </c>
      <c r="BI510">
        <v>0</v>
      </c>
      <c r="BJ510">
        <v>0</v>
      </c>
      <c r="BK510">
        <v>0</v>
      </c>
      <c r="BL510">
        <v>0</v>
      </c>
      <c r="BM510">
        <v>0</v>
      </c>
      <c r="BN510">
        <v>0</v>
      </c>
      <c r="BO510">
        <v>0</v>
      </c>
      <c r="BP510">
        <v>0</v>
      </c>
      <c r="BQ510">
        <v>0</v>
      </c>
      <c r="BR510">
        <v>0</v>
      </c>
      <c r="BS510">
        <v>0</v>
      </c>
      <c r="BT510">
        <v>0</v>
      </c>
      <c r="BU510">
        <v>0</v>
      </c>
      <c r="BV510">
        <v>0</v>
      </c>
      <c r="BW510">
        <v>0</v>
      </c>
      <c r="BX510">
        <v>0</v>
      </c>
      <c r="BY510">
        <v>0</v>
      </c>
      <c r="BZ510">
        <v>0</v>
      </c>
      <c r="CA510">
        <v>0</v>
      </c>
      <c r="CB510">
        <v>0</v>
      </c>
      <c r="CC510">
        <v>0</v>
      </c>
      <c r="CD510">
        <v>0</v>
      </c>
      <c r="CE510">
        <v>0</v>
      </c>
      <c r="CF510">
        <v>0</v>
      </c>
      <c r="CG510">
        <v>0</v>
      </c>
      <c r="CH510">
        <v>0</v>
      </c>
      <c r="CI510">
        <v>0</v>
      </c>
      <c r="CJ510">
        <v>0</v>
      </c>
      <c r="CK510">
        <v>0</v>
      </c>
      <c r="CL510">
        <v>0</v>
      </c>
      <c r="CM510">
        <v>0</v>
      </c>
      <c r="CN510">
        <v>0</v>
      </c>
      <c r="CO510">
        <v>0</v>
      </c>
      <c r="CP510">
        <v>0</v>
      </c>
      <c r="CQ510">
        <v>0</v>
      </c>
      <c r="CR510">
        <v>0</v>
      </c>
      <c r="CS510">
        <v>0</v>
      </c>
      <c r="CT510">
        <v>0</v>
      </c>
      <c r="CU510">
        <v>0</v>
      </c>
      <c r="CV510">
        <v>0</v>
      </c>
      <c r="CW510">
        <v>0</v>
      </c>
      <c r="CX510">
        <v>0</v>
      </c>
      <c r="CY510">
        <v>0</v>
      </c>
      <c r="CZ510">
        <v>0</v>
      </c>
      <c r="DA510">
        <v>0</v>
      </c>
      <c r="DB510">
        <v>0</v>
      </c>
      <c r="DC510">
        <v>0</v>
      </c>
      <c r="DD510">
        <v>0</v>
      </c>
      <c r="DE510">
        <v>0</v>
      </c>
      <c r="DF510">
        <v>0</v>
      </c>
      <c r="DG510">
        <v>0</v>
      </c>
      <c r="DH510">
        <v>0</v>
      </c>
      <c r="DI510">
        <v>0</v>
      </c>
      <c r="DJ510">
        <v>0</v>
      </c>
      <c r="DK510">
        <v>0</v>
      </c>
      <c r="DL510">
        <v>0</v>
      </c>
      <c r="DM510">
        <v>0</v>
      </c>
      <c r="DN510">
        <v>0</v>
      </c>
      <c r="DO510">
        <v>0</v>
      </c>
      <c r="DP510">
        <v>0</v>
      </c>
      <c r="DQ510">
        <v>0</v>
      </c>
      <c r="DR510">
        <v>0</v>
      </c>
      <c r="DS510">
        <v>0</v>
      </c>
      <c r="DT510">
        <v>0</v>
      </c>
      <c r="DU510">
        <v>0</v>
      </c>
      <c r="DV510">
        <v>0</v>
      </c>
      <c r="DW510">
        <v>0</v>
      </c>
      <c r="DX510">
        <v>0</v>
      </c>
      <c r="DY510">
        <v>0</v>
      </c>
      <c r="DZ510">
        <v>0</v>
      </c>
      <c r="EA510">
        <v>0</v>
      </c>
      <c r="EB510">
        <v>0</v>
      </c>
      <c r="EC510">
        <v>0</v>
      </c>
      <c r="ED510">
        <v>0</v>
      </c>
      <c r="EE510">
        <v>0</v>
      </c>
      <c r="EF510">
        <v>0</v>
      </c>
      <c r="EG510">
        <v>0</v>
      </c>
      <c r="EH510">
        <v>0</v>
      </c>
      <c r="EI510">
        <v>0</v>
      </c>
      <c r="EJ510">
        <v>0</v>
      </c>
      <c r="EK510">
        <v>0</v>
      </c>
      <c r="EL510">
        <v>0</v>
      </c>
      <c r="EM510">
        <v>0</v>
      </c>
      <c r="EN510">
        <v>0</v>
      </c>
      <c r="EO510">
        <v>0</v>
      </c>
      <c r="EP510">
        <v>0</v>
      </c>
      <c r="EQ510">
        <v>0</v>
      </c>
      <c r="ER510">
        <v>0</v>
      </c>
      <c r="ES510">
        <v>0</v>
      </c>
      <c r="ET510">
        <v>0</v>
      </c>
      <c r="EU510">
        <v>0</v>
      </c>
      <c r="EV510">
        <v>0</v>
      </c>
      <c r="EW510">
        <v>0</v>
      </c>
      <c r="EX510">
        <v>0</v>
      </c>
      <c r="EY510">
        <v>0</v>
      </c>
      <c r="EZ510">
        <v>0</v>
      </c>
      <c r="FA510">
        <v>0</v>
      </c>
      <c r="FB510">
        <v>0</v>
      </c>
      <c r="FC510">
        <v>0</v>
      </c>
      <c r="FD510">
        <v>0</v>
      </c>
      <c r="FE510">
        <v>0</v>
      </c>
      <c r="FF510">
        <v>0</v>
      </c>
      <c r="FG510">
        <v>0</v>
      </c>
      <c r="FH510">
        <v>0</v>
      </c>
      <c r="FI510">
        <v>0</v>
      </c>
      <c r="FJ510">
        <v>0</v>
      </c>
      <c r="FK510">
        <v>0</v>
      </c>
      <c r="FL510">
        <v>0</v>
      </c>
      <c r="FM510">
        <v>0</v>
      </c>
      <c r="FN510">
        <v>0</v>
      </c>
      <c r="FO510">
        <v>0</v>
      </c>
      <c r="FP510">
        <v>0</v>
      </c>
      <c r="FQ510">
        <v>0</v>
      </c>
      <c r="FR510">
        <v>0</v>
      </c>
      <c r="FS510">
        <v>0</v>
      </c>
      <c r="FU510">
        <v>0</v>
      </c>
    </row>
    <row r="511" spans="1:177" x14ac:dyDescent="0.2">
      <c r="A511" t="s">
        <v>193</v>
      </c>
      <c r="B511" t="s">
        <v>213</v>
      </c>
      <c r="C511" t="s">
        <v>1</v>
      </c>
      <c r="D511" t="s">
        <v>259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0</v>
      </c>
      <c r="BI511">
        <v>0</v>
      </c>
      <c r="BJ511">
        <v>0</v>
      </c>
      <c r="BK511">
        <v>0</v>
      </c>
      <c r="BL511">
        <v>0</v>
      </c>
      <c r="BM511">
        <v>0</v>
      </c>
      <c r="BN511">
        <v>0</v>
      </c>
      <c r="BO511">
        <v>0</v>
      </c>
      <c r="BP511">
        <v>0</v>
      </c>
      <c r="BQ511">
        <v>0</v>
      </c>
      <c r="BR511">
        <v>0</v>
      </c>
      <c r="BS511">
        <v>0</v>
      </c>
      <c r="BT511">
        <v>0</v>
      </c>
      <c r="BU511">
        <v>0</v>
      </c>
      <c r="BV511">
        <v>0</v>
      </c>
      <c r="BW511">
        <v>0</v>
      </c>
      <c r="BX511">
        <v>0</v>
      </c>
      <c r="BY511">
        <v>0</v>
      </c>
      <c r="BZ511">
        <v>0</v>
      </c>
      <c r="CA511">
        <v>0</v>
      </c>
      <c r="CB511">
        <v>0</v>
      </c>
      <c r="CC511">
        <v>0</v>
      </c>
      <c r="CD511">
        <v>0</v>
      </c>
      <c r="CE511">
        <v>0</v>
      </c>
      <c r="CF511">
        <v>0</v>
      </c>
      <c r="CG511">
        <v>0</v>
      </c>
      <c r="CH511">
        <v>0</v>
      </c>
      <c r="CI511">
        <v>0</v>
      </c>
      <c r="CJ511">
        <v>0</v>
      </c>
      <c r="CK511">
        <v>0</v>
      </c>
      <c r="CL511">
        <v>0</v>
      </c>
      <c r="CM511">
        <v>0</v>
      </c>
      <c r="CN511">
        <v>0</v>
      </c>
      <c r="CO511">
        <v>0</v>
      </c>
      <c r="CP511">
        <v>0</v>
      </c>
      <c r="CQ511">
        <v>0</v>
      </c>
      <c r="CR511">
        <v>0</v>
      </c>
      <c r="CS511">
        <v>0</v>
      </c>
      <c r="CT511">
        <v>0</v>
      </c>
      <c r="CU511">
        <v>0</v>
      </c>
      <c r="CV511">
        <v>0</v>
      </c>
      <c r="CW511">
        <v>0</v>
      </c>
      <c r="CX511">
        <v>0</v>
      </c>
      <c r="CY511">
        <v>0</v>
      </c>
      <c r="CZ511">
        <v>0</v>
      </c>
      <c r="DA511">
        <v>0</v>
      </c>
      <c r="DB511">
        <v>0</v>
      </c>
      <c r="DC511">
        <v>0</v>
      </c>
      <c r="DD511">
        <v>0</v>
      </c>
      <c r="DE511">
        <v>0</v>
      </c>
      <c r="DF511">
        <v>0</v>
      </c>
      <c r="DG511">
        <v>0</v>
      </c>
      <c r="DH511">
        <v>0</v>
      </c>
      <c r="DI511">
        <v>0</v>
      </c>
      <c r="DJ511">
        <v>0</v>
      </c>
      <c r="DK511">
        <v>0</v>
      </c>
      <c r="DL511">
        <v>0</v>
      </c>
      <c r="DM511">
        <v>0</v>
      </c>
      <c r="DN511">
        <v>0</v>
      </c>
      <c r="DO511">
        <v>0</v>
      </c>
      <c r="DP511">
        <v>0</v>
      </c>
      <c r="DQ511">
        <v>0</v>
      </c>
      <c r="DR511">
        <v>0</v>
      </c>
      <c r="DS511">
        <v>0</v>
      </c>
      <c r="DT511">
        <v>0</v>
      </c>
      <c r="DU511">
        <v>0</v>
      </c>
      <c r="DV511">
        <v>0</v>
      </c>
      <c r="DW511">
        <v>0</v>
      </c>
      <c r="DX511">
        <v>0</v>
      </c>
      <c r="DY511">
        <v>0</v>
      </c>
      <c r="DZ511">
        <v>0</v>
      </c>
      <c r="EA511">
        <v>0</v>
      </c>
      <c r="EB511">
        <v>0</v>
      </c>
      <c r="EC511">
        <v>0</v>
      </c>
      <c r="ED511">
        <v>0</v>
      </c>
      <c r="EE511">
        <v>0</v>
      </c>
      <c r="EF511">
        <v>0</v>
      </c>
      <c r="EG511">
        <v>0</v>
      </c>
      <c r="EH511">
        <v>0</v>
      </c>
      <c r="EI511">
        <v>0</v>
      </c>
      <c r="EJ511">
        <v>0</v>
      </c>
      <c r="EK511">
        <v>0</v>
      </c>
      <c r="EL511">
        <v>0</v>
      </c>
      <c r="EM511">
        <v>0</v>
      </c>
      <c r="EN511">
        <v>0</v>
      </c>
      <c r="EO511">
        <v>0</v>
      </c>
      <c r="EP511">
        <v>0</v>
      </c>
      <c r="EQ511">
        <v>0</v>
      </c>
      <c r="ER511">
        <v>0</v>
      </c>
      <c r="ES511">
        <v>0</v>
      </c>
      <c r="ET511">
        <v>0</v>
      </c>
      <c r="EU511">
        <v>0</v>
      </c>
      <c r="EV511">
        <v>0</v>
      </c>
      <c r="EW511">
        <v>0</v>
      </c>
      <c r="EX511">
        <v>0</v>
      </c>
      <c r="EY511">
        <v>0</v>
      </c>
      <c r="EZ511">
        <v>0</v>
      </c>
      <c r="FA511">
        <v>0</v>
      </c>
      <c r="FB511">
        <v>0</v>
      </c>
      <c r="FC511">
        <v>0</v>
      </c>
      <c r="FD511">
        <v>0</v>
      </c>
      <c r="FE511">
        <v>0</v>
      </c>
      <c r="FF511">
        <v>0</v>
      </c>
      <c r="FG511">
        <v>0</v>
      </c>
      <c r="FH511">
        <v>0</v>
      </c>
      <c r="FI511">
        <v>0</v>
      </c>
      <c r="FJ511">
        <v>0</v>
      </c>
      <c r="FK511">
        <v>0</v>
      </c>
      <c r="FL511">
        <v>0</v>
      </c>
      <c r="FM511">
        <v>0</v>
      </c>
      <c r="FN511">
        <v>0</v>
      </c>
      <c r="FO511">
        <v>0</v>
      </c>
      <c r="FP511">
        <v>0</v>
      </c>
      <c r="FQ511">
        <v>0</v>
      </c>
      <c r="FR511">
        <v>0</v>
      </c>
      <c r="FS511">
        <v>0</v>
      </c>
      <c r="FU511">
        <v>0</v>
      </c>
    </row>
    <row r="512" spans="1:177" x14ac:dyDescent="0.2">
      <c r="A512" t="s">
        <v>193</v>
      </c>
      <c r="B512" t="s">
        <v>213</v>
      </c>
      <c r="C512" t="s">
        <v>1</v>
      </c>
      <c r="D512" t="s">
        <v>260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0</v>
      </c>
      <c r="BI512">
        <v>0</v>
      </c>
      <c r="BJ512">
        <v>0</v>
      </c>
      <c r="BK512">
        <v>0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0</v>
      </c>
      <c r="BR512">
        <v>0</v>
      </c>
      <c r="BS512">
        <v>0</v>
      </c>
      <c r="BT512">
        <v>0</v>
      </c>
      <c r="BU512">
        <v>0</v>
      </c>
      <c r="BV512">
        <v>0</v>
      </c>
      <c r="BW512">
        <v>0</v>
      </c>
      <c r="BX512">
        <v>0</v>
      </c>
      <c r="BY512">
        <v>0</v>
      </c>
      <c r="BZ512">
        <v>0</v>
      </c>
      <c r="CA512">
        <v>0</v>
      </c>
      <c r="CB512">
        <v>0</v>
      </c>
      <c r="CC512">
        <v>0</v>
      </c>
      <c r="CD512">
        <v>0</v>
      </c>
      <c r="CE512">
        <v>0</v>
      </c>
      <c r="CF512">
        <v>0</v>
      </c>
      <c r="CG512">
        <v>0</v>
      </c>
      <c r="CH512">
        <v>0</v>
      </c>
      <c r="CI512">
        <v>0</v>
      </c>
      <c r="CJ512">
        <v>0</v>
      </c>
      <c r="CK512">
        <v>0</v>
      </c>
      <c r="CL512">
        <v>0</v>
      </c>
      <c r="CM512">
        <v>0</v>
      </c>
      <c r="CN512">
        <v>0</v>
      </c>
      <c r="CO512">
        <v>0</v>
      </c>
      <c r="CP512">
        <v>0</v>
      </c>
      <c r="CQ512">
        <v>0</v>
      </c>
      <c r="CR512">
        <v>0</v>
      </c>
      <c r="CS512">
        <v>0</v>
      </c>
      <c r="CT512">
        <v>0</v>
      </c>
      <c r="CU512">
        <v>0</v>
      </c>
      <c r="CV512">
        <v>0</v>
      </c>
      <c r="CW512">
        <v>0</v>
      </c>
      <c r="CX512">
        <v>0</v>
      </c>
      <c r="CY512">
        <v>0</v>
      </c>
      <c r="CZ512">
        <v>0</v>
      </c>
      <c r="DA512">
        <v>0</v>
      </c>
      <c r="DB512">
        <v>0</v>
      </c>
      <c r="DC512">
        <v>0</v>
      </c>
      <c r="DD512">
        <v>0</v>
      </c>
      <c r="DE512">
        <v>0</v>
      </c>
      <c r="DF512">
        <v>0</v>
      </c>
      <c r="DG512">
        <v>0</v>
      </c>
      <c r="DH512">
        <v>0</v>
      </c>
      <c r="DI512">
        <v>0</v>
      </c>
      <c r="DJ512">
        <v>0</v>
      </c>
      <c r="DK512">
        <v>0</v>
      </c>
      <c r="DL512">
        <v>0</v>
      </c>
      <c r="DM512">
        <v>0</v>
      </c>
      <c r="DN512">
        <v>0</v>
      </c>
      <c r="DO512">
        <v>0</v>
      </c>
      <c r="DP512">
        <v>0</v>
      </c>
      <c r="DQ512">
        <v>0</v>
      </c>
      <c r="DR512">
        <v>0</v>
      </c>
      <c r="DS512">
        <v>0</v>
      </c>
      <c r="DT512">
        <v>0</v>
      </c>
      <c r="DU512">
        <v>0</v>
      </c>
      <c r="DV512">
        <v>0</v>
      </c>
      <c r="DW512">
        <v>0</v>
      </c>
      <c r="DX512">
        <v>0</v>
      </c>
      <c r="DY512">
        <v>0</v>
      </c>
      <c r="DZ512">
        <v>0</v>
      </c>
      <c r="EA512">
        <v>0</v>
      </c>
      <c r="EB512">
        <v>0</v>
      </c>
      <c r="EC512">
        <v>0</v>
      </c>
      <c r="ED512">
        <v>0</v>
      </c>
      <c r="EE512">
        <v>0</v>
      </c>
      <c r="EF512">
        <v>0</v>
      </c>
      <c r="EG512">
        <v>0</v>
      </c>
      <c r="EH512">
        <v>0</v>
      </c>
      <c r="EI512">
        <v>0</v>
      </c>
      <c r="EJ512">
        <v>0</v>
      </c>
      <c r="EK512">
        <v>0</v>
      </c>
      <c r="EL512">
        <v>0</v>
      </c>
      <c r="EM512">
        <v>0</v>
      </c>
      <c r="EN512">
        <v>0</v>
      </c>
      <c r="EO512">
        <v>0</v>
      </c>
      <c r="EP512">
        <v>0</v>
      </c>
      <c r="EQ512">
        <v>0</v>
      </c>
      <c r="ER512">
        <v>0</v>
      </c>
      <c r="ES512">
        <v>0</v>
      </c>
      <c r="ET512">
        <v>0</v>
      </c>
      <c r="EU512">
        <v>0</v>
      </c>
      <c r="EV512">
        <v>0</v>
      </c>
      <c r="EW512">
        <v>0</v>
      </c>
      <c r="EX512">
        <v>0</v>
      </c>
      <c r="EY512">
        <v>0</v>
      </c>
      <c r="EZ512">
        <v>0</v>
      </c>
      <c r="FA512">
        <v>0</v>
      </c>
      <c r="FB512">
        <v>0</v>
      </c>
      <c r="FC512">
        <v>0</v>
      </c>
      <c r="FD512">
        <v>0</v>
      </c>
      <c r="FE512">
        <v>0</v>
      </c>
      <c r="FF512">
        <v>0</v>
      </c>
      <c r="FG512">
        <v>0</v>
      </c>
      <c r="FH512">
        <v>0</v>
      </c>
      <c r="FI512">
        <v>0</v>
      </c>
      <c r="FJ512">
        <v>0</v>
      </c>
      <c r="FK512">
        <v>0</v>
      </c>
      <c r="FL512">
        <v>0</v>
      </c>
      <c r="FM512">
        <v>0</v>
      </c>
      <c r="FN512">
        <v>0</v>
      </c>
      <c r="FO512">
        <v>0</v>
      </c>
      <c r="FP512">
        <v>0</v>
      </c>
      <c r="FQ512">
        <v>0</v>
      </c>
      <c r="FR512">
        <v>0</v>
      </c>
      <c r="FS512">
        <v>0</v>
      </c>
      <c r="FU512">
        <v>0</v>
      </c>
    </row>
    <row r="513" spans="1:177" x14ac:dyDescent="0.2">
      <c r="A513" t="s">
        <v>193</v>
      </c>
      <c r="B513" t="s">
        <v>213</v>
      </c>
      <c r="C513" t="s">
        <v>1</v>
      </c>
      <c r="D513" t="s">
        <v>2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0</v>
      </c>
      <c r="BI513">
        <v>0</v>
      </c>
      <c r="BJ513">
        <v>0</v>
      </c>
      <c r="BK513">
        <v>0</v>
      </c>
      <c r="BL513">
        <v>0</v>
      </c>
      <c r="BM513">
        <v>0</v>
      </c>
      <c r="BN513">
        <v>0</v>
      </c>
      <c r="BO513">
        <v>0</v>
      </c>
      <c r="BP513">
        <v>0</v>
      </c>
      <c r="BQ513">
        <v>0</v>
      </c>
      <c r="BR513">
        <v>0</v>
      </c>
      <c r="BS513">
        <v>0</v>
      </c>
      <c r="BT513">
        <v>0</v>
      </c>
      <c r="BU513">
        <v>0</v>
      </c>
      <c r="BV513">
        <v>0</v>
      </c>
      <c r="BW513">
        <v>0</v>
      </c>
      <c r="BX513">
        <v>0</v>
      </c>
      <c r="BY513">
        <v>0</v>
      </c>
      <c r="BZ513">
        <v>0</v>
      </c>
      <c r="CA513">
        <v>0</v>
      </c>
      <c r="CB513">
        <v>0</v>
      </c>
      <c r="CC513">
        <v>0</v>
      </c>
      <c r="CD513">
        <v>0</v>
      </c>
      <c r="CE513">
        <v>0</v>
      </c>
      <c r="CF513">
        <v>0</v>
      </c>
      <c r="CG513">
        <v>0</v>
      </c>
      <c r="CH513">
        <v>0</v>
      </c>
      <c r="CI513">
        <v>0</v>
      </c>
      <c r="CJ513">
        <v>0</v>
      </c>
      <c r="CK513">
        <v>0</v>
      </c>
      <c r="CL513">
        <v>0</v>
      </c>
      <c r="CM513">
        <v>0</v>
      </c>
      <c r="CN513">
        <v>0</v>
      </c>
      <c r="CO513">
        <v>0</v>
      </c>
      <c r="CP513">
        <v>0</v>
      </c>
      <c r="CQ513">
        <v>0</v>
      </c>
      <c r="CR513">
        <v>0</v>
      </c>
      <c r="CS513">
        <v>0</v>
      </c>
      <c r="CT513">
        <v>0</v>
      </c>
      <c r="CU513">
        <v>0</v>
      </c>
      <c r="CV513">
        <v>0</v>
      </c>
      <c r="CW513">
        <v>0</v>
      </c>
      <c r="CX513">
        <v>0</v>
      </c>
      <c r="CY513">
        <v>0</v>
      </c>
      <c r="CZ513">
        <v>0</v>
      </c>
      <c r="DA513">
        <v>0</v>
      </c>
      <c r="DB513">
        <v>0</v>
      </c>
      <c r="DC513">
        <v>0</v>
      </c>
      <c r="DD513">
        <v>0</v>
      </c>
      <c r="DE513">
        <v>0</v>
      </c>
      <c r="DF513">
        <v>0</v>
      </c>
      <c r="DG513">
        <v>0</v>
      </c>
      <c r="DH513">
        <v>0</v>
      </c>
      <c r="DI513">
        <v>0</v>
      </c>
      <c r="DJ513">
        <v>0</v>
      </c>
      <c r="DK513">
        <v>0</v>
      </c>
      <c r="DL513">
        <v>0</v>
      </c>
      <c r="DM513">
        <v>0</v>
      </c>
      <c r="DN513">
        <v>0</v>
      </c>
      <c r="DO513">
        <v>0</v>
      </c>
      <c r="DP513">
        <v>0</v>
      </c>
      <c r="DQ513">
        <v>0</v>
      </c>
      <c r="DR513">
        <v>0</v>
      </c>
      <c r="DS513">
        <v>0</v>
      </c>
      <c r="DT513">
        <v>0</v>
      </c>
      <c r="DU513">
        <v>0</v>
      </c>
      <c r="DV513">
        <v>0</v>
      </c>
      <c r="DW513">
        <v>0</v>
      </c>
      <c r="DX513">
        <v>0</v>
      </c>
      <c r="DY513">
        <v>0</v>
      </c>
      <c r="DZ513">
        <v>0</v>
      </c>
      <c r="EA513">
        <v>0</v>
      </c>
      <c r="EB513">
        <v>0</v>
      </c>
      <c r="EC513">
        <v>0</v>
      </c>
      <c r="ED513">
        <v>0</v>
      </c>
      <c r="EE513">
        <v>0</v>
      </c>
      <c r="EF513">
        <v>0</v>
      </c>
      <c r="EG513">
        <v>0</v>
      </c>
      <c r="EH513">
        <v>0</v>
      </c>
      <c r="EI513">
        <v>0</v>
      </c>
      <c r="EJ513">
        <v>0</v>
      </c>
      <c r="EK513">
        <v>0</v>
      </c>
      <c r="EL513">
        <v>0</v>
      </c>
      <c r="EM513">
        <v>0</v>
      </c>
      <c r="EN513">
        <v>0</v>
      </c>
      <c r="EO513">
        <v>0</v>
      </c>
      <c r="EP513">
        <v>0</v>
      </c>
      <c r="EQ513">
        <v>0</v>
      </c>
      <c r="ER513">
        <v>0</v>
      </c>
      <c r="ES513">
        <v>0</v>
      </c>
      <c r="ET513">
        <v>0</v>
      </c>
      <c r="EU513">
        <v>0</v>
      </c>
      <c r="EV513">
        <v>0</v>
      </c>
      <c r="EW513">
        <v>0</v>
      </c>
      <c r="EX513">
        <v>0</v>
      </c>
      <c r="EY513">
        <v>0</v>
      </c>
      <c r="EZ513">
        <v>0</v>
      </c>
      <c r="FA513">
        <v>0</v>
      </c>
      <c r="FB513">
        <v>0</v>
      </c>
      <c r="FC513">
        <v>0</v>
      </c>
      <c r="FD513">
        <v>0</v>
      </c>
      <c r="FE513">
        <v>0</v>
      </c>
      <c r="FF513">
        <v>0</v>
      </c>
      <c r="FG513">
        <v>0</v>
      </c>
      <c r="FH513">
        <v>0</v>
      </c>
      <c r="FI513">
        <v>0</v>
      </c>
      <c r="FJ513">
        <v>0</v>
      </c>
      <c r="FK513">
        <v>0</v>
      </c>
      <c r="FL513">
        <v>0</v>
      </c>
      <c r="FM513">
        <v>0</v>
      </c>
      <c r="FN513">
        <v>0</v>
      </c>
      <c r="FO513">
        <v>0</v>
      </c>
      <c r="FP513">
        <v>0</v>
      </c>
      <c r="FQ513">
        <v>0</v>
      </c>
      <c r="FR513">
        <v>0</v>
      </c>
      <c r="FS513">
        <v>14.333333333333334</v>
      </c>
      <c r="FT513">
        <v>0.55565977096557617</v>
      </c>
      <c r="FU513">
        <v>0</v>
      </c>
    </row>
    <row r="514" spans="1:177" x14ac:dyDescent="0.2">
      <c r="A514" t="s">
        <v>194</v>
      </c>
      <c r="B514" t="s">
        <v>213</v>
      </c>
      <c r="C514" t="s">
        <v>1</v>
      </c>
      <c r="D514" t="s">
        <v>246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0</v>
      </c>
      <c r="BI514">
        <v>0</v>
      </c>
      <c r="BJ514">
        <v>0</v>
      </c>
      <c r="BK514">
        <v>0</v>
      </c>
      <c r="BL514">
        <v>0</v>
      </c>
      <c r="BM514">
        <v>0</v>
      </c>
      <c r="BN514">
        <v>0</v>
      </c>
      <c r="BO514">
        <v>0</v>
      </c>
      <c r="BP514">
        <v>0</v>
      </c>
      <c r="BQ514">
        <v>0</v>
      </c>
      <c r="BR514">
        <v>0</v>
      </c>
      <c r="BS514">
        <v>0</v>
      </c>
      <c r="BT514">
        <v>0</v>
      </c>
      <c r="BU514">
        <v>0</v>
      </c>
      <c r="BV514">
        <v>0</v>
      </c>
      <c r="BW514">
        <v>0</v>
      </c>
      <c r="BX514">
        <v>0</v>
      </c>
      <c r="BY514">
        <v>0</v>
      </c>
      <c r="BZ514">
        <v>0</v>
      </c>
      <c r="CA514">
        <v>0</v>
      </c>
      <c r="CB514">
        <v>0</v>
      </c>
      <c r="CC514">
        <v>0</v>
      </c>
      <c r="CD514">
        <v>0</v>
      </c>
      <c r="CE514">
        <v>0</v>
      </c>
      <c r="CF514">
        <v>0</v>
      </c>
      <c r="CG514">
        <v>0</v>
      </c>
      <c r="CH514">
        <v>0</v>
      </c>
      <c r="CI514">
        <v>0</v>
      </c>
      <c r="CJ514">
        <v>0</v>
      </c>
      <c r="CK514">
        <v>0</v>
      </c>
      <c r="CL514">
        <v>0</v>
      </c>
      <c r="CM514">
        <v>0</v>
      </c>
      <c r="CN514">
        <v>0</v>
      </c>
      <c r="CO514">
        <v>0</v>
      </c>
      <c r="CP514">
        <v>0</v>
      </c>
      <c r="CQ514">
        <v>0</v>
      </c>
      <c r="CR514">
        <v>0</v>
      </c>
      <c r="CS514">
        <v>0</v>
      </c>
      <c r="CT514">
        <v>0</v>
      </c>
      <c r="CU514">
        <v>0</v>
      </c>
      <c r="CV514">
        <v>0</v>
      </c>
      <c r="CW514">
        <v>0</v>
      </c>
      <c r="CX514">
        <v>0</v>
      </c>
      <c r="CY514">
        <v>0</v>
      </c>
      <c r="CZ514">
        <v>0</v>
      </c>
      <c r="DA514">
        <v>0</v>
      </c>
      <c r="DB514">
        <v>0</v>
      </c>
      <c r="DC514">
        <v>0</v>
      </c>
      <c r="DD514">
        <v>0</v>
      </c>
      <c r="DE514">
        <v>0</v>
      </c>
      <c r="DF514">
        <v>0</v>
      </c>
      <c r="DG514">
        <v>0</v>
      </c>
      <c r="DH514">
        <v>0</v>
      </c>
      <c r="DI514">
        <v>0</v>
      </c>
      <c r="DJ514">
        <v>0</v>
      </c>
      <c r="DK514">
        <v>0</v>
      </c>
      <c r="DL514">
        <v>0</v>
      </c>
      <c r="DM514">
        <v>0</v>
      </c>
      <c r="DN514">
        <v>0</v>
      </c>
      <c r="DO514">
        <v>0</v>
      </c>
      <c r="DP514">
        <v>0</v>
      </c>
      <c r="DQ514">
        <v>0</v>
      </c>
      <c r="DR514">
        <v>0</v>
      </c>
      <c r="DS514">
        <v>0</v>
      </c>
      <c r="DT514">
        <v>0</v>
      </c>
      <c r="DU514">
        <v>0</v>
      </c>
      <c r="DV514">
        <v>0</v>
      </c>
      <c r="DW514">
        <v>0</v>
      </c>
      <c r="DX514">
        <v>0</v>
      </c>
      <c r="DY514">
        <v>0</v>
      </c>
      <c r="DZ514">
        <v>0</v>
      </c>
      <c r="EA514">
        <v>0</v>
      </c>
      <c r="EB514">
        <v>0</v>
      </c>
      <c r="EC514">
        <v>0</v>
      </c>
      <c r="ED514">
        <v>0</v>
      </c>
      <c r="EE514">
        <v>0</v>
      </c>
      <c r="EF514">
        <v>0</v>
      </c>
      <c r="EG514">
        <v>0</v>
      </c>
      <c r="EH514">
        <v>0</v>
      </c>
      <c r="EI514">
        <v>0</v>
      </c>
      <c r="EJ514">
        <v>0</v>
      </c>
      <c r="EK514">
        <v>0</v>
      </c>
      <c r="EL514">
        <v>0</v>
      </c>
      <c r="EM514">
        <v>0</v>
      </c>
      <c r="EN514">
        <v>0</v>
      </c>
      <c r="EO514">
        <v>0</v>
      </c>
      <c r="EP514">
        <v>0</v>
      </c>
      <c r="EQ514">
        <v>0</v>
      </c>
      <c r="ER514">
        <v>0</v>
      </c>
      <c r="ES514">
        <v>0</v>
      </c>
      <c r="ET514">
        <v>0</v>
      </c>
      <c r="EU514">
        <v>0</v>
      </c>
      <c r="EV514">
        <v>0</v>
      </c>
      <c r="EW514">
        <v>0</v>
      </c>
      <c r="EX514">
        <v>0</v>
      </c>
      <c r="EY514">
        <v>0</v>
      </c>
      <c r="EZ514">
        <v>0</v>
      </c>
      <c r="FA514">
        <v>0</v>
      </c>
      <c r="FB514">
        <v>0</v>
      </c>
      <c r="FC514">
        <v>0</v>
      </c>
      <c r="FD514">
        <v>0</v>
      </c>
      <c r="FE514">
        <v>0</v>
      </c>
      <c r="FF514">
        <v>0</v>
      </c>
      <c r="FG514">
        <v>0</v>
      </c>
      <c r="FH514">
        <v>0</v>
      </c>
      <c r="FI514">
        <v>0</v>
      </c>
      <c r="FJ514">
        <v>0</v>
      </c>
      <c r="FK514">
        <v>0</v>
      </c>
      <c r="FL514">
        <v>0</v>
      </c>
      <c r="FM514">
        <v>0</v>
      </c>
      <c r="FN514">
        <v>0</v>
      </c>
      <c r="FO514">
        <v>0</v>
      </c>
      <c r="FP514">
        <v>0</v>
      </c>
      <c r="FQ514">
        <v>0</v>
      </c>
      <c r="FR514">
        <v>0</v>
      </c>
      <c r="FS514">
        <v>0</v>
      </c>
      <c r="FU514">
        <v>0</v>
      </c>
    </row>
    <row r="515" spans="1:177" x14ac:dyDescent="0.2">
      <c r="A515" t="s">
        <v>194</v>
      </c>
      <c r="B515" t="s">
        <v>213</v>
      </c>
      <c r="C515" t="s">
        <v>1</v>
      </c>
      <c r="D515" t="s">
        <v>247</v>
      </c>
      <c r="E515">
        <v>52</v>
      </c>
      <c r="F515">
        <v>52</v>
      </c>
      <c r="G515">
        <v>8.9706640243530273</v>
      </c>
      <c r="H515">
        <v>8.6769399642944336</v>
      </c>
      <c r="I515">
        <v>8.4407281875610352</v>
      </c>
      <c r="J515">
        <v>8.4536504745483398</v>
      </c>
      <c r="K515">
        <v>9.1609258651733398</v>
      </c>
      <c r="L515">
        <v>10.069181442260742</v>
      </c>
      <c r="M515">
        <v>11.115280151367188</v>
      </c>
      <c r="N515">
        <v>11.953791618347168</v>
      </c>
      <c r="O515">
        <v>12.670688629150391</v>
      </c>
      <c r="P515">
        <v>13.161544799804687</v>
      </c>
      <c r="Q515">
        <v>13.514572143554687</v>
      </c>
      <c r="R515">
        <v>13.873888969421387</v>
      </c>
      <c r="S515">
        <v>14.179511070251465</v>
      </c>
      <c r="T515">
        <v>14.312750816345215</v>
      </c>
      <c r="U515">
        <v>14.067760467529297</v>
      </c>
      <c r="V515">
        <v>13.90705394744873</v>
      </c>
      <c r="W515">
        <v>13.603056907653809</v>
      </c>
      <c r="X515">
        <v>12.985109329223633</v>
      </c>
      <c r="Y515">
        <v>12.188129425048828</v>
      </c>
      <c r="Z515">
        <v>11.606620788574219</v>
      </c>
      <c r="AA515">
        <v>11.186521530151367</v>
      </c>
      <c r="AB515">
        <v>10.564270973205566</v>
      </c>
      <c r="AC515">
        <v>10.02236270904541</v>
      </c>
      <c r="AD515">
        <v>9.3950471878051758</v>
      </c>
      <c r="AE515">
        <v>-0.84675335884094238</v>
      </c>
      <c r="AF515">
        <v>-0.49831455945968628</v>
      </c>
      <c r="AG515">
        <v>-0.50394338369369507</v>
      </c>
      <c r="AH515">
        <v>-0.55444562435150146</v>
      </c>
      <c r="AI515">
        <v>-0.60031569004058838</v>
      </c>
      <c r="AJ515">
        <v>-0.55880147218704224</v>
      </c>
      <c r="AK515">
        <v>-0.30520409345626831</v>
      </c>
      <c r="AL515">
        <v>-0.48282083868980408</v>
      </c>
      <c r="AM515">
        <v>-0.62516283988952637</v>
      </c>
      <c r="AN515">
        <v>-0.50219148397445679</v>
      </c>
      <c r="AO515">
        <v>-0.44415402412414551</v>
      </c>
      <c r="AP515">
        <v>-0.53276896476745605</v>
      </c>
      <c r="AQ515">
        <v>-0.46337136626243591</v>
      </c>
      <c r="AR515">
        <v>-0.9048621654510498</v>
      </c>
      <c r="AS515">
        <v>-0.32355996966362</v>
      </c>
      <c r="AT515">
        <v>2.3753550052642822</v>
      </c>
      <c r="AU515">
        <v>2.5110061168670654</v>
      </c>
      <c r="AV515">
        <v>2.61501145362854</v>
      </c>
      <c r="AW515">
        <v>2.065659761428833</v>
      </c>
      <c r="AX515">
        <v>0.41974908113479614</v>
      </c>
      <c r="AY515">
        <v>-0.98164218664169312</v>
      </c>
      <c r="AZ515">
        <v>-0.98120158910751343</v>
      </c>
      <c r="BA515">
        <v>-0.83952289819717407</v>
      </c>
      <c r="BB515">
        <v>-0.71170139312744141</v>
      </c>
      <c r="BC515">
        <v>-0.4738776683807373</v>
      </c>
      <c r="BD515">
        <v>-0.2106013149023056</v>
      </c>
      <c r="BE515">
        <v>-0.23815427720546722</v>
      </c>
      <c r="BF515">
        <v>-0.29672926664352417</v>
      </c>
      <c r="BG515">
        <v>-0.33706352114677429</v>
      </c>
      <c r="BH515">
        <v>-0.2904609739780426</v>
      </c>
      <c r="BI515">
        <v>-3.8049221038818359E-2</v>
      </c>
      <c r="BJ515">
        <v>-0.2087104469537735</v>
      </c>
      <c r="BK515">
        <v>-0.29399213194847107</v>
      </c>
      <c r="BL515">
        <v>-0.11494008451700211</v>
      </c>
      <c r="BM515">
        <v>-5.8010324835777283E-2</v>
      </c>
      <c r="BN515">
        <v>-0.14386627078056335</v>
      </c>
      <c r="BO515">
        <v>-7.0713549852371216E-2</v>
      </c>
      <c r="BP515">
        <v>-0.52239090204238892</v>
      </c>
      <c r="BQ515">
        <v>6.2027052044868469E-2</v>
      </c>
      <c r="BR515">
        <v>2.7582876682281494</v>
      </c>
      <c r="BS515">
        <v>2.881983757019043</v>
      </c>
      <c r="BT515">
        <v>2.9831552505493164</v>
      </c>
      <c r="BU515">
        <v>2.4098305702209473</v>
      </c>
      <c r="BV515">
        <v>0.74408137798309326</v>
      </c>
      <c r="BW515">
        <v>-0.66768980026245117</v>
      </c>
      <c r="BX515">
        <v>-0.67116314172744751</v>
      </c>
      <c r="BY515">
        <v>-0.53090178966522217</v>
      </c>
      <c r="BZ515">
        <v>-0.42051577568054199</v>
      </c>
      <c r="CA515">
        <v>-0.21562507748603821</v>
      </c>
      <c r="CB515">
        <v>-1.1331991292536259E-2</v>
      </c>
      <c r="CC515">
        <v>-5.4069541394710541E-2</v>
      </c>
      <c r="CD515">
        <v>-0.11823570728302002</v>
      </c>
      <c r="CE515">
        <v>-0.15473586320877075</v>
      </c>
      <c r="CF515">
        <v>-0.1046091765165329</v>
      </c>
      <c r="CG515">
        <v>0.14698143303394318</v>
      </c>
      <c r="CH515">
        <v>-1.8862431868910789E-2</v>
      </c>
      <c r="CI515">
        <v>-6.462433934211731E-2</v>
      </c>
      <c r="CJ515">
        <v>0.15326905250549316</v>
      </c>
      <c r="CK515">
        <v>0.20943161845207214</v>
      </c>
      <c r="CL515">
        <v>0.12548655271530151</v>
      </c>
      <c r="CM515">
        <v>0.20124004781246185</v>
      </c>
      <c r="CN515">
        <v>-0.25749248266220093</v>
      </c>
      <c r="CO515">
        <v>0.32908344268798828</v>
      </c>
      <c r="CP515">
        <v>3.023505687713623</v>
      </c>
      <c r="CQ515">
        <v>3.1389217376708984</v>
      </c>
      <c r="CR515">
        <v>3.2381303310394287</v>
      </c>
      <c r="CS515">
        <v>2.6482021808624268</v>
      </c>
      <c r="CT515">
        <v>0.96871292591094971</v>
      </c>
      <c r="CU515">
        <v>-0.45024731755256653</v>
      </c>
      <c r="CV515">
        <v>-0.45643147826194763</v>
      </c>
      <c r="CW515">
        <v>-0.3171517550945282</v>
      </c>
      <c r="CX515">
        <v>-0.21884150803089142</v>
      </c>
      <c r="CY515">
        <v>4.2627502232789993E-2</v>
      </c>
      <c r="CZ515">
        <v>0.18793731927871704</v>
      </c>
      <c r="DA515">
        <v>0.13001519441604614</v>
      </c>
      <c r="DB515">
        <v>6.0257855802774429E-2</v>
      </c>
      <c r="DC515">
        <v>2.7591787278652191E-2</v>
      </c>
      <c r="DD515">
        <v>8.1242620944976807E-2</v>
      </c>
      <c r="DE515">
        <v>0.33201208710670471</v>
      </c>
      <c r="DF515">
        <v>0.17098557949066162</v>
      </c>
      <c r="DG515">
        <v>0.16474346816539764</v>
      </c>
      <c r="DH515">
        <v>0.42147818207740784</v>
      </c>
      <c r="DI515">
        <v>0.47687357664108276</v>
      </c>
      <c r="DJ515">
        <v>0.39483937621116638</v>
      </c>
      <c r="DK515">
        <v>0.47319364547729492</v>
      </c>
      <c r="DL515">
        <v>7.405946496874094E-3</v>
      </c>
      <c r="DM515">
        <v>0.59613984823226929</v>
      </c>
      <c r="DN515">
        <v>3.2887237071990967</v>
      </c>
      <c r="DO515">
        <v>3.3958597183227539</v>
      </c>
      <c r="DP515">
        <v>3.493105411529541</v>
      </c>
      <c r="DQ515">
        <v>2.8865737915039062</v>
      </c>
      <c r="DR515">
        <v>1.1933444738388062</v>
      </c>
      <c r="DS515">
        <v>-0.23280484974384308</v>
      </c>
      <c r="DT515">
        <v>-0.24169979989528656</v>
      </c>
      <c r="DU515">
        <v>-0.10340172052383423</v>
      </c>
      <c r="DV515">
        <v>-1.7167238518595695E-2</v>
      </c>
      <c r="DW515">
        <v>0.41550320386886597</v>
      </c>
      <c r="DX515">
        <v>0.47565057873725891</v>
      </c>
      <c r="DY515">
        <v>0.39580431580543518</v>
      </c>
      <c r="DZ515">
        <v>0.31797420978546143</v>
      </c>
      <c r="EA515">
        <v>0.29084396362304688</v>
      </c>
      <c r="EB515">
        <v>0.34958308935165405</v>
      </c>
      <c r="EC515">
        <v>0.59916698932647705</v>
      </c>
      <c r="ED515">
        <v>0.44509595632553101</v>
      </c>
      <c r="EE515">
        <v>0.49591416120529175</v>
      </c>
      <c r="EF515">
        <v>0.80872958898544312</v>
      </c>
      <c r="EG515">
        <v>0.86301726102828979</v>
      </c>
      <c r="EH515">
        <v>0.78374207019805908</v>
      </c>
      <c r="EI515">
        <v>0.86585146188735962</v>
      </c>
      <c r="EJ515">
        <v>0.38987720012664795</v>
      </c>
      <c r="EK515">
        <v>0.98172682523727417</v>
      </c>
      <c r="EL515">
        <v>3.6716563701629639</v>
      </c>
      <c r="EM515">
        <v>3.7668373584747314</v>
      </c>
      <c r="EN515">
        <v>3.8612492084503174</v>
      </c>
      <c r="EO515">
        <v>3.2307446002960205</v>
      </c>
      <c r="EP515">
        <v>1.5176767110824585</v>
      </c>
      <c r="EQ515">
        <v>8.1147536635398865E-2</v>
      </c>
      <c r="ER515">
        <v>6.8338647484779358E-2</v>
      </c>
      <c r="ES515">
        <v>0.20521937310695648</v>
      </c>
      <c r="ET515">
        <v>0.27401837706565857</v>
      </c>
      <c r="EU515">
        <v>65.886054992675781</v>
      </c>
      <c r="EV515">
        <v>61.430023193359375</v>
      </c>
      <c r="EW515">
        <v>59.166370391845703</v>
      </c>
      <c r="EX515">
        <v>57.164562225341797</v>
      </c>
      <c r="EY515">
        <v>55</v>
      </c>
      <c r="EZ515">
        <v>53</v>
      </c>
      <c r="FA515">
        <v>52.835887908935547</v>
      </c>
      <c r="FB515">
        <v>58.669384002685547</v>
      </c>
      <c r="FC515">
        <v>65.917144775390625</v>
      </c>
      <c r="FD515">
        <v>73.046768188476563</v>
      </c>
      <c r="FE515">
        <v>78.535858154296875</v>
      </c>
      <c r="FF515">
        <v>83.3602294921875</v>
      </c>
      <c r="FG515">
        <v>87.88323974609375</v>
      </c>
      <c r="FH515">
        <v>89.374732971191406</v>
      </c>
      <c r="FI515">
        <v>90.5</v>
      </c>
      <c r="FJ515">
        <v>90.220169067382812</v>
      </c>
      <c r="FK515">
        <v>88.394508361816406</v>
      </c>
      <c r="FL515">
        <v>85.3084716796875</v>
      </c>
      <c r="FM515">
        <v>79.840888977050781</v>
      </c>
      <c r="FN515">
        <v>74.482864379882813</v>
      </c>
      <c r="FO515">
        <v>70.064048767089844</v>
      </c>
      <c r="FP515">
        <v>67.5</v>
      </c>
      <c r="FQ515">
        <v>65.44268798828125</v>
      </c>
      <c r="FR515">
        <v>62.441276550292969</v>
      </c>
      <c r="FS515">
        <v>52</v>
      </c>
      <c r="FT515">
        <v>8.4986895322799683E-2</v>
      </c>
      <c r="FU515">
        <v>1</v>
      </c>
    </row>
    <row r="516" spans="1:177" x14ac:dyDescent="0.2">
      <c r="A516" t="s">
        <v>194</v>
      </c>
      <c r="B516" t="s">
        <v>213</v>
      </c>
      <c r="C516" t="s">
        <v>1</v>
      </c>
      <c r="D516" t="s">
        <v>248</v>
      </c>
      <c r="E516">
        <v>51</v>
      </c>
      <c r="F516">
        <v>51</v>
      </c>
      <c r="G516">
        <v>8.2368745803833008</v>
      </c>
      <c r="H516">
        <v>8.2209482192993164</v>
      </c>
      <c r="I516">
        <v>8.4066610336303711</v>
      </c>
      <c r="J516">
        <v>8.7863674163818359</v>
      </c>
      <c r="K516">
        <v>9.7014493942260742</v>
      </c>
      <c r="L516">
        <v>10.780219078063965</v>
      </c>
      <c r="M516">
        <v>11.938791275024414</v>
      </c>
      <c r="N516">
        <v>12.908942222595215</v>
      </c>
      <c r="O516">
        <v>13.790000915527344</v>
      </c>
      <c r="P516">
        <v>14.149218559265137</v>
      </c>
      <c r="Q516">
        <v>14.550776481628418</v>
      </c>
      <c r="R516">
        <v>14.995652198791504</v>
      </c>
      <c r="S516">
        <v>15.237458229064941</v>
      </c>
      <c r="T516">
        <v>15.410313606262207</v>
      </c>
      <c r="U516">
        <v>15.212708473205566</v>
      </c>
      <c r="V516">
        <v>15.051651954650879</v>
      </c>
      <c r="W516">
        <v>14.735833168029785</v>
      </c>
      <c r="X516">
        <v>13.943265914916992</v>
      </c>
      <c r="Y516">
        <v>12.978321075439453</v>
      </c>
      <c r="Z516">
        <v>12.139612197875977</v>
      </c>
      <c r="AA516">
        <v>11.756085395812988</v>
      </c>
      <c r="AB516">
        <v>11.148571014404297</v>
      </c>
      <c r="AC516">
        <v>10.54234504699707</v>
      </c>
      <c r="AD516">
        <v>9.9599695205688477</v>
      </c>
      <c r="AE516">
        <v>-0.6481398344039917</v>
      </c>
      <c r="AF516">
        <v>-0.634804368019104</v>
      </c>
      <c r="AG516">
        <v>-0.63002598285675049</v>
      </c>
      <c r="AH516">
        <v>-0.36002922058105469</v>
      </c>
      <c r="AI516">
        <v>-0.20706544816493988</v>
      </c>
      <c r="AJ516">
        <v>-0.6800110936164856</v>
      </c>
      <c r="AK516">
        <v>-0.72967696189880371</v>
      </c>
      <c r="AL516">
        <v>-0.71039706468582153</v>
      </c>
      <c r="AM516">
        <v>-0.46009862422943115</v>
      </c>
      <c r="AN516">
        <v>-0.89148414134979248</v>
      </c>
      <c r="AO516">
        <v>-0.87455731630325317</v>
      </c>
      <c r="AP516">
        <v>-0.62563943862915039</v>
      </c>
      <c r="AQ516">
        <v>-0.63102859258651733</v>
      </c>
      <c r="AR516">
        <v>-0.7839350700378418</v>
      </c>
      <c r="AS516">
        <v>0.78334563970565796</v>
      </c>
      <c r="AT516">
        <v>3.6947827339172363</v>
      </c>
      <c r="AU516">
        <v>3.8417940139770508</v>
      </c>
      <c r="AV516">
        <v>3.1973700523376465</v>
      </c>
      <c r="AW516">
        <v>2.6659309864044189</v>
      </c>
      <c r="AX516">
        <v>-7.4016444385051727E-2</v>
      </c>
      <c r="AY516">
        <v>-0.97131985425949097</v>
      </c>
      <c r="AZ516">
        <v>-0.62470293045043945</v>
      </c>
      <c r="BA516">
        <v>-0.84069061279296875</v>
      </c>
      <c r="BB516">
        <v>-0.95294857025146484</v>
      </c>
      <c r="BC516">
        <v>-0.26808422803878784</v>
      </c>
      <c r="BD516">
        <v>-0.26520293951034546</v>
      </c>
      <c r="BE516">
        <v>-0.29735690355300903</v>
      </c>
      <c r="BF516">
        <v>-3.8491614162921906E-2</v>
      </c>
      <c r="BG516">
        <v>0.11622827500104904</v>
      </c>
      <c r="BH516">
        <v>-0.35481956601142883</v>
      </c>
      <c r="BI516">
        <v>-0.40691721439361572</v>
      </c>
      <c r="BJ516">
        <v>-0.24507029354572296</v>
      </c>
      <c r="BK516">
        <v>1.1681627482175827E-2</v>
      </c>
      <c r="BL516">
        <v>-0.42031201720237732</v>
      </c>
      <c r="BM516">
        <v>-0.39267504215240479</v>
      </c>
      <c r="BN516">
        <v>-0.13476495444774628</v>
      </c>
      <c r="BO516">
        <v>-0.13901962339878082</v>
      </c>
      <c r="BP516">
        <v>-0.28385734558105469</v>
      </c>
      <c r="BQ516">
        <v>1.2822214365005493</v>
      </c>
      <c r="BR516">
        <v>4.1840624809265137</v>
      </c>
      <c r="BS516">
        <v>4.328089714050293</v>
      </c>
      <c r="BT516">
        <v>3.6861820220947266</v>
      </c>
      <c r="BU516">
        <v>3.1297950744628906</v>
      </c>
      <c r="BV516">
        <v>0.37456163763999939</v>
      </c>
      <c r="BW516">
        <v>-0.55070805549621582</v>
      </c>
      <c r="BX516">
        <v>-0.23564653098583221</v>
      </c>
      <c r="BY516">
        <v>-0.46117082238197327</v>
      </c>
      <c r="BZ516">
        <v>-0.5706753134727478</v>
      </c>
      <c r="CA516">
        <v>-4.858833272010088E-3</v>
      </c>
      <c r="CB516">
        <v>-9.2181181535124779E-3</v>
      </c>
      <c r="CC516">
        <v>-6.6951297223567963E-2</v>
      </c>
      <c r="CD516">
        <v>0.1842043548822403</v>
      </c>
      <c r="CE516">
        <v>0.34014052152633667</v>
      </c>
      <c r="CF516">
        <v>-0.12959292531013489</v>
      </c>
      <c r="CG516">
        <v>-0.1833747923374176</v>
      </c>
      <c r="CH516">
        <v>7.7213600277900696E-2</v>
      </c>
      <c r="CI516">
        <v>0.33843520283699036</v>
      </c>
      <c r="CJ516">
        <v>-9.3979611992835999E-2</v>
      </c>
      <c r="CK516">
        <v>-5.8924853801727295E-2</v>
      </c>
      <c r="CL516">
        <v>0.20521320402622223</v>
      </c>
      <c r="CM516">
        <v>0.20174430310726166</v>
      </c>
      <c r="CN516">
        <v>6.2494978308677673E-2</v>
      </c>
      <c r="CO516">
        <v>1.6277413368225098</v>
      </c>
      <c r="CP516">
        <v>4.5229358673095703</v>
      </c>
      <c r="CQ516">
        <v>4.6648969650268555</v>
      </c>
      <c r="CR516">
        <v>4.0247316360473633</v>
      </c>
      <c r="CS516">
        <v>3.4510660171508789</v>
      </c>
      <c r="CT516">
        <v>0.68524545431137085</v>
      </c>
      <c r="CU516">
        <v>-0.25939363241195679</v>
      </c>
      <c r="CV516">
        <v>3.3812753856182098E-2</v>
      </c>
      <c r="CW516">
        <v>-0.1983165442943573</v>
      </c>
      <c r="CX516">
        <v>-0.30591404438018799</v>
      </c>
      <c r="CY516">
        <v>0.25836655497550964</v>
      </c>
      <c r="CZ516">
        <v>0.24676671624183655</v>
      </c>
      <c r="DA516">
        <v>0.16345430910587311</v>
      </c>
      <c r="DB516">
        <v>0.4069003164768219</v>
      </c>
      <c r="DC516">
        <v>0.5640527606010437</v>
      </c>
      <c r="DD516">
        <v>9.5633722841739655E-2</v>
      </c>
      <c r="DE516">
        <v>4.0167637169361115E-2</v>
      </c>
      <c r="DF516">
        <v>0.39949750900268555</v>
      </c>
      <c r="DG516">
        <v>0.66518878936767578</v>
      </c>
      <c r="DH516">
        <v>0.23235277831554413</v>
      </c>
      <c r="DI516">
        <v>0.2748253345489502</v>
      </c>
      <c r="DJ516">
        <v>0.54519134759902954</v>
      </c>
      <c r="DK516">
        <v>0.54250824451446533</v>
      </c>
      <c r="DL516">
        <v>0.40884730219841003</v>
      </c>
      <c r="DM516">
        <v>1.9732612371444702</v>
      </c>
      <c r="DN516">
        <v>4.861809253692627</v>
      </c>
      <c r="DO516">
        <v>5.001704216003418</v>
      </c>
      <c r="DP516">
        <v>4.36328125</v>
      </c>
      <c r="DQ516">
        <v>3.7723369598388672</v>
      </c>
      <c r="DR516">
        <v>0.99592924118041992</v>
      </c>
      <c r="DS516">
        <v>3.1920809298753738E-2</v>
      </c>
      <c r="DT516">
        <v>0.30327203869819641</v>
      </c>
      <c r="DU516">
        <v>6.453772634267807E-2</v>
      </c>
      <c r="DV516">
        <v>-4.1152771562337875E-2</v>
      </c>
      <c r="DW516">
        <v>0.63842219114303589</v>
      </c>
      <c r="DX516">
        <v>0.61636817455291748</v>
      </c>
      <c r="DY516">
        <v>0.49612340331077576</v>
      </c>
      <c r="DZ516">
        <v>0.72843796014785767</v>
      </c>
      <c r="EA516">
        <v>0.88734650611877441</v>
      </c>
      <c r="EB516">
        <v>0.42082524299621582</v>
      </c>
      <c r="EC516">
        <v>0.36292740702629089</v>
      </c>
      <c r="ED516">
        <v>0.86482423543930054</v>
      </c>
      <c r="EE516">
        <v>1.1369690895080566</v>
      </c>
      <c r="EF516">
        <v>0.70352494716644287</v>
      </c>
      <c r="EG516">
        <v>0.75670760869979858</v>
      </c>
      <c r="EH516">
        <v>1.0360658168792725</v>
      </c>
      <c r="EI516">
        <v>1.0345171689987183</v>
      </c>
      <c r="EJ516">
        <v>0.90892499685287476</v>
      </c>
      <c r="EK516">
        <v>2.4721369743347168</v>
      </c>
      <c r="EL516">
        <v>5.3510890007019043</v>
      </c>
      <c r="EM516">
        <v>5.4879999160766602</v>
      </c>
      <c r="EN516">
        <v>4.8520932197570801</v>
      </c>
      <c r="EO516">
        <v>4.236201286315918</v>
      </c>
      <c r="EP516">
        <v>1.444507360458374</v>
      </c>
      <c r="EQ516">
        <v>0.45253258943557739</v>
      </c>
      <c r="ER516">
        <v>0.69232845306396484</v>
      </c>
      <c r="ES516">
        <v>0.44405755400657654</v>
      </c>
      <c r="ET516">
        <v>0.34112045168876648</v>
      </c>
      <c r="EU516">
        <v>65.351890563964844</v>
      </c>
      <c r="EV516">
        <v>63.203964233398438</v>
      </c>
      <c r="EW516">
        <v>61.549419403076172</v>
      </c>
      <c r="EX516">
        <v>60.706638336181641</v>
      </c>
      <c r="EY516">
        <v>59.92950439453125</v>
      </c>
      <c r="EZ516">
        <v>58.392444610595703</v>
      </c>
      <c r="FA516">
        <v>59.349540710449219</v>
      </c>
      <c r="FB516">
        <v>65.35028076171875</v>
      </c>
      <c r="FC516">
        <v>71.022857666015625</v>
      </c>
      <c r="FD516">
        <v>76.335578918457031</v>
      </c>
      <c r="FE516">
        <v>82.33233642578125</v>
      </c>
      <c r="FF516">
        <v>88</v>
      </c>
      <c r="FG516">
        <v>91.487762451171875</v>
      </c>
      <c r="FH516">
        <v>93.502059936523438</v>
      </c>
      <c r="FI516">
        <v>95.565010070800781</v>
      </c>
      <c r="FJ516">
        <v>94.890823364257813</v>
      </c>
      <c r="FK516">
        <v>93.73638916015625</v>
      </c>
      <c r="FL516">
        <v>90.448020935058594</v>
      </c>
      <c r="FM516">
        <v>84.0595703125</v>
      </c>
      <c r="FN516">
        <v>75.676239013671875</v>
      </c>
      <c r="FO516">
        <v>69.453216552734375</v>
      </c>
      <c r="FP516">
        <v>65.315742492675781</v>
      </c>
      <c r="FQ516">
        <v>62.456733703613281</v>
      </c>
      <c r="FR516">
        <v>61.140800476074219</v>
      </c>
      <c r="FS516">
        <v>51</v>
      </c>
      <c r="FT516">
        <v>8.9387722313404083E-2</v>
      </c>
      <c r="FU516">
        <v>1</v>
      </c>
    </row>
    <row r="517" spans="1:177" x14ac:dyDescent="0.2">
      <c r="A517" t="s">
        <v>194</v>
      </c>
      <c r="B517" t="s">
        <v>213</v>
      </c>
      <c r="C517" t="s">
        <v>1</v>
      </c>
      <c r="D517" t="s">
        <v>249</v>
      </c>
      <c r="E517">
        <v>51</v>
      </c>
      <c r="F517">
        <v>51</v>
      </c>
      <c r="G517">
        <v>7.8959054946899414</v>
      </c>
      <c r="H517">
        <v>7.9395341873168945</v>
      </c>
      <c r="I517">
        <v>8.1354904174804687</v>
      </c>
      <c r="J517">
        <v>8.53515625</v>
      </c>
      <c r="K517">
        <v>9.4184513092041016</v>
      </c>
      <c r="L517">
        <v>10.469758987426758</v>
      </c>
      <c r="M517">
        <v>11.66437816619873</v>
      </c>
      <c r="N517">
        <v>12.605875968933105</v>
      </c>
      <c r="O517">
        <v>13.472349166870117</v>
      </c>
      <c r="P517">
        <v>13.81495475769043</v>
      </c>
      <c r="Q517">
        <v>14.193451881408691</v>
      </c>
      <c r="R517">
        <v>14.675166130065918</v>
      </c>
      <c r="S517">
        <v>15.04135799407959</v>
      </c>
      <c r="T517">
        <v>15.078230857849121</v>
      </c>
      <c r="U517">
        <v>14.799778938293457</v>
      </c>
      <c r="V517">
        <v>14.65104866027832</v>
      </c>
      <c r="W517">
        <v>14.270538330078125</v>
      </c>
      <c r="X517">
        <v>13.48749828338623</v>
      </c>
      <c r="Y517">
        <v>12.477022171020508</v>
      </c>
      <c r="Z517">
        <v>11.710013389587402</v>
      </c>
      <c r="AA517">
        <v>11.342229843139648</v>
      </c>
      <c r="AB517">
        <v>10.810839653015137</v>
      </c>
      <c r="AC517">
        <v>10.220284461975098</v>
      </c>
      <c r="AD517">
        <v>9.6883420944213867</v>
      </c>
      <c r="AE517">
        <v>-1.1695703268051147</v>
      </c>
      <c r="AF517">
        <v>-1.3588336706161499</v>
      </c>
      <c r="AG517">
        <v>-1.223591685295105</v>
      </c>
      <c r="AH517">
        <v>-0.87041038274765015</v>
      </c>
      <c r="AI517">
        <v>-0.43766963481903076</v>
      </c>
      <c r="AJ517">
        <v>-0.18938115239143372</v>
      </c>
      <c r="AK517">
        <v>-0.28124997019767761</v>
      </c>
      <c r="AL517">
        <v>-0.16687957942485809</v>
      </c>
      <c r="AM517">
        <v>-0.26191550493240356</v>
      </c>
      <c r="AN517">
        <v>-0.39817065000534058</v>
      </c>
      <c r="AO517">
        <v>-0.35334187746047974</v>
      </c>
      <c r="AP517">
        <v>-0.50122928619384766</v>
      </c>
      <c r="AQ517">
        <v>-0.39381152391433716</v>
      </c>
      <c r="AR517">
        <v>-0.54282921552658081</v>
      </c>
      <c r="AS517">
        <v>0.34670668840408325</v>
      </c>
      <c r="AT517">
        <v>2.9388110637664795</v>
      </c>
      <c r="AU517">
        <v>2.9420521259307861</v>
      </c>
      <c r="AV517">
        <v>2.5308699607849121</v>
      </c>
      <c r="AW517">
        <v>1.861369252204895</v>
      </c>
      <c r="AX517">
        <v>-0.44206884503364563</v>
      </c>
      <c r="AY517">
        <v>-0.81392288208007813</v>
      </c>
      <c r="AZ517">
        <v>-0.79767638444900513</v>
      </c>
      <c r="BA517">
        <v>-0.68723613023757935</v>
      </c>
      <c r="BB517">
        <v>-0.60220885276794434</v>
      </c>
      <c r="BC517">
        <v>-0.80901861190795898</v>
      </c>
      <c r="BD517">
        <v>-0.99462497234344482</v>
      </c>
      <c r="BE517">
        <v>-0.88399475812911987</v>
      </c>
      <c r="BF517">
        <v>-0.53484886884689331</v>
      </c>
      <c r="BG517">
        <v>-9.4681322574615479E-2</v>
      </c>
      <c r="BH517">
        <v>0.15803474187850952</v>
      </c>
      <c r="BI517">
        <v>6.4109809696674347E-2</v>
      </c>
      <c r="BJ517">
        <v>0.26143646240234375</v>
      </c>
      <c r="BK517">
        <v>0.2245585173368454</v>
      </c>
      <c r="BL517">
        <v>9.8695568740367889E-2</v>
      </c>
      <c r="BM517">
        <v>0.15108120441436768</v>
      </c>
      <c r="BN517">
        <v>2.1687305998057127E-3</v>
      </c>
      <c r="BO517">
        <v>0.12153945118188858</v>
      </c>
      <c r="BP517">
        <v>-3.9442691951990128E-2</v>
      </c>
      <c r="BQ517">
        <v>0.82920140027999878</v>
      </c>
      <c r="BR517">
        <v>3.407961368560791</v>
      </c>
      <c r="BS517">
        <v>3.4049739837646484</v>
      </c>
      <c r="BT517">
        <v>3.0085880756378174</v>
      </c>
      <c r="BU517">
        <v>2.3223562240600586</v>
      </c>
      <c r="BV517">
        <v>-7.7076861634850502E-4</v>
      </c>
      <c r="BW517">
        <v>-0.39759576320648193</v>
      </c>
      <c r="BX517">
        <v>-0.40207794308662415</v>
      </c>
      <c r="BY517">
        <v>-0.29490697383880615</v>
      </c>
      <c r="BZ517">
        <v>-0.2085287868976593</v>
      </c>
      <c r="CA517">
        <v>-0.55930155515670776</v>
      </c>
      <c r="CB517">
        <v>-0.74237507581710815</v>
      </c>
      <c r="CC517">
        <v>-0.64879095554351807</v>
      </c>
      <c r="CD517">
        <v>-0.30244004726409912</v>
      </c>
      <c r="CE517">
        <v>0.14287133514881134</v>
      </c>
      <c r="CF517">
        <v>0.39865392446517944</v>
      </c>
      <c r="CG517">
        <v>0.30330494046211243</v>
      </c>
      <c r="CH517">
        <v>0.55808687210083008</v>
      </c>
      <c r="CI517">
        <v>0.56148892641067505</v>
      </c>
      <c r="CJ517">
        <v>0.44282358884811401</v>
      </c>
      <c r="CK517">
        <v>0.50044310092926025</v>
      </c>
      <c r="CL517">
        <v>0.35082066059112549</v>
      </c>
      <c r="CM517">
        <v>0.47846996784210205</v>
      </c>
      <c r="CN517">
        <v>0.30920130014419556</v>
      </c>
      <c r="CO517">
        <v>1.1633757352828979</v>
      </c>
      <c r="CP517">
        <v>3.7328934669494629</v>
      </c>
      <c r="CQ517">
        <v>3.7255921363830566</v>
      </c>
      <c r="CR517">
        <v>3.339454174041748</v>
      </c>
      <c r="CS517">
        <v>2.641634464263916</v>
      </c>
      <c r="CT517">
        <v>0.30487093329429626</v>
      </c>
      <c r="CU517">
        <v>-0.10924886167049408</v>
      </c>
      <c r="CV517">
        <v>-0.12808769941329956</v>
      </c>
      <c r="CW517">
        <v>-2.3180991411209106E-2</v>
      </c>
      <c r="CX517">
        <v>6.4132831990718842E-2</v>
      </c>
      <c r="CY517">
        <v>-0.30958449840545654</v>
      </c>
      <c r="CZ517">
        <v>-0.49012520909309387</v>
      </c>
      <c r="DA517">
        <v>-0.41358712315559387</v>
      </c>
      <c r="DB517">
        <v>-7.0031195878982544E-2</v>
      </c>
      <c r="DC517">
        <v>0.38042399287223816</v>
      </c>
      <c r="DD517">
        <v>0.63927310705184937</v>
      </c>
      <c r="DE517">
        <v>0.5425000786781311</v>
      </c>
      <c r="DF517">
        <v>0.85473728179931641</v>
      </c>
      <c r="DG517">
        <v>0.89841932058334351</v>
      </c>
      <c r="DH517">
        <v>0.78695160150527954</v>
      </c>
      <c r="DI517">
        <v>0.84980499744415283</v>
      </c>
      <c r="DJ517">
        <v>0.69947260618209839</v>
      </c>
      <c r="DK517">
        <v>0.83540046215057373</v>
      </c>
      <c r="DL517">
        <v>0.65784531831741333</v>
      </c>
      <c r="DM517">
        <v>1.4975501298904419</v>
      </c>
      <c r="DN517">
        <v>4.0578255653381348</v>
      </c>
      <c r="DO517">
        <v>4.0462102890014648</v>
      </c>
      <c r="DP517">
        <v>3.6703202724456787</v>
      </c>
      <c r="DQ517">
        <v>2.9609127044677734</v>
      </c>
      <c r="DR517">
        <v>0.61051261425018311</v>
      </c>
      <c r="DS517">
        <v>0.17909803986549377</v>
      </c>
      <c r="DT517">
        <v>0.14590255916118622</v>
      </c>
      <c r="DU517">
        <v>0.24854499101638794</v>
      </c>
      <c r="DV517">
        <v>0.33679446578025818</v>
      </c>
      <c r="DW517">
        <v>5.0967246294021606E-2</v>
      </c>
      <c r="DX517">
        <v>-0.12591645121574402</v>
      </c>
      <c r="DY517">
        <v>-7.3990166187286377E-2</v>
      </c>
      <c r="DZ517">
        <v>0.26553025841712952</v>
      </c>
      <c r="EA517">
        <v>0.72341227531433105</v>
      </c>
      <c r="EB517">
        <v>0.98668903112411499</v>
      </c>
      <c r="EC517">
        <v>0.88785988092422485</v>
      </c>
      <c r="ED517">
        <v>1.2830532789230347</v>
      </c>
      <c r="EE517">
        <v>1.3848932981491089</v>
      </c>
      <c r="EF517">
        <v>1.2838177680969238</v>
      </c>
      <c r="EG517">
        <v>1.354228138923645</v>
      </c>
      <c r="EH517">
        <v>1.2028706073760986</v>
      </c>
      <c r="EI517">
        <v>1.350751519203186</v>
      </c>
      <c r="EJ517">
        <v>1.1612318754196167</v>
      </c>
      <c r="EK517">
        <v>1.9800448417663574</v>
      </c>
      <c r="EL517">
        <v>4.5269761085510254</v>
      </c>
      <c r="EM517">
        <v>4.5091323852539062</v>
      </c>
      <c r="EN517">
        <v>4.148038387298584</v>
      </c>
      <c r="EO517">
        <v>3.4218997955322266</v>
      </c>
      <c r="EP517">
        <v>1.0518107414245605</v>
      </c>
      <c r="EQ517">
        <v>0.59542518854141235</v>
      </c>
      <c r="ER517">
        <v>0.54150098562240601</v>
      </c>
      <c r="ES517">
        <v>0.64087414741516113</v>
      </c>
      <c r="ET517">
        <v>0.73047453165054321</v>
      </c>
      <c r="EU517">
        <v>62.966396331787109</v>
      </c>
      <c r="EV517">
        <v>62</v>
      </c>
      <c r="EW517">
        <v>61.656394958496094</v>
      </c>
      <c r="EX517">
        <v>60</v>
      </c>
      <c r="EY517">
        <v>59.205783843994141</v>
      </c>
      <c r="EZ517">
        <v>58.563339233398437</v>
      </c>
      <c r="FA517">
        <v>59.404102325439453</v>
      </c>
      <c r="FB517">
        <v>64.354232788085937</v>
      </c>
      <c r="FC517">
        <v>71.10382080078125</v>
      </c>
      <c r="FD517">
        <v>77.919601440429687</v>
      </c>
      <c r="FE517">
        <v>84</v>
      </c>
      <c r="FF517">
        <v>89.5</v>
      </c>
      <c r="FG517">
        <v>94.343902587890625</v>
      </c>
      <c r="FH517">
        <v>93.153472900390625</v>
      </c>
      <c r="FI517">
        <v>91.63104248046875</v>
      </c>
      <c r="FJ517">
        <v>90.329368591308594</v>
      </c>
      <c r="FK517">
        <v>88.823143005371094</v>
      </c>
      <c r="FL517">
        <v>86.436492919921875</v>
      </c>
      <c r="FM517">
        <v>80.24078369140625</v>
      </c>
      <c r="FN517">
        <v>72.176834106445313</v>
      </c>
      <c r="FO517">
        <v>66.356086730957031</v>
      </c>
      <c r="FP517">
        <v>63.104335784912109</v>
      </c>
      <c r="FQ517">
        <v>61.123180389404297</v>
      </c>
      <c r="FR517">
        <v>59.466770172119141</v>
      </c>
      <c r="FS517">
        <v>51</v>
      </c>
      <c r="FT517">
        <v>0.10718648880720139</v>
      </c>
      <c r="FU517">
        <v>1</v>
      </c>
    </row>
    <row r="518" spans="1:177" x14ac:dyDescent="0.2">
      <c r="A518" t="s">
        <v>194</v>
      </c>
      <c r="B518" t="s">
        <v>213</v>
      </c>
      <c r="C518" t="s">
        <v>1</v>
      </c>
      <c r="D518" t="s">
        <v>250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0</v>
      </c>
      <c r="BI518">
        <v>0</v>
      </c>
      <c r="BJ518">
        <v>0</v>
      </c>
      <c r="BK518">
        <v>0</v>
      </c>
      <c r="BL518">
        <v>0</v>
      </c>
      <c r="BM518">
        <v>0</v>
      </c>
      <c r="BN518">
        <v>0</v>
      </c>
      <c r="BO518">
        <v>0</v>
      </c>
      <c r="BP518">
        <v>0</v>
      </c>
      <c r="BQ518">
        <v>0</v>
      </c>
      <c r="BR518">
        <v>0</v>
      </c>
      <c r="BS518">
        <v>0</v>
      </c>
      <c r="BT518">
        <v>0</v>
      </c>
      <c r="BU518">
        <v>0</v>
      </c>
      <c r="BV518">
        <v>0</v>
      </c>
      <c r="BW518">
        <v>0</v>
      </c>
      <c r="BX518">
        <v>0</v>
      </c>
      <c r="BY518">
        <v>0</v>
      </c>
      <c r="BZ518">
        <v>0</v>
      </c>
      <c r="CA518">
        <v>0</v>
      </c>
      <c r="CB518">
        <v>0</v>
      </c>
      <c r="CC518">
        <v>0</v>
      </c>
      <c r="CD518">
        <v>0</v>
      </c>
      <c r="CE518">
        <v>0</v>
      </c>
      <c r="CF518">
        <v>0</v>
      </c>
      <c r="CG518">
        <v>0</v>
      </c>
      <c r="CH518">
        <v>0</v>
      </c>
      <c r="CI518">
        <v>0</v>
      </c>
      <c r="CJ518">
        <v>0</v>
      </c>
      <c r="CK518">
        <v>0</v>
      </c>
      <c r="CL518">
        <v>0</v>
      </c>
      <c r="CM518">
        <v>0</v>
      </c>
      <c r="CN518">
        <v>0</v>
      </c>
      <c r="CO518">
        <v>0</v>
      </c>
      <c r="CP518">
        <v>0</v>
      </c>
      <c r="CQ518">
        <v>0</v>
      </c>
      <c r="CR518">
        <v>0</v>
      </c>
      <c r="CS518">
        <v>0</v>
      </c>
      <c r="CT518">
        <v>0</v>
      </c>
      <c r="CU518">
        <v>0</v>
      </c>
      <c r="CV518">
        <v>0</v>
      </c>
      <c r="CW518">
        <v>0</v>
      </c>
      <c r="CX518">
        <v>0</v>
      </c>
      <c r="CY518">
        <v>0</v>
      </c>
      <c r="CZ518">
        <v>0</v>
      </c>
      <c r="DA518">
        <v>0</v>
      </c>
      <c r="DB518">
        <v>0</v>
      </c>
      <c r="DC518">
        <v>0</v>
      </c>
      <c r="DD518">
        <v>0</v>
      </c>
      <c r="DE518">
        <v>0</v>
      </c>
      <c r="DF518">
        <v>0</v>
      </c>
      <c r="DG518">
        <v>0</v>
      </c>
      <c r="DH518">
        <v>0</v>
      </c>
      <c r="DI518">
        <v>0</v>
      </c>
      <c r="DJ518">
        <v>0</v>
      </c>
      <c r="DK518">
        <v>0</v>
      </c>
      <c r="DL518">
        <v>0</v>
      </c>
      <c r="DM518">
        <v>0</v>
      </c>
      <c r="DN518">
        <v>0</v>
      </c>
      <c r="DO518">
        <v>0</v>
      </c>
      <c r="DP518">
        <v>0</v>
      </c>
      <c r="DQ518">
        <v>0</v>
      </c>
      <c r="DR518">
        <v>0</v>
      </c>
      <c r="DS518">
        <v>0</v>
      </c>
      <c r="DT518">
        <v>0</v>
      </c>
      <c r="DU518">
        <v>0</v>
      </c>
      <c r="DV518">
        <v>0</v>
      </c>
      <c r="DW518">
        <v>0</v>
      </c>
      <c r="DX518">
        <v>0</v>
      </c>
      <c r="DY518">
        <v>0</v>
      </c>
      <c r="DZ518">
        <v>0</v>
      </c>
      <c r="EA518">
        <v>0</v>
      </c>
      <c r="EB518">
        <v>0</v>
      </c>
      <c r="EC518">
        <v>0</v>
      </c>
      <c r="ED518">
        <v>0</v>
      </c>
      <c r="EE518">
        <v>0</v>
      </c>
      <c r="EF518">
        <v>0</v>
      </c>
      <c r="EG518">
        <v>0</v>
      </c>
      <c r="EH518">
        <v>0</v>
      </c>
      <c r="EI518">
        <v>0</v>
      </c>
      <c r="EJ518">
        <v>0</v>
      </c>
      <c r="EK518">
        <v>0</v>
      </c>
      <c r="EL518">
        <v>0</v>
      </c>
      <c r="EM518">
        <v>0</v>
      </c>
      <c r="EN518">
        <v>0</v>
      </c>
      <c r="EO518">
        <v>0</v>
      </c>
      <c r="EP518">
        <v>0</v>
      </c>
      <c r="EQ518">
        <v>0</v>
      </c>
      <c r="ER518">
        <v>0</v>
      </c>
      <c r="ES518">
        <v>0</v>
      </c>
      <c r="ET518">
        <v>0</v>
      </c>
      <c r="EU518">
        <v>0</v>
      </c>
      <c r="EV518">
        <v>0</v>
      </c>
      <c r="EW518">
        <v>0</v>
      </c>
      <c r="EX518">
        <v>0</v>
      </c>
      <c r="EY518">
        <v>0</v>
      </c>
      <c r="EZ518">
        <v>0</v>
      </c>
      <c r="FA518">
        <v>0</v>
      </c>
      <c r="FB518">
        <v>0</v>
      </c>
      <c r="FC518">
        <v>0</v>
      </c>
      <c r="FD518">
        <v>0</v>
      </c>
      <c r="FE518">
        <v>0</v>
      </c>
      <c r="FF518">
        <v>0</v>
      </c>
      <c r="FG518">
        <v>0</v>
      </c>
      <c r="FH518">
        <v>0</v>
      </c>
      <c r="FI518">
        <v>0</v>
      </c>
      <c r="FJ518">
        <v>0</v>
      </c>
      <c r="FK518">
        <v>0</v>
      </c>
      <c r="FL518">
        <v>0</v>
      </c>
      <c r="FM518">
        <v>0</v>
      </c>
      <c r="FN518">
        <v>0</v>
      </c>
      <c r="FO518">
        <v>0</v>
      </c>
      <c r="FP518">
        <v>0</v>
      </c>
      <c r="FQ518">
        <v>0</v>
      </c>
      <c r="FR518">
        <v>0</v>
      </c>
      <c r="FS518">
        <v>0</v>
      </c>
      <c r="FU518">
        <v>0</v>
      </c>
    </row>
    <row r="519" spans="1:177" x14ac:dyDescent="0.2">
      <c r="A519" t="s">
        <v>194</v>
      </c>
      <c r="B519" t="s">
        <v>213</v>
      </c>
      <c r="C519" t="s">
        <v>1</v>
      </c>
      <c r="D519" t="s">
        <v>251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0</v>
      </c>
      <c r="BI519">
        <v>0</v>
      </c>
      <c r="BJ519">
        <v>0</v>
      </c>
      <c r="BK519">
        <v>0</v>
      </c>
      <c r="BL519">
        <v>0</v>
      </c>
      <c r="BM519">
        <v>0</v>
      </c>
      <c r="BN519">
        <v>0</v>
      </c>
      <c r="BO519">
        <v>0</v>
      </c>
      <c r="BP519">
        <v>0</v>
      </c>
      <c r="BQ519">
        <v>0</v>
      </c>
      <c r="BR519">
        <v>0</v>
      </c>
      <c r="BS519">
        <v>0</v>
      </c>
      <c r="BT519">
        <v>0</v>
      </c>
      <c r="BU519">
        <v>0</v>
      </c>
      <c r="BV519">
        <v>0</v>
      </c>
      <c r="BW519">
        <v>0</v>
      </c>
      <c r="BX519">
        <v>0</v>
      </c>
      <c r="BY519">
        <v>0</v>
      </c>
      <c r="BZ519">
        <v>0</v>
      </c>
      <c r="CA519">
        <v>0</v>
      </c>
      <c r="CB519">
        <v>0</v>
      </c>
      <c r="CC519">
        <v>0</v>
      </c>
      <c r="CD519">
        <v>0</v>
      </c>
      <c r="CE519">
        <v>0</v>
      </c>
      <c r="CF519">
        <v>0</v>
      </c>
      <c r="CG519">
        <v>0</v>
      </c>
      <c r="CH519">
        <v>0</v>
      </c>
      <c r="CI519">
        <v>0</v>
      </c>
      <c r="CJ519">
        <v>0</v>
      </c>
      <c r="CK519">
        <v>0</v>
      </c>
      <c r="CL519">
        <v>0</v>
      </c>
      <c r="CM519">
        <v>0</v>
      </c>
      <c r="CN519">
        <v>0</v>
      </c>
      <c r="CO519">
        <v>0</v>
      </c>
      <c r="CP519">
        <v>0</v>
      </c>
      <c r="CQ519">
        <v>0</v>
      </c>
      <c r="CR519">
        <v>0</v>
      </c>
      <c r="CS519">
        <v>0</v>
      </c>
      <c r="CT519">
        <v>0</v>
      </c>
      <c r="CU519">
        <v>0</v>
      </c>
      <c r="CV519">
        <v>0</v>
      </c>
      <c r="CW519">
        <v>0</v>
      </c>
      <c r="CX519">
        <v>0</v>
      </c>
      <c r="CY519">
        <v>0</v>
      </c>
      <c r="CZ519">
        <v>0</v>
      </c>
      <c r="DA519">
        <v>0</v>
      </c>
      <c r="DB519">
        <v>0</v>
      </c>
      <c r="DC519">
        <v>0</v>
      </c>
      <c r="DD519">
        <v>0</v>
      </c>
      <c r="DE519">
        <v>0</v>
      </c>
      <c r="DF519">
        <v>0</v>
      </c>
      <c r="DG519">
        <v>0</v>
      </c>
      <c r="DH519">
        <v>0</v>
      </c>
      <c r="DI519">
        <v>0</v>
      </c>
      <c r="DJ519">
        <v>0</v>
      </c>
      <c r="DK519">
        <v>0</v>
      </c>
      <c r="DL519">
        <v>0</v>
      </c>
      <c r="DM519">
        <v>0</v>
      </c>
      <c r="DN519">
        <v>0</v>
      </c>
      <c r="DO519">
        <v>0</v>
      </c>
      <c r="DP519">
        <v>0</v>
      </c>
      <c r="DQ519">
        <v>0</v>
      </c>
      <c r="DR519">
        <v>0</v>
      </c>
      <c r="DS519">
        <v>0</v>
      </c>
      <c r="DT519">
        <v>0</v>
      </c>
      <c r="DU519">
        <v>0</v>
      </c>
      <c r="DV519">
        <v>0</v>
      </c>
      <c r="DW519">
        <v>0</v>
      </c>
      <c r="DX519">
        <v>0</v>
      </c>
      <c r="DY519">
        <v>0</v>
      </c>
      <c r="DZ519">
        <v>0</v>
      </c>
      <c r="EA519">
        <v>0</v>
      </c>
      <c r="EB519">
        <v>0</v>
      </c>
      <c r="EC519">
        <v>0</v>
      </c>
      <c r="ED519">
        <v>0</v>
      </c>
      <c r="EE519">
        <v>0</v>
      </c>
      <c r="EF519">
        <v>0</v>
      </c>
      <c r="EG519">
        <v>0</v>
      </c>
      <c r="EH519">
        <v>0</v>
      </c>
      <c r="EI519">
        <v>0</v>
      </c>
      <c r="EJ519">
        <v>0</v>
      </c>
      <c r="EK519">
        <v>0</v>
      </c>
      <c r="EL519">
        <v>0</v>
      </c>
      <c r="EM519">
        <v>0</v>
      </c>
      <c r="EN519">
        <v>0</v>
      </c>
      <c r="EO519">
        <v>0</v>
      </c>
      <c r="EP519">
        <v>0</v>
      </c>
      <c r="EQ519">
        <v>0</v>
      </c>
      <c r="ER519">
        <v>0</v>
      </c>
      <c r="ES519">
        <v>0</v>
      </c>
      <c r="ET519">
        <v>0</v>
      </c>
      <c r="EU519">
        <v>0</v>
      </c>
      <c r="EV519">
        <v>0</v>
      </c>
      <c r="EW519">
        <v>0</v>
      </c>
      <c r="EX519">
        <v>0</v>
      </c>
      <c r="EY519">
        <v>0</v>
      </c>
      <c r="EZ519">
        <v>0</v>
      </c>
      <c r="FA519">
        <v>0</v>
      </c>
      <c r="FB519">
        <v>0</v>
      </c>
      <c r="FC519">
        <v>0</v>
      </c>
      <c r="FD519">
        <v>0</v>
      </c>
      <c r="FE519">
        <v>0</v>
      </c>
      <c r="FF519">
        <v>0</v>
      </c>
      <c r="FG519">
        <v>0</v>
      </c>
      <c r="FH519">
        <v>0</v>
      </c>
      <c r="FI519">
        <v>0</v>
      </c>
      <c r="FJ519">
        <v>0</v>
      </c>
      <c r="FK519">
        <v>0</v>
      </c>
      <c r="FL519">
        <v>0</v>
      </c>
      <c r="FM519">
        <v>0</v>
      </c>
      <c r="FN519">
        <v>0</v>
      </c>
      <c r="FO519">
        <v>0</v>
      </c>
      <c r="FP519">
        <v>0</v>
      </c>
      <c r="FQ519">
        <v>0</v>
      </c>
      <c r="FR519">
        <v>0</v>
      </c>
      <c r="FS519">
        <v>0</v>
      </c>
      <c r="FU519">
        <v>0</v>
      </c>
    </row>
    <row r="520" spans="1:177" x14ac:dyDescent="0.2">
      <c r="A520" t="s">
        <v>194</v>
      </c>
      <c r="B520" t="s">
        <v>213</v>
      </c>
      <c r="C520" t="s">
        <v>1</v>
      </c>
      <c r="D520" t="s">
        <v>252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0</v>
      </c>
      <c r="BI520">
        <v>0</v>
      </c>
      <c r="BJ520">
        <v>0</v>
      </c>
      <c r="BK520">
        <v>0</v>
      </c>
      <c r="BL520">
        <v>0</v>
      </c>
      <c r="BM520">
        <v>0</v>
      </c>
      <c r="BN520">
        <v>0</v>
      </c>
      <c r="BO520">
        <v>0</v>
      </c>
      <c r="BP520">
        <v>0</v>
      </c>
      <c r="BQ520">
        <v>0</v>
      </c>
      <c r="BR520">
        <v>0</v>
      </c>
      <c r="BS520">
        <v>0</v>
      </c>
      <c r="BT520">
        <v>0</v>
      </c>
      <c r="BU520">
        <v>0</v>
      </c>
      <c r="BV520">
        <v>0</v>
      </c>
      <c r="BW520">
        <v>0</v>
      </c>
      <c r="BX520">
        <v>0</v>
      </c>
      <c r="BY520">
        <v>0</v>
      </c>
      <c r="BZ520">
        <v>0</v>
      </c>
      <c r="CA520">
        <v>0</v>
      </c>
      <c r="CB520">
        <v>0</v>
      </c>
      <c r="CC520">
        <v>0</v>
      </c>
      <c r="CD520">
        <v>0</v>
      </c>
      <c r="CE520">
        <v>0</v>
      </c>
      <c r="CF520">
        <v>0</v>
      </c>
      <c r="CG520">
        <v>0</v>
      </c>
      <c r="CH520">
        <v>0</v>
      </c>
      <c r="CI520">
        <v>0</v>
      </c>
      <c r="CJ520">
        <v>0</v>
      </c>
      <c r="CK520">
        <v>0</v>
      </c>
      <c r="CL520">
        <v>0</v>
      </c>
      <c r="CM520">
        <v>0</v>
      </c>
      <c r="CN520">
        <v>0</v>
      </c>
      <c r="CO520">
        <v>0</v>
      </c>
      <c r="CP520">
        <v>0</v>
      </c>
      <c r="CQ520">
        <v>0</v>
      </c>
      <c r="CR520">
        <v>0</v>
      </c>
      <c r="CS520">
        <v>0</v>
      </c>
      <c r="CT520">
        <v>0</v>
      </c>
      <c r="CU520">
        <v>0</v>
      </c>
      <c r="CV520">
        <v>0</v>
      </c>
      <c r="CW520">
        <v>0</v>
      </c>
      <c r="CX520">
        <v>0</v>
      </c>
      <c r="CY520">
        <v>0</v>
      </c>
      <c r="CZ520">
        <v>0</v>
      </c>
      <c r="DA520">
        <v>0</v>
      </c>
      <c r="DB520">
        <v>0</v>
      </c>
      <c r="DC520">
        <v>0</v>
      </c>
      <c r="DD520">
        <v>0</v>
      </c>
      <c r="DE520">
        <v>0</v>
      </c>
      <c r="DF520">
        <v>0</v>
      </c>
      <c r="DG520">
        <v>0</v>
      </c>
      <c r="DH520">
        <v>0</v>
      </c>
      <c r="DI520">
        <v>0</v>
      </c>
      <c r="DJ520">
        <v>0</v>
      </c>
      <c r="DK520">
        <v>0</v>
      </c>
      <c r="DL520">
        <v>0</v>
      </c>
      <c r="DM520">
        <v>0</v>
      </c>
      <c r="DN520">
        <v>0</v>
      </c>
      <c r="DO520">
        <v>0</v>
      </c>
      <c r="DP520">
        <v>0</v>
      </c>
      <c r="DQ520">
        <v>0</v>
      </c>
      <c r="DR520">
        <v>0</v>
      </c>
      <c r="DS520">
        <v>0</v>
      </c>
      <c r="DT520">
        <v>0</v>
      </c>
      <c r="DU520">
        <v>0</v>
      </c>
      <c r="DV520">
        <v>0</v>
      </c>
      <c r="DW520">
        <v>0</v>
      </c>
      <c r="DX520">
        <v>0</v>
      </c>
      <c r="DY520">
        <v>0</v>
      </c>
      <c r="DZ520">
        <v>0</v>
      </c>
      <c r="EA520">
        <v>0</v>
      </c>
      <c r="EB520">
        <v>0</v>
      </c>
      <c r="EC520">
        <v>0</v>
      </c>
      <c r="ED520">
        <v>0</v>
      </c>
      <c r="EE520">
        <v>0</v>
      </c>
      <c r="EF520">
        <v>0</v>
      </c>
      <c r="EG520">
        <v>0</v>
      </c>
      <c r="EH520">
        <v>0</v>
      </c>
      <c r="EI520">
        <v>0</v>
      </c>
      <c r="EJ520">
        <v>0</v>
      </c>
      <c r="EK520">
        <v>0</v>
      </c>
      <c r="EL520">
        <v>0</v>
      </c>
      <c r="EM520">
        <v>0</v>
      </c>
      <c r="EN520">
        <v>0</v>
      </c>
      <c r="EO520">
        <v>0</v>
      </c>
      <c r="EP520">
        <v>0</v>
      </c>
      <c r="EQ520">
        <v>0</v>
      </c>
      <c r="ER520">
        <v>0</v>
      </c>
      <c r="ES520">
        <v>0</v>
      </c>
      <c r="ET520">
        <v>0</v>
      </c>
      <c r="EU520">
        <v>0</v>
      </c>
      <c r="EV520">
        <v>0</v>
      </c>
      <c r="EW520">
        <v>0</v>
      </c>
      <c r="EX520">
        <v>0</v>
      </c>
      <c r="EY520">
        <v>0</v>
      </c>
      <c r="EZ520">
        <v>0</v>
      </c>
      <c r="FA520">
        <v>0</v>
      </c>
      <c r="FB520">
        <v>0</v>
      </c>
      <c r="FC520">
        <v>0</v>
      </c>
      <c r="FD520">
        <v>0</v>
      </c>
      <c r="FE520">
        <v>0</v>
      </c>
      <c r="FF520">
        <v>0</v>
      </c>
      <c r="FG520">
        <v>0</v>
      </c>
      <c r="FH520">
        <v>0</v>
      </c>
      <c r="FI520">
        <v>0</v>
      </c>
      <c r="FJ520">
        <v>0</v>
      </c>
      <c r="FK520">
        <v>0</v>
      </c>
      <c r="FL520">
        <v>0</v>
      </c>
      <c r="FM520">
        <v>0</v>
      </c>
      <c r="FN520">
        <v>0</v>
      </c>
      <c r="FO520">
        <v>0</v>
      </c>
      <c r="FP520">
        <v>0</v>
      </c>
      <c r="FQ520">
        <v>0</v>
      </c>
      <c r="FR520">
        <v>0</v>
      </c>
      <c r="FS520">
        <v>0</v>
      </c>
      <c r="FU520">
        <v>0</v>
      </c>
    </row>
    <row r="521" spans="1:177" x14ac:dyDescent="0.2">
      <c r="A521" t="s">
        <v>194</v>
      </c>
      <c r="B521" t="s">
        <v>213</v>
      </c>
      <c r="C521" t="s">
        <v>1</v>
      </c>
      <c r="D521" t="s">
        <v>253</v>
      </c>
      <c r="E521">
        <v>50</v>
      </c>
      <c r="F521">
        <v>50</v>
      </c>
      <c r="G521">
        <v>7.9378185272216797</v>
      </c>
      <c r="H521">
        <v>8.0130729675292969</v>
      </c>
      <c r="I521">
        <v>8.224945068359375</v>
      </c>
      <c r="J521">
        <v>8.5962638854980469</v>
      </c>
      <c r="K521">
        <v>9.5254974365234375</v>
      </c>
      <c r="L521">
        <v>10.596652984619141</v>
      </c>
      <c r="M521">
        <v>11.6998291015625</v>
      </c>
      <c r="N521">
        <v>12.456930160522461</v>
      </c>
      <c r="O521">
        <v>13.147030830383301</v>
      </c>
      <c r="P521">
        <v>13.300585746765137</v>
      </c>
      <c r="Q521">
        <v>13.59847354888916</v>
      </c>
      <c r="R521">
        <v>13.937533378601074</v>
      </c>
      <c r="S521">
        <v>14.129956245422363</v>
      </c>
      <c r="T521">
        <v>14.345746994018555</v>
      </c>
      <c r="U521">
        <v>14.07462215423584</v>
      </c>
      <c r="V521">
        <v>13.910185813903809</v>
      </c>
      <c r="W521">
        <v>13.61484432220459</v>
      </c>
      <c r="X521">
        <v>13.050092697143555</v>
      </c>
      <c r="Y521">
        <v>12.374752998352051</v>
      </c>
      <c r="Z521">
        <v>11.685688972473145</v>
      </c>
      <c r="AA521">
        <v>11.365756034851074</v>
      </c>
      <c r="AB521">
        <v>10.822693824768066</v>
      </c>
      <c r="AC521">
        <v>10.296934127807617</v>
      </c>
      <c r="AD521">
        <v>9.7494096755981445</v>
      </c>
      <c r="AE521">
        <v>-0.65279817581176758</v>
      </c>
      <c r="AF521">
        <v>-0.53655713796615601</v>
      </c>
      <c r="AG521">
        <v>-0.61791825294494629</v>
      </c>
      <c r="AH521">
        <v>-0.51804870367050171</v>
      </c>
      <c r="AI521">
        <v>-0.34553828835487366</v>
      </c>
      <c r="AJ521">
        <v>-0.64109659194946289</v>
      </c>
      <c r="AK521">
        <v>-0.64408892393112183</v>
      </c>
      <c r="AL521">
        <v>-0.838997483253479</v>
      </c>
      <c r="AM521">
        <v>-0.6540495753288269</v>
      </c>
      <c r="AN521">
        <v>-0.75446683168411255</v>
      </c>
      <c r="AO521">
        <v>-0.87756723165512085</v>
      </c>
      <c r="AP521">
        <v>-0.71178138256072998</v>
      </c>
      <c r="AQ521">
        <v>-0.62292748689651489</v>
      </c>
      <c r="AR521">
        <v>-0.91143316030502319</v>
      </c>
      <c r="AS521">
        <v>-0.19748207926750183</v>
      </c>
      <c r="AT521">
        <v>2.6238551139831543</v>
      </c>
      <c r="AU521">
        <v>2.6749451160430908</v>
      </c>
      <c r="AV521">
        <v>2.3050744533538818</v>
      </c>
      <c r="AW521">
        <v>1.7790087461471558</v>
      </c>
      <c r="AX521">
        <v>-0.51415210962295532</v>
      </c>
      <c r="AY521">
        <v>-0.98922193050384521</v>
      </c>
      <c r="AZ521">
        <v>-0.80789387226104736</v>
      </c>
      <c r="BA521">
        <v>-0.68793654441833496</v>
      </c>
      <c r="BB521">
        <v>-0.61294788122177124</v>
      </c>
      <c r="BC521">
        <v>-0.31971114873886108</v>
      </c>
      <c r="BD521">
        <v>-0.21567843854427338</v>
      </c>
      <c r="BE521">
        <v>-0.30575406551361084</v>
      </c>
      <c r="BF521">
        <v>-0.20687933266162872</v>
      </c>
      <c r="BG521">
        <v>-3.0197827145457268E-2</v>
      </c>
      <c r="BH521">
        <v>-0.32445931434631348</v>
      </c>
      <c r="BI521">
        <v>-0.33172193169593811</v>
      </c>
      <c r="BJ521">
        <v>-0.52204328775405884</v>
      </c>
      <c r="BK521">
        <v>-0.32221531867980957</v>
      </c>
      <c r="BL521">
        <v>-0.39056122303009033</v>
      </c>
      <c r="BM521">
        <v>-0.4931868314743042</v>
      </c>
      <c r="BN521">
        <v>-0.31842657923698425</v>
      </c>
      <c r="BO521">
        <v>-0.22210398316383362</v>
      </c>
      <c r="BP521">
        <v>-0.49310195446014404</v>
      </c>
      <c r="BQ521">
        <v>0.2236340343952179</v>
      </c>
      <c r="BR521">
        <v>3.040355920791626</v>
      </c>
      <c r="BS521">
        <v>3.0870583057403564</v>
      </c>
      <c r="BT521">
        <v>2.7321598529815674</v>
      </c>
      <c r="BU521">
        <v>2.2025556564331055</v>
      </c>
      <c r="BV521">
        <v>-9.2958472669124603E-2</v>
      </c>
      <c r="BW521">
        <v>-0.58024740219116211</v>
      </c>
      <c r="BX521">
        <v>-0.41623908281326294</v>
      </c>
      <c r="BY521">
        <v>-0.30271220207214355</v>
      </c>
      <c r="BZ521">
        <v>-0.23211362957954407</v>
      </c>
      <c r="CA521">
        <v>-8.9016109704971313E-2</v>
      </c>
      <c r="CB521">
        <v>6.5611810423433781E-3</v>
      </c>
      <c r="CC521">
        <v>-8.9550107717514038E-2</v>
      </c>
      <c r="CD521">
        <v>8.6356392130255699E-3</v>
      </c>
      <c r="CE521">
        <v>0.1882060170173645</v>
      </c>
      <c r="CF521">
        <v>-0.10515731573104858</v>
      </c>
      <c r="CG521">
        <v>-0.11537747830152512</v>
      </c>
      <c r="CH521">
        <v>-0.30252176523208618</v>
      </c>
      <c r="CI521">
        <v>-9.2387914657592773E-2</v>
      </c>
      <c r="CJ521">
        <v>-0.13852132856845856</v>
      </c>
      <c r="CK521">
        <v>-0.22696615755558014</v>
      </c>
      <c r="CL521">
        <v>-4.5990262180566788E-2</v>
      </c>
      <c r="CM521">
        <v>5.5505175143480301E-2</v>
      </c>
      <c r="CN521">
        <v>-0.20336699485778809</v>
      </c>
      <c r="CO521">
        <v>0.51529777050018311</v>
      </c>
      <c r="CP521">
        <v>3.3288233280181885</v>
      </c>
      <c r="CQ521">
        <v>3.3724865913391113</v>
      </c>
      <c r="CR521">
        <v>3.0279579162597656</v>
      </c>
      <c r="CS521">
        <v>2.4959027767181396</v>
      </c>
      <c r="CT521">
        <v>0.19875895977020264</v>
      </c>
      <c r="CU521">
        <v>-0.29699292778968811</v>
      </c>
      <c r="CV521">
        <v>-0.14498020708560944</v>
      </c>
      <c r="CW521">
        <v>-3.5906992852687836E-2</v>
      </c>
      <c r="CX521">
        <v>3.1650986522436142E-2</v>
      </c>
      <c r="CY521">
        <v>0.14167892932891846</v>
      </c>
      <c r="CZ521">
        <v>0.22880080342292786</v>
      </c>
      <c r="DA521">
        <v>0.12665386497974396</v>
      </c>
      <c r="DB521">
        <v>0.22415061295032501</v>
      </c>
      <c r="DC521">
        <v>0.40660986304283142</v>
      </c>
      <c r="DD521">
        <v>0.11414469033479691</v>
      </c>
      <c r="DE521">
        <v>0.10096696764230728</v>
      </c>
      <c r="DF521">
        <v>-8.3000242710113525E-2</v>
      </c>
      <c r="DG521">
        <v>0.13743948936462402</v>
      </c>
      <c r="DH521">
        <v>0.11351857334375381</v>
      </c>
      <c r="DI521">
        <v>3.9254523813724518E-2</v>
      </c>
      <c r="DJ521">
        <v>0.22644606232643127</v>
      </c>
      <c r="DK521">
        <v>0.33311432600021362</v>
      </c>
      <c r="DL521">
        <v>8.6367949843406677E-2</v>
      </c>
      <c r="DM521">
        <v>0.80696147680282593</v>
      </c>
      <c r="DN521">
        <v>3.617290735244751</v>
      </c>
      <c r="DO521">
        <v>3.6579148769378662</v>
      </c>
      <c r="DP521">
        <v>3.3237559795379639</v>
      </c>
      <c r="DQ521">
        <v>2.7892498970031738</v>
      </c>
      <c r="DR521">
        <v>0.49047639966011047</v>
      </c>
      <c r="DS521">
        <v>-1.3738435693085194E-2</v>
      </c>
      <c r="DT521">
        <v>0.12627868354320526</v>
      </c>
      <c r="DU521">
        <v>0.23089821636676788</v>
      </c>
      <c r="DV521">
        <v>0.29541561007499695</v>
      </c>
      <c r="DW521">
        <v>0.47476592659950256</v>
      </c>
      <c r="DX521">
        <v>0.54967951774597168</v>
      </c>
      <c r="DY521">
        <v>0.43881803750991821</v>
      </c>
      <c r="DZ521">
        <v>0.535319983959198</v>
      </c>
      <c r="EA521">
        <v>0.72195035219192505</v>
      </c>
      <c r="EB521">
        <v>0.43078196048736572</v>
      </c>
      <c r="EC521">
        <v>0.41333398222923279</v>
      </c>
      <c r="ED521">
        <v>0.23395396769046783</v>
      </c>
      <c r="EE521">
        <v>0.46927374601364136</v>
      </c>
      <c r="EF521">
        <v>0.47742417454719543</v>
      </c>
      <c r="EG521">
        <v>0.42363491654396057</v>
      </c>
      <c r="EH521">
        <v>0.619800865650177</v>
      </c>
      <c r="EI521">
        <v>0.73393785953521729</v>
      </c>
      <c r="EJ521">
        <v>0.50469917058944702</v>
      </c>
      <c r="EK521">
        <v>1.2280776500701904</v>
      </c>
      <c r="EL521">
        <v>4.0337915420532227</v>
      </c>
      <c r="EM521">
        <v>4.0700278282165527</v>
      </c>
      <c r="EN521">
        <v>3.7508413791656494</v>
      </c>
      <c r="EO521">
        <v>3.212796688079834</v>
      </c>
      <c r="EP521">
        <v>0.9116700291633606</v>
      </c>
      <c r="EQ521">
        <v>0.39523607492446899</v>
      </c>
      <c r="ER521">
        <v>0.5179334282875061</v>
      </c>
      <c r="ES521">
        <v>0.6161225438117981</v>
      </c>
      <c r="ET521">
        <v>0.67624986171722412</v>
      </c>
      <c r="EU521">
        <v>59.876583099365234</v>
      </c>
      <c r="EV521">
        <v>58.785846710205078</v>
      </c>
      <c r="EW521">
        <v>58.145896911621094</v>
      </c>
      <c r="EX521">
        <v>57</v>
      </c>
      <c r="EY521">
        <v>56.713363647460938</v>
      </c>
      <c r="EZ521">
        <v>56.434455871582031</v>
      </c>
      <c r="FA521">
        <v>56.544284820556641</v>
      </c>
      <c r="FB521">
        <v>57.502395629882813</v>
      </c>
      <c r="FC521">
        <v>58.912349700927734</v>
      </c>
      <c r="FD521">
        <v>61.69708251953125</v>
      </c>
      <c r="FE521">
        <v>66.071441650390625</v>
      </c>
      <c r="FF521">
        <v>71.369895935058594</v>
      </c>
      <c r="FG521">
        <v>75.703224182128906</v>
      </c>
      <c r="FH521">
        <v>80.030502319335938</v>
      </c>
      <c r="FI521">
        <v>80.714729309082031</v>
      </c>
      <c r="FJ521">
        <v>81.091987609863281</v>
      </c>
      <c r="FK521">
        <v>80.238922119140625</v>
      </c>
      <c r="FL521">
        <v>79.468856811523438</v>
      </c>
      <c r="FM521">
        <v>76.756576538085937</v>
      </c>
      <c r="FN521">
        <v>70.468971252441406</v>
      </c>
      <c r="FO521">
        <v>65.604820251464844</v>
      </c>
      <c r="FP521">
        <v>62.608921051025391</v>
      </c>
      <c r="FQ521">
        <v>60.741420745849609</v>
      </c>
      <c r="FR521">
        <v>59.375232696533203</v>
      </c>
      <c r="FS521">
        <v>50</v>
      </c>
      <c r="FT521">
        <v>0.10767713934183121</v>
      </c>
      <c r="FU521">
        <v>1</v>
      </c>
    </row>
    <row r="522" spans="1:177" x14ac:dyDescent="0.2">
      <c r="A522" t="s">
        <v>194</v>
      </c>
      <c r="B522" t="s">
        <v>213</v>
      </c>
      <c r="C522" t="s">
        <v>1</v>
      </c>
      <c r="D522" t="s">
        <v>254</v>
      </c>
      <c r="E522">
        <v>50</v>
      </c>
      <c r="F522">
        <v>50</v>
      </c>
      <c r="G522">
        <v>9.4313545227050781</v>
      </c>
      <c r="H522">
        <v>9.1303730010986328</v>
      </c>
      <c r="I522">
        <v>8.8704233169555664</v>
      </c>
      <c r="J522">
        <v>8.8456640243530273</v>
      </c>
      <c r="K522">
        <v>9.5462121963500977</v>
      </c>
      <c r="L522">
        <v>10.471584320068359</v>
      </c>
      <c r="M522">
        <v>11.517929077148438</v>
      </c>
      <c r="N522">
        <v>12.351527214050293</v>
      </c>
      <c r="O522">
        <v>12.946876525878906</v>
      </c>
      <c r="P522">
        <v>13.252193450927734</v>
      </c>
      <c r="Q522">
        <v>13.534717559814453</v>
      </c>
      <c r="R522">
        <v>13.927502632141113</v>
      </c>
      <c r="S522">
        <v>14.207592964172363</v>
      </c>
      <c r="T522">
        <v>14.383694648742676</v>
      </c>
      <c r="U522">
        <v>14.078919410705566</v>
      </c>
      <c r="V522">
        <v>14.02910327911377</v>
      </c>
      <c r="W522">
        <v>13.959968566894531</v>
      </c>
      <c r="X522">
        <v>13.378898620605469</v>
      </c>
      <c r="Y522">
        <v>12.491792678833008</v>
      </c>
      <c r="Z522">
        <v>11.88750171661377</v>
      </c>
      <c r="AA522">
        <v>11.504007339477539</v>
      </c>
      <c r="AB522">
        <v>10.842740058898926</v>
      </c>
      <c r="AC522">
        <v>10.308174133300781</v>
      </c>
      <c r="AD522">
        <v>9.7949867248535156</v>
      </c>
      <c r="AE522">
        <v>-0.48530858755111694</v>
      </c>
      <c r="AF522">
        <v>-0.39969998598098755</v>
      </c>
      <c r="AG522">
        <v>-0.2259301096200943</v>
      </c>
      <c r="AH522">
        <v>-0.25984734296798706</v>
      </c>
      <c r="AI522">
        <v>-0.45523616671562195</v>
      </c>
      <c r="AJ522">
        <v>-0.52173763513565063</v>
      </c>
      <c r="AK522">
        <v>-0.56016772985458374</v>
      </c>
      <c r="AL522">
        <v>-0.42298400402069092</v>
      </c>
      <c r="AM522">
        <v>-0.6367335319519043</v>
      </c>
      <c r="AN522">
        <v>-0.36542221903800964</v>
      </c>
      <c r="AO522">
        <v>-0.14470891654491425</v>
      </c>
      <c r="AP522">
        <v>-0.37408676743507385</v>
      </c>
      <c r="AQ522">
        <v>-0.18650951981544495</v>
      </c>
      <c r="AR522">
        <v>-0.67825627326965332</v>
      </c>
      <c r="AS522">
        <v>0.37928014993667603</v>
      </c>
      <c r="AT522">
        <v>3.3306541442871094</v>
      </c>
      <c r="AU522">
        <v>3.3803308010101318</v>
      </c>
      <c r="AV522">
        <v>3.156325101852417</v>
      </c>
      <c r="AW522">
        <v>2.5506725311279297</v>
      </c>
      <c r="AX522">
        <v>0.19397348165512085</v>
      </c>
      <c r="AY522">
        <v>-0.36404052376747131</v>
      </c>
      <c r="AZ522">
        <v>-0.38404646515846252</v>
      </c>
      <c r="BA522">
        <v>-0.27340647578239441</v>
      </c>
      <c r="BB522">
        <v>-0.35122925043106079</v>
      </c>
      <c r="BC522">
        <v>-0.21233102679252625</v>
      </c>
      <c r="BD522">
        <v>-0.12711437046527863</v>
      </c>
      <c r="BE522">
        <v>4.0894556790590286E-2</v>
      </c>
      <c r="BF522">
        <v>3.4926326479762793E-3</v>
      </c>
      <c r="BG522">
        <v>-0.19571512937545776</v>
      </c>
      <c r="BH522">
        <v>-0.2552320659160614</v>
      </c>
      <c r="BI522">
        <v>-0.29412367939949036</v>
      </c>
      <c r="BJ522">
        <v>-0.15244834125041962</v>
      </c>
      <c r="BK522">
        <v>-0.35574698448181152</v>
      </c>
      <c r="BL522">
        <v>-6.0680363327264786E-2</v>
      </c>
      <c r="BM522">
        <v>0.17180739343166351</v>
      </c>
      <c r="BN522">
        <v>-4.554169625043869E-2</v>
      </c>
      <c r="BO522">
        <v>0.15628249943256378</v>
      </c>
      <c r="BP522">
        <v>-0.32892334461212158</v>
      </c>
      <c r="BQ522">
        <v>0.73684167861938477</v>
      </c>
      <c r="BR522">
        <v>3.6875438690185547</v>
      </c>
      <c r="BS522">
        <v>3.7517871856689453</v>
      </c>
      <c r="BT522">
        <v>3.5325512886047363</v>
      </c>
      <c r="BU522">
        <v>2.8893840312957764</v>
      </c>
      <c r="BV522">
        <v>0.51941746473312378</v>
      </c>
      <c r="BW522">
        <v>-3.7959001958370209E-2</v>
      </c>
      <c r="BX522">
        <v>-7.547152042388916E-2</v>
      </c>
      <c r="BY522">
        <v>1.9177965819835663E-2</v>
      </c>
      <c r="BZ522">
        <v>-6.7107528448104858E-2</v>
      </c>
      <c r="CA522">
        <v>-2.3267602548003197E-2</v>
      </c>
      <c r="CB522">
        <v>6.1677608639001846E-2</v>
      </c>
      <c r="CC522">
        <v>0.22569650411605835</v>
      </c>
      <c r="CD522">
        <v>0.18588109314441681</v>
      </c>
      <c r="CE522">
        <v>-1.5971658751368523E-2</v>
      </c>
      <c r="CF522">
        <v>-7.0651113986968994E-2</v>
      </c>
      <c r="CG522">
        <v>-0.10986236482858658</v>
      </c>
      <c r="CH522">
        <v>3.4923821687698364E-2</v>
      </c>
      <c r="CI522">
        <v>-0.16113656759262085</v>
      </c>
      <c r="CJ522">
        <v>0.15038292109966278</v>
      </c>
      <c r="CK522">
        <v>0.39102563261985779</v>
      </c>
      <c r="CL522">
        <v>0.18200761079788208</v>
      </c>
      <c r="CM522">
        <v>0.39369919896125793</v>
      </c>
      <c r="CN522">
        <v>-8.6976401507854462E-2</v>
      </c>
      <c r="CO522">
        <v>0.98448771238327026</v>
      </c>
      <c r="CP522">
        <v>3.9347245693206787</v>
      </c>
      <c r="CQ522">
        <v>4.009056568145752</v>
      </c>
      <c r="CR522">
        <v>3.7931244373321533</v>
      </c>
      <c r="CS522">
        <v>3.1239748001098633</v>
      </c>
      <c r="CT522">
        <v>0.74481898546218872</v>
      </c>
      <c r="CU522">
        <v>0.18788406252861023</v>
      </c>
      <c r="CV522">
        <v>0.13824653625488281</v>
      </c>
      <c r="CW522">
        <v>0.22182106971740723</v>
      </c>
      <c r="CX522">
        <v>0.12967431545257568</v>
      </c>
      <c r="CY522">
        <v>0.16579581797122955</v>
      </c>
      <c r="CZ522">
        <v>0.25046959519386292</v>
      </c>
      <c r="DA522">
        <v>0.41049844026565552</v>
      </c>
      <c r="DB522">
        <v>0.36826956272125244</v>
      </c>
      <c r="DC522">
        <v>0.16377180814743042</v>
      </c>
      <c r="DD522">
        <v>0.11392983049154282</v>
      </c>
      <c r="DE522">
        <v>7.4398934841156006E-2</v>
      </c>
      <c r="DF522">
        <v>0.22229598462581635</v>
      </c>
      <c r="DG522">
        <v>3.347386047244072E-2</v>
      </c>
      <c r="DH522">
        <v>0.36144620180130005</v>
      </c>
      <c r="DI522">
        <v>0.61024385690689087</v>
      </c>
      <c r="DJ522">
        <v>0.40955692529678345</v>
      </c>
      <c r="DK522">
        <v>0.63111591339111328</v>
      </c>
      <c r="DL522">
        <v>0.15497054159641266</v>
      </c>
      <c r="DM522">
        <v>1.2321337461471558</v>
      </c>
      <c r="DN522">
        <v>4.1819052696228027</v>
      </c>
      <c r="DO522">
        <v>4.2663259506225586</v>
      </c>
      <c r="DP522">
        <v>4.0536975860595703</v>
      </c>
      <c r="DQ522">
        <v>3.3585655689239502</v>
      </c>
      <c r="DR522">
        <v>0.97022050619125366</v>
      </c>
      <c r="DS522">
        <v>0.41372713446617126</v>
      </c>
      <c r="DT522">
        <v>0.35196459293365479</v>
      </c>
      <c r="DU522">
        <v>0.42446416616439819</v>
      </c>
      <c r="DV522">
        <v>0.32645615935325623</v>
      </c>
      <c r="DW522">
        <v>0.43877336382865906</v>
      </c>
      <c r="DX522">
        <v>0.52305519580841064</v>
      </c>
      <c r="DY522">
        <v>0.6773231029510498</v>
      </c>
      <c r="DZ522">
        <v>0.63160949945449829</v>
      </c>
      <c r="EA522">
        <v>0.4232928454875946</v>
      </c>
      <c r="EB522">
        <v>0.38043540716171265</v>
      </c>
      <c r="EC522">
        <v>0.34044298529624939</v>
      </c>
      <c r="ED522">
        <v>0.49283164739608765</v>
      </c>
      <c r="EE522">
        <v>0.3144603967666626</v>
      </c>
      <c r="EF522">
        <v>0.66618806123733521</v>
      </c>
      <c r="EG522">
        <v>0.92676019668579102</v>
      </c>
      <c r="EH522">
        <v>0.73810195922851563</v>
      </c>
      <c r="EI522">
        <v>0.97390788793563843</v>
      </c>
      <c r="EJ522">
        <v>0.50430351495742798</v>
      </c>
      <c r="EK522">
        <v>1.5896952152252197</v>
      </c>
      <c r="EL522">
        <v>4.538794994354248</v>
      </c>
      <c r="EM522">
        <v>4.6377825736999512</v>
      </c>
      <c r="EN522">
        <v>4.4299240112304687</v>
      </c>
      <c r="EO522">
        <v>3.6972770690917969</v>
      </c>
      <c r="EP522">
        <v>1.2956645488739014</v>
      </c>
      <c r="EQ522">
        <v>0.73980861902236938</v>
      </c>
      <c r="ER522">
        <v>0.66053950786590576</v>
      </c>
      <c r="ES522">
        <v>0.71704864501953125</v>
      </c>
      <c r="ET522">
        <v>0.61057788133621216</v>
      </c>
      <c r="EU522">
        <v>59.073741912841797</v>
      </c>
      <c r="EV522">
        <v>58.088001251220703</v>
      </c>
      <c r="EW522">
        <v>57.812900543212891</v>
      </c>
      <c r="EX522">
        <v>57.623588562011719</v>
      </c>
      <c r="EY522">
        <v>57.144763946533203</v>
      </c>
      <c r="EZ522">
        <v>56.696239471435547</v>
      </c>
      <c r="FA522">
        <v>56.668502807617188</v>
      </c>
      <c r="FB522">
        <v>58.164661407470703</v>
      </c>
      <c r="FC522">
        <v>62.523311614990234</v>
      </c>
      <c r="FD522">
        <v>67.053482055664063</v>
      </c>
      <c r="FE522">
        <v>71.754638671875</v>
      </c>
      <c r="FF522">
        <v>76.901275634765625</v>
      </c>
      <c r="FG522">
        <v>82.0301513671875</v>
      </c>
      <c r="FH522">
        <v>85.062858581542969</v>
      </c>
      <c r="FI522">
        <v>85.512809753417969</v>
      </c>
      <c r="FJ522">
        <v>88.463981628417969</v>
      </c>
      <c r="FK522">
        <v>90.052352905273437</v>
      </c>
      <c r="FL522">
        <v>87.198028564453125</v>
      </c>
      <c r="FM522">
        <v>79.936668395996094</v>
      </c>
      <c r="FN522">
        <v>74.001289367675781</v>
      </c>
      <c r="FO522">
        <v>68.690986633300781</v>
      </c>
      <c r="FP522">
        <v>64.897125244140625</v>
      </c>
      <c r="FQ522">
        <v>62.546356201171875</v>
      </c>
      <c r="FR522">
        <v>61.05633544921875</v>
      </c>
      <c r="FS522">
        <v>50</v>
      </c>
      <c r="FT522">
        <v>9.3003787100315094E-2</v>
      </c>
      <c r="FU522">
        <v>1</v>
      </c>
    </row>
    <row r="523" spans="1:177" x14ac:dyDescent="0.2">
      <c r="A523" t="s">
        <v>194</v>
      </c>
      <c r="B523" t="s">
        <v>213</v>
      </c>
      <c r="C523" t="s">
        <v>1</v>
      </c>
      <c r="D523" t="s">
        <v>255</v>
      </c>
      <c r="E523">
        <v>43</v>
      </c>
      <c r="F523">
        <v>43</v>
      </c>
      <c r="G523">
        <v>7.8951945304870605</v>
      </c>
      <c r="H523">
        <v>7.5406203269958496</v>
      </c>
      <c r="I523">
        <v>7.2946829795837402</v>
      </c>
      <c r="J523">
        <v>7.2622222900390625</v>
      </c>
      <c r="K523">
        <v>8.0515460968017578</v>
      </c>
      <c r="L523">
        <v>8.9564056396484375</v>
      </c>
      <c r="M523">
        <v>10.013297080993652</v>
      </c>
      <c r="N523">
        <v>10.550764083862305</v>
      </c>
      <c r="O523">
        <v>11.004768371582031</v>
      </c>
      <c r="P523">
        <v>11.294193267822266</v>
      </c>
      <c r="Q523">
        <v>11.55820369720459</v>
      </c>
      <c r="R523">
        <v>11.782768249511719</v>
      </c>
      <c r="S523">
        <v>11.947251319885254</v>
      </c>
      <c r="T523">
        <v>12.003758430480957</v>
      </c>
      <c r="U523">
        <v>11.811309814453125</v>
      </c>
      <c r="V523">
        <v>11.581075668334961</v>
      </c>
      <c r="W523">
        <v>11.412284851074219</v>
      </c>
      <c r="X523">
        <v>11.010772705078125</v>
      </c>
      <c r="Y523">
        <v>10.417195320129395</v>
      </c>
      <c r="Z523">
        <v>9.9877300262451172</v>
      </c>
      <c r="AA523">
        <v>9.5946331024169922</v>
      </c>
      <c r="AB523">
        <v>9.0301485061645508</v>
      </c>
      <c r="AC523">
        <v>8.5824317932128906</v>
      </c>
      <c r="AD523">
        <v>8.1297378540039062</v>
      </c>
      <c r="AE523">
        <v>-0.60907608270645142</v>
      </c>
      <c r="AF523">
        <v>-0.86937183141708374</v>
      </c>
      <c r="AG523">
        <v>-0.64598196744918823</v>
      </c>
      <c r="AH523">
        <v>-0.41491979360580444</v>
      </c>
      <c r="AI523">
        <v>-0.44150426983833313</v>
      </c>
      <c r="AJ523">
        <v>-0.23488764464855194</v>
      </c>
      <c r="AK523">
        <v>-0.43373942375183105</v>
      </c>
      <c r="AL523">
        <v>-0.26232799887657166</v>
      </c>
      <c r="AM523">
        <v>-0.16373547911643982</v>
      </c>
      <c r="AN523">
        <v>-0.44282370805740356</v>
      </c>
      <c r="AO523">
        <v>-0.61555206775665283</v>
      </c>
      <c r="AP523">
        <v>-0.75799739360809326</v>
      </c>
      <c r="AQ523">
        <v>-0.72943210601806641</v>
      </c>
      <c r="AR523">
        <v>-0.76218044757843018</v>
      </c>
      <c r="AS523">
        <v>-0.20292134582996368</v>
      </c>
      <c r="AT523">
        <v>1.2472888231277466</v>
      </c>
      <c r="AU523">
        <v>1.1693660020828247</v>
      </c>
      <c r="AV523">
        <v>0.72427040338516235</v>
      </c>
      <c r="AW523">
        <v>0.68941587209701538</v>
      </c>
      <c r="AX523">
        <v>-0.16753657162189484</v>
      </c>
      <c r="AY523">
        <v>-0.47440892457962036</v>
      </c>
      <c r="AZ523">
        <v>-0.5545802116394043</v>
      </c>
      <c r="BA523">
        <v>-0.49025464057922363</v>
      </c>
      <c r="BB523">
        <v>-0.41637289524078369</v>
      </c>
      <c r="BC523">
        <v>-0.32699921727180481</v>
      </c>
      <c r="BD523">
        <v>-0.58217489719390869</v>
      </c>
      <c r="BE523">
        <v>-0.36889550089836121</v>
      </c>
      <c r="BF523">
        <v>-0.1557653546333313</v>
      </c>
      <c r="BG523">
        <v>-0.17740651965141296</v>
      </c>
      <c r="BH523">
        <v>3.7650346755981445E-2</v>
      </c>
      <c r="BI523">
        <v>-0.16018261015415192</v>
      </c>
      <c r="BJ523">
        <v>1.0261515155434608E-2</v>
      </c>
      <c r="BK523">
        <v>0.11561689525842667</v>
      </c>
      <c r="BL523">
        <v>-0.14191098511219025</v>
      </c>
      <c r="BM523">
        <v>-0.29532837867736816</v>
      </c>
      <c r="BN523">
        <v>-0.42147389054298401</v>
      </c>
      <c r="BO523">
        <v>-0.38884106278419495</v>
      </c>
      <c r="BP523">
        <v>-0.41194286942481995</v>
      </c>
      <c r="BQ523">
        <v>0.15333773195743561</v>
      </c>
      <c r="BR523">
        <v>1.6046983003616333</v>
      </c>
      <c r="BS523">
        <v>1.5149554014205933</v>
      </c>
      <c r="BT523">
        <v>1.0953510999679565</v>
      </c>
      <c r="BU523">
        <v>1.0617334842681885</v>
      </c>
      <c r="BV523">
        <v>0.19092321395874023</v>
      </c>
      <c r="BW523">
        <v>-0.14340993762016296</v>
      </c>
      <c r="BX523">
        <v>-0.25813481211662292</v>
      </c>
      <c r="BY523">
        <v>-0.20119582116603851</v>
      </c>
      <c r="BZ523">
        <v>-0.12150881439447403</v>
      </c>
      <c r="CA523">
        <v>-0.13163366913795471</v>
      </c>
      <c r="CB523">
        <v>-0.38326320052146912</v>
      </c>
      <c r="CC523">
        <v>-0.17698626220226288</v>
      </c>
      <c r="CD523">
        <v>2.3724224418401718E-2</v>
      </c>
      <c r="CE523">
        <v>5.506767425686121E-3</v>
      </c>
      <c r="CF523">
        <v>0.22640933096408844</v>
      </c>
      <c r="CG523">
        <v>2.9282009229063988E-2</v>
      </c>
      <c r="CH523">
        <v>0.19905617833137512</v>
      </c>
      <c r="CI523">
        <v>0.30909550189971924</v>
      </c>
      <c r="CJ523">
        <v>6.6500268876552582E-2</v>
      </c>
      <c r="CK523">
        <v>-7.3542453348636627E-2</v>
      </c>
      <c r="CL523">
        <v>-0.18839871883392334</v>
      </c>
      <c r="CM523">
        <v>-0.1529487669467926</v>
      </c>
      <c r="CN523">
        <v>-0.16936936974525452</v>
      </c>
      <c r="CO523">
        <v>0.40008169412612915</v>
      </c>
      <c r="CP523">
        <v>1.8522391319274902</v>
      </c>
      <c r="CQ523">
        <v>1.7543095350265503</v>
      </c>
      <c r="CR523">
        <v>1.3523604869842529</v>
      </c>
      <c r="CS523">
        <v>1.3195995092391968</v>
      </c>
      <c r="CT523">
        <v>0.43919137120246887</v>
      </c>
      <c r="CU523">
        <v>8.5838958621025085E-2</v>
      </c>
      <c r="CV523">
        <v>-5.2817624062299728E-2</v>
      </c>
      <c r="CW523">
        <v>-9.945753263309598E-4</v>
      </c>
      <c r="CX523">
        <v>8.2713156938552856E-2</v>
      </c>
      <c r="CY523">
        <v>6.3731886446475983E-2</v>
      </c>
      <c r="CZ523">
        <v>-0.18435148894786835</v>
      </c>
      <c r="DA523">
        <v>1.4922975562512875E-2</v>
      </c>
      <c r="DB523">
        <v>0.20321379601955414</v>
      </c>
      <c r="DC523">
        <v>0.18842005729675293</v>
      </c>
      <c r="DD523">
        <v>0.41516831517219543</v>
      </c>
      <c r="DE523">
        <v>0.21874663233757019</v>
      </c>
      <c r="DF523">
        <v>0.38785085082054138</v>
      </c>
      <c r="DG523">
        <v>0.50257408618927002</v>
      </c>
      <c r="DH523">
        <v>0.27491152286529541</v>
      </c>
      <c r="DI523">
        <v>0.14824347198009491</v>
      </c>
      <c r="DJ523">
        <v>4.4676445424556732E-2</v>
      </c>
      <c r="DK523">
        <v>8.2943528890609741E-2</v>
      </c>
      <c r="DL523">
        <v>7.3204129934310913E-2</v>
      </c>
      <c r="DM523">
        <v>0.64682567119598389</v>
      </c>
      <c r="DN523">
        <v>2.0997798442840576</v>
      </c>
      <c r="DO523">
        <v>1.9936636686325073</v>
      </c>
      <c r="DP523">
        <v>1.6093698740005493</v>
      </c>
      <c r="DQ523">
        <v>1.5774655342102051</v>
      </c>
      <c r="DR523">
        <v>0.68745952844619751</v>
      </c>
      <c r="DS523">
        <v>0.31508785486221313</v>
      </c>
      <c r="DT523">
        <v>0.15249955654144287</v>
      </c>
      <c r="DU523">
        <v>0.19920668005943298</v>
      </c>
      <c r="DV523">
        <v>0.28693512082099915</v>
      </c>
      <c r="DW523">
        <v>0.3458087146282196</v>
      </c>
      <c r="DX523">
        <v>0.10284542292356491</v>
      </c>
      <c r="DY523">
        <v>0.29200944304466248</v>
      </c>
      <c r="DZ523">
        <v>0.46236822009086609</v>
      </c>
      <c r="EA523">
        <v>0.4525178074836731</v>
      </c>
      <c r="EB523">
        <v>0.68770629167556763</v>
      </c>
      <c r="EC523">
        <v>0.49230346083641052</v>
      </c>
      <c r="ED523">
        <v>0.66044032573699951</v>
      </c>
      <c r="EE523">
        <v>0.78192651271820068</v>
      </c>
      <c r="EF523">
        <v>0.57582426071166992</v>
      </c>
      <c r="EG523">
        <v>0.46846714615821838</v>
      </c>
      <c r="EH523">
        <v>0.38119995594024658</v>
      </c>
      <c r="EI523">
        <v>0.42353454232215881</v>
      </c>
      <c r="EJ523">
        <v>0.42344173789024353</v>
      </c>
      <c r="EK523">
        <v>1.0030847787857056</v>
      </c>
      <c r="EL523">
        <v>2.4571895599365234</v>
      </c>
      <c r="EM523">
        <v>2.3392531871795654</v>
      </c>
      <c r="EN523">
        <v>1.9804506301879883</v>
      </c>
      <c r="EO523">
        <v>1.9497830867767334</v>
      </c>
      <c r="EP523">
        <v>1.0459192991256714</v>
      </c>
      <c r="EQ523">
        <v>0.64608681201934814</v>
      </c>
      <c r="ER523">
        <v>0.44894495606422424</v>
      </c>
      <c r="ES523">
        <v>0.48826548457145691</v>
      </c>
      <c r="ET523">
        <v>0.5817992091178894</v>
      </c>
      <c r="EU523">
        <v>59.339969635009766</v>
      </c>
      <c r="EV523">
        <v>58.342182159423828</v>
      </c>
      <c r="EW523">
        <v>57.706073760986328</v>
      </c>
      <c r="EX523">
        <v>57.356033325195313</v>
      </c>
      <c r="EY523">
        <v>56.168331146240234</v>
      </c>
      <c r="EZ523">
        <v>55.168685913085938</v>
      </c>
      <c r="FA523">
        <v>55.18780517578125</v>
      </c>
      <c r="FB523">
        <v>56.248722076416016</v>
      </c>
      <c r="FC523">
        <v>61.233436584472656</v>
      </c>
      <c r="FD523">
        <v>66.22174072265625</v>
      </c>
      <c r="FE523">
        <v>72.6715087890625</v>
      </c>
      <c r="FF523">
        <v>78.5</v>
      </c>
      <c r="FG523">
        <v>82.113441467285156</v>
      </c>
      <c r="FH523">
        <v>83.961715698242188</v>
      </c>
      <c r="FI523">
        <v>86.029808044433594</v>
      </c>
      <c r="FJ523">
        <v>86.68658447265625</v>
      </c>
      <c r="FK523">
        <v>85.665122985839844</v>
      </c>
      <c r="FL523">
        <v>84.47552490234375</v>
      </c>
      <c r="FM523">
        <v>81.572151184082031</v>
      </c>
      <c r="FN523">
        <v>75.591720581054688</v>
      </c>
      <c r="FO523">
        <v>67.676795959472656</v>
      </c>
      <c r="FP523">
        <v>61.901874542236328</v>
      </c>
      <c r="FQ523">
        <v>60.057159423828125</v>
      </c>
      <c r="FR523">
        <v>58.846511840820313</v>
      </c>
      <c r="FS523">
        <v>43</v>
      </c>
      <c r="FT523">
        <v>9.762892872095108E-2</v>
      </c>
      <c r="FU523">
        <v>1</v>
      </c>
    </row>
    <row r="524" spans="1:177" x14ac:dyDescent="0.2">
      <c r="A524" t="s">
        <v>194</v>
      </c>
      <c r="B524" t="s">
        <v>213</v>
      </c>
      <c r="C524" t="s">
        <v>1</v>
      </c>
      <c r="D524" t="s">
        <v>256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0</v>
      </c>
      <c r="BI524">
        <v>0</v>
      </c>
      <c r="BJ524">
        <v>0</v>
      </c>
      <c r="BK524">
        <v>0</v>
      </c>
      <c r="BL524">
        <v>0</v>
      </c>
      <c r="BM524">
        <v>0</v>
      </c>
      <c r="BN524">
        <v>0</v>
      </c>
      <c r="BO524">
        <v>0</v>
      </c>
      <c r="BP524">
        <v>0</v>
      </c>
      <c r="BQ524">
        <v>0</v>
      </c>
      <c r="BR524">
        <v>0</v>
      </c>
      <c r="BS524">
        <v>0</v>
      </c>
      <c r="BT524">
        <v>0</v>
      </c>
      <c r="BU524">
        <v>0</v>
      </c>
      <c r="BV524">
        <v>0</v>
      </c>
      <c r="BW524">
        <v>0</v>
      </c>
      <c r="BX524">
        <v>0</v>
      </c>
      <c r="BY524">
        <v>0</v>
      </c>
      <c r="BZ524">
        <v>0</v>
      </c>
      <c r="CA524">
        <v>0</v>
      </c>
      <c r="CB524">
        <v>0</v>
      </c>
      <c r="CC524">
        <v>0</v>
      </c>
      <c r="CD524">
        <v>0</v>
      </c>
      <c r="CE524">
        <v>0</v>
      </c>
      <c r="CF524">
        <v>0</v>
      </c>
      <c r="CG524">
        <v>0</v>
      </c>
      <c r="CH524">
        <v>0</v>
      </c>
      <c r="CI524">
        <v>0</v>
      </c>
      <c r="CJ524">
        <v>0</v>
      </c>
      <c r="CK524">
        <v>0</v>
      </c>
      <c r="CL524">
        <v>0</v>
      </c>
      <c r="CM524">
        <v>0</v>
      </c>
      <c r="CN524">
        <v>0</v>
      </c>
      <c r="CO524">
        <v>0</v>
      </c>
      <c r="CP524">
        <v>0</v>
      </c>
      <c r="CQ524">
        <v>0</v>
      </c>
      <c r="CR524">
        <v>0</v>
      </c>
      <c r="CS524">
        <v>0</v>
      </c>
      <c r="CT524">
        <v>0</v>
      </c>
      <c r="CU524">
        <v>0</v>
      </c>
      <c r="CV524">
        <v>0</v>
      </c>
      <c r="CW524">
        <v>0</v>
      </c>
      <c r="CX524">
        <v>0</v>
      </c>
      <c r="CY524">
        <v>0</v>
      </c>
      <c r="CZ524">
        <v>0</v>
      </c>
      <c r="DA524">
        <v>0</v>
      </c>
      <c r="DB524">
        <v>0</v>
      </c>
      <c r="DC524">
        <v>0</v>
      </c>
      <c r="DD524">
        <v>0</v>
      </c>
      <c r="DE524">
        <v>0</v>
      </c>
      <c r="DF524">
        <v>0</v>
      </c>
      <c r="DG524">
        <v>0</v>
      </c>
      <c r="DH524">
        <v>0</v>
      </c>
      <c r="DI524">
        <v>0</v>
      </c>
      <c r="DJ524">
        <v>0</v>
      </c>
      <c r="DK524">
        <v>0</v>
      </c>
      <c r="DL524">
        <v>0</v>
      </c>
      <c r="DM524">
        <v>0</v>
      </c>
      <c r="DN524">
        <v>0</v>
      </c>
      <c r="DO524">
        <v>0</v>
      </c>
      <c r="DP524">
        <v>0</v>
      </c>
      <c r="DQ524">
        <v>0</v>
      </c>
      <c r="DR524">
        <v>0</v>
      </c>
      <c r="DS524">
        <v>0</v>
      </c>
      <c r="DT524">
        <v>0</v>
      </c>
      <c r="DU524">
        <v>0</v>
      </c>
      <c r="DV524">
        <v>0</v>
      </c>
      <c r="DW524">
        <v>0</v>
      </c>
      <c r="DX524">
        <v>0</v>
      </c>
      <c r="DY524">
        <v>0</v>
      </c>
      <c r="DZ524">
        <v>0</v>
      </c>
      <c r="EA524">
        <v>0</v>
      </c>
      <c r="EB524">
        <v>0</v>
      </c>
      <c r="EC524">
        <v>0</v>
      </c>
      <c r="ED524">
        <v>0</v>
      </c>
      <c r="EE524">
        <v>0</v>
      </c>
      <c r="EF524">
        <v>0</v>
      </c>
      <c r="EG524">
        <v>0</v>
      </c>
      <c r="EH524">
        <v>0</v>
      </c>
      <c r="EI524">
        <v>0</v>
      </c>
      <c r="EJ524">
        <v>0</v>
      </c>
      <c r="EK524">
        <v>0</v>
      </c>
      <c r="EL524">
        <v>0</v>
      </c>
      <c r="EM524">
        <v>0</v>
      </c>
      <c r="EN524">
        <v>0</v>
      </c>
      <c r="EO524">
        <v>0</v>
      </c>
      <c r="EP524">
        <v>0</v>
      </c>
      <c r="EQ524">
        <v>0</v>
      </c>
      <c r="ER524">
        <v>0</v>
      </c>
      <c r="ES524">
        <v>0</v>
      </c>
      <c r="ET524">
        <v>0</v>
      </c>
      <c r="EU524">
        <v>0</v>
      </c>
      <c r="EV524">
        <v>0</v>
      </c>
      <c r="EW524">
        <v>0</v>
      </c>
      <c r="EX524">
        <v>0</v>
      </c>
      <c r="EY524">
        <v>0</v>
      </c>
      <c r="EZ524">
        <v>0</v>
      </c>
      <c r="FA524">
        <v>0</v>
      </c>
      <c r="FB524">
        <v>0</v>
      </c>
      <c r="FC524">
        <v>0</v>
      </c>
      <c r="FD524">
        <v>0</v>
      </c>
      <c r="FE524">
        <v>0</v>
      </c>
      <c r="FF524">
        <v>0</v>
      </c>
      <c r="FG524">
        <v>0</v>
      </c>
      <c r="FH524">
        <v>0</v>
      </c>
      <c r="FI524">
        <v>0</v>
      </c>
      <c r="FJ524">
        <v>0</v>
      </c>
      <c r="FK524">
        <v>0</v>
      </c>
      <c r="FL524">
        <v>0</v>
      </c>
      <c r="FM524">
        <v>0</v>
      </c>
      <c r="FN524">
        <v>0</v>
      </c>
      <c r="FO524">
        <v>0</v>
      </c>
      <c r="FP524">
        <v>0</v>
      </c>
      <c r="FQ524">
        <v>0</v>
      </c>
      <c r="FR524">
        <v>0</v>
      </c>
      <c r="FS524">
        <v>0</v>
      </c>
      <c r="FU524">
        <v>0</v>
      </c>
    </row>
    <row r="525" spans="1:177" x14ac:dyDescent="0.2">
      <c r="A525" t="s">
        <v>194</v>
      </c>
      <c r="B525" t="s">
        <v>213</v>
      </c>
      <c r="C525" t="s">
        <v>1</v>
      </c>
      <c r="D525" t="s">
        <v>257</v>
      </c>
      <c r="E525">
        <v>41</v>
      </c>
      <c r="F525">
        <v>41</v>
      </c>
      <c r="G525">
        <v>6.2554388046264648</v>
      </c>
      <c r="H525">
        <v>6.3236222267150879</v>
      </c>
      <c r="I525">
        <v>6.5546989440917969</v>
      </c>
      <c r="J525">
        <v>6.9152660369873047</v>
      </c>
      <c r="K525">
        <v>7.7789740562438965</v>
      </c>
      <c r="L525">
        <v>8.7418050765991211</v>
      </c>
      <c r="M525">
        <v>9.6910552978515625</v>
      </c>
      <c r="N525">
        <v>10.257547378540039</v>
      </c>
      <c r="O525">
        <v>10.761116027832031</v>
      </c>
      <c r="P525">
        <v>10.885379791259766</v>
      </c>
      <c r="Q525">
        <v>11.113041877746582</v>
      </c>
      <c r="R525">
        <v>11.314735412597656</v>
      </c>
      <c r="S525">
        <v>11.454836845397949</v>
      </c>
      <c r="T525">
        <v>11.555317878723145</v>
      </c>
      <c r="U525">
        <v>11.278359413146973</v>
      </c>
      <c r="V525">
        <v>11.035443305969238</v>
      </c>
      <c r="W525">
        <v>10.807666778564453</v>
      </c>
      <c r="X525">
        <v>10.32673168182373</v>
      </c>
      <c r="Y525">
        <v>9.7426271438598633</v>
      </c>
      <c r="Z525">
        <v>9.3291244506835938</v>
      </c>
      <c r="AA525">
        <v>9.1179513931274414</v>
      </c>
      <c r="AB525">
        <v>8.7213859558105469</v>
      </c>
      <c r="AC525">
        <v>8.2609653472900391</v>
      </c>
      <c r="AD525">
        <v>7.8023786544799805</v>
      </c>
      <c r="AE525">
        <v>-0.31352517008781433</v>
      </c>
      <c r="AF525">
        <v>-0.26441898941993713</v>
      </c>
      <c r="AG525">
        <v>-0.25109770894050598</v>
      </c>
      <c r="AH525">
        <v>-0.33854025602340698</v>
      </c>
      <c r="AI525">
        <v>-0.46459692716598511</v>
      </c>
      <c r="AJ525">
        <v>-0.53291845321655273</v>
      </c>
      <c r="AK525">
        <v>-0.49048557877540588</v>
      </c>
      <c r="AL525">
        <v>-0.56836527585983276</v>
      </c>
      <c r="AM525">
        <v>-0.38708129525184631</v>
      </c>
      <c r="AN525">
        <v>-0.71519041061401367</v>
      </c>
      <c r="AO525">
        <v>-0.61976492404937744</v>
      </c>
      <c r="AP525">
        <v>-0.64673388004302979</v>
      </c>
      <c r="AQ525">
        <v>-0.78860783576965332</v>
      </c>
      <c r="AR525">
        <v>-0.73012101650238037</v>
      </c>
      <c r="AS525">
        <v>-0.34068897366523743</v>
      </c>
      <c r="AT525">
        <v>0.90055906772613525</v>
      </c>
      <c r="AU525">
        <v>0.71145361661911011</v>
      </c>
      <c r="AV525">
        <v>0.74484872817993164</v>
      </c>
      <c r="AW525">
        <v>0.6926838755607605</v>
      </c>
      <c r="AX525">
        <v>-6.8048268556594849E-2</v>
      </c>
      <c r="AY525">
        <v>-0.20258340239524841</v>
      </c>
      <c r="AZ525">
        <v>-0.46045035123825073</v>
      </c>
      <c r="BA525">
        <v>-0.47081786394119263</v>
      </c>
      <c r="BB525">
        <v>-0.55641341209411621</v>
      </c>
      <c r="BC525">
        <v>-5.7152505964040756E-2</v>
      </c>
      <c r="BD525">
        <v>-1.1287488043308258E-2</v>
      </c>
      <c r="BE525">
        <v>1.6367456410080194E-3</v>
      </c>
      <c r="BF525">
        <v>-7.9292207956314087E-2</v>
      </c>
      <c r="BG525">
        <v>-0.19786925613880157</v>
      </c>
      <c r="BH525">
        <v>-0.27526357769966125</v>
      </c>
      <c r="BI525">
        <v>-0.23780502378940582</v>
      </c>
      <c r="BJ525">
        <v>-0.30975267291069031</v>
      </c>
      <c r="BK525">
        <v>-0.12772916257381439</v>
      </c>
      <c r="BL525">
        <v>-0.43900340795516968</v>
      </c>
      <c r="BM525">
        <v>-0.31736475229263306</v>
      </c>
      <c r="BN525">
        <v>-0.33362039923667908</v>
      </c>
      <c r="BO525">
        <v>-0.46925190091133118</v>
      </c>
      <c r="BP525">
        <v>-0.39590185880661011</v>
      </c>
      <c r="BQ525">
        <v>6.23169238679111E-4</v>
      </c>
      <c r="BR525">
        <v>1.2371934652328491</v>
      </c>
      <c r="BS525">
        <v>1.0342761278152466</v>
      </c>
      <c r="BT525">
        <v>1.068242073059082</v>
      </c>
      <c r="BU525">
        <v>1.0036447048187256</v>
      </c>
      <c r="BV525">
        <v>0.22706215083599091</v>
      </c>
      <c r="BW525">
        <v>8.0828852951526642E-2</v>
      </c>
      <c r="BX525">
        <v>-0.18356205523014069</v>
      </c>
      <c r="BY525">
        <v>-0.19235455989837646</v>
      </c>
      <c r="BZ525">
        <v>-0.27633956074714661</v>
      </c>
      <c r="CA525">
        <v>0.12041042000055313</v>
      </c>
      <c r="CB525">
        <v>0.16403061151504517</v>
      </c>
      <c r="CC525">
        <v>0.17667986452579498</v>
      </c>
      <c r="CD525">
        <v>0.10026220977306366</v>
      </c>
      <c r="CE525">
        <v>-1.313449814915657E-2</v>
      </c>
      <c r="CF525">
        <v>-9.6812605857849121E-2</v>
      </c>
      <c r="CG525">
        <v>-6.2799245119094849E-2</v>
      </c>
      <c r="CH525">
        <v>-0.13063837587833405</v>
      </c>
      <c r="CI525">
        <v>5.1897324621677399E-2</v>
      </c>
      <c r="CJ525">
        <v>-0.24771714210510254</v>
      </c>
      <c r="CK525">
        <v>-0.10792330652475357</v>
      </c>
      <c r="CL525">
        <v>-0.11675895005464554</v>
      </c>
      <c r="CM525">
        <v>-0.24806696176528931</v>
      </c>
      <c r="CN525">
        <v>-0.16442270576953888</v>
      </c>
      <c r="CO525">
        <v>0.23701491951942444</v>
      </c>
      <c r="CP525">
        <v>1.4703454971313477</v>
      </c>
      <c r="CQ525">
        <v>1.2578620910644531</v>
      </c>
      <c r="CR525">
        <v>1.292223334312439</v>
      </c>
      <c r="CS525">
        <v>1.2190152406692505</v>
      </c>
      <c r="CT525">
        <v>0.43145471811294556</v>
      </c>
      <c r="CU525">
        <v>0.27711930871009827</v>
      </c>
      <c r="CV525">
        <v>8.2099568098783493E-3</v>
      </c>
      <c r="CW525">
        <v>5.0829385872930288E-4</v>
      </c>
      <c r="CX525">
        <v>-8.2361273467540741E-2</v>
      </c>
      <c r="CY525">
        <v>0.29797333478927612</v>
      </c>
      <c r="CZ525">
        <v>0.33934870362281799</v>
      </c>
      <c r="DA525">
        <v>0.35172298550605774</v>
      </c>
      <c r="DB525">
        <v>0.27981662750244141</v>
      </c>
      <c r="DC525">
        <v>0.17160026729106903</v>
      </c>
      <c r="DD525">
        <v>8.1638365983963013E-2</v>
      </c>
      <c r="DE525">
        <v>0.11220654100179672</v>
      </c>
      <c r="DF525">
        <v>4.847591370344162E-2</v>
      </c>
      <c r="DG525">
        <v>0.23152381181716919</v>
      </c>
      <c r="DH525">
        <v>-5.6430883705615997E-2</v>
      </c>
      <c r="DI525">
        <v>0.10151813179254532</v>
      </c>
      <c r="DJ525">
        <v>0.100102499127388</v>
      </c>
      <c r="DK525">
        <v>-2.6882020756602287E-2</v>
      </c>
      <c r="DL525">
        <v>6.7056462168693542E-2</v>
      </c>
      <c r="DM525">
        <v>0.47340667247772217</v>
      </c>
      <c r="DN525">
        <v>1.7034975290298462</v>
      </c>
      <c r="DO525">
        <v>1.4814480543136597</v>
      </c>
      <c r="DP525">
        <v>1.5162045955657959</v>
      </c>
      <c r="DQ525">
        <v>1.4343857765197754</v>
      </c>
      <c r="DR525">
        <v>0.63584727048873901</v>
      </c>
      <c r="DS525">
        <v>0.47340977191925049</v>
      </c>
      <c r="DT525">
        <v>0.19998195767402649</v>
      </c>
      <c r="DU525">
        <v>0.19337114691734314</v>
      </c>
      <c r="DV525">
        <v>0.11161701381206512</v>
      </c>
      <c r="DW525">
        <v>0.55434602499008179</v>
      </c>
      <c r="DX525">
        <v>0.59248018264770508</v>
      </c>
      <c r="DY525">
        <v>0.60445743799209595</v>
      </c>
      <c r="DZ525">
        <v>0.53906470537185669</v>
      </c>
      <c r="EA525">
        <v>0.43832790851593018</v>
      </c>
      <c r="EB525">
        <v>0.33929324150085449</v>
      </c>
      <c r="EC525">
        <v>0.36488708853721619</v>
      </c>
      <c r="ED525">
        <v>0.30708849430084229</v>
      </c>
      <c r="EE525">
        <v>0.49087592959403992</v>
      </c>
      <c r="EF525">
        <v>0.21975609660148621</v>
      </c>
      <c r="EG525">
        <v>0.40391829609870911</v>
      </c>
      <c r="EH525">
        <v>0.4132159948348999</v>
      </c>
      <c r="EI525">
        <v>0.29247391223907471</v>
      </c>
      <c r="EJ525">
        <v>0.40127560496330261</v>
      </c>
      <c r="EK525">
        <v>0.81471878290176392</v>
      </c>
      <c r="EL525">
        <v>2.0401320457458496</v>
      </c>
      <c r="EM525">
        <v>1.8042705059051514</v>
      </c>
      <c r="EN525">
        <v>1.8395979404449463</v>
      </c>
      <c r="EO525">
        <v>1.7453466653823853</v>
      </c>
      <c r="EP525">
        <v>0.93095767498016357</v>
      </c>
      <c r="EQ525">
        <v>0.75682199001312256</v>
      </c>
      <c r="ER525">
        <v>0.47687026858329773</v>
      </c>
      <c r="ES525">
        <v>0.4718344509601593</v>
      </c>
      <c r="ET525">
        <v>0.39169085025787354</v>
      </c>
      <c r="EU525">
        <v>58.981449127197266</v>
      </c>
      <c r="EV525">
        <v>57.824554443359375</v>
      </c>
      <c r="EW525">
        <v>57.5</v>
      </c>
      <c r="EX525">
        <v>56.148292541503906</v>
      </c>
      <c r="EY525">
        <v>56.158927917480469</v>
      </c>
      <c r="EZ525">
        <v>56.833980560302734</v>
      </c>
      <c r="FA525">
        <v>55.809192657470703</v>
      </c>
      <c r="FB525">
        <v>55.815929412841797</v>
      </c>
      <c r="FC525">
        <v>58.18939208984375</v>
      </c>
      <c r="FD525">
        <v>60.676658630371094</v>
      </c>
      <c r="FE525">
        <v>65.646003723144531</v>
      </c>
      <c r="FF525">
        <v>71.264122009277344</v>
      </c>
      <c r="FG525">
        <v>76.180046081542969</v>
      </c>
      <c r="FH525">
        <v>79.781478881835938</v>
      </c>
      <c r="FI525">
        <v>82.195098876953125</v>
      </c>
      <c r="FJ525">
        <v>82</v>
      </c>
      <c r="FK525">
        <v>79.5</v>
      </c>
      <c r="FL525">
        <v>76.798423767089844</v>
      </c>
      <c r="FM525">
        <v>72.808464050292969</v>
      </c>
      <c r="FN525">
        <v>68.816642761230469</v>
      </c>
      <c r="FO525">
        <v>65.819343566894531</v>
      </c>
      <c r="FP525">
        <v>64</v>
      </c>
      <c r="FQ525">
        <v>62.852226257324219</v>
      </c>
      <c r="FR525">
        <v>60.655063629150391</v>
      </c>
      <c r="FS525">
        <v>41</v>
      </c>
      <c r="FT525">
        <v>0.11380072683095932</v>
      </c>
      <c r="FU525">
        <v>1</v>
      </c>
    </row>
    <row r="526" spans="1:177" x14ac:dyDescent="0.2">
      <c r="A526" t="s">
        <v>194</v>
      </c>
      <c r="B526" t="s">
        <v>213</v>
      </c>
      <c r="C526" t="s">
        <v>1</v>
      </c>
      <c r="D526" t="s">
        <v>258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0</v>
      </c>
      <c r="BI526">
        <v>0</v>
      </c>
      <c r="BJ526">
        <v>0</v>
      </c>
      <c r="BK526">
        <v>0</v>
      </c>
      <c r="BL526">
        <v>0</v>
      </c>
      <c r="BM526">
        <v>0</v>
      </c>
      <c r="BN526">
        <v>0</v>
      </c>
      <c r="BO526">
        <v>0</v>
      </c>
      <c r="BP526">
        <v>0</v>
      </c>
      <c r="BQ526">
        <v>0</v>
      </c>
      <c r="BR526">
        <v>0</v>
      </c>
      <c r="BS526">
        <v>0</v>
      </c>
      <c r="BT526">
        <v>0</v>
      </c>
      <c r="BU526">
        <v>0</v>
      </c>
      <c r="BV526">
        <v>0</v>
      </c>
      <c r="BW526">
        <v>0</v>
      </c>
      <c r="BX526">
        <v>0</v>
      </c>
      <c r="BY526">
        <v>0</v>
      </c>
      <c r="BZ526">
        <v>0</v>
      </c>
      <c r="CA526">
        <v>0</v>
      </c>
      <c r="CB526">
        <v>0</v>
      </c>
      <c r="CC526">
        <v>0</v>
      </c>
      <c r="CD526">
        <v>0</v>
      </c>
      <c r="CE526">
        <v>0</v>
      </c>
      <c r="CF526">
        <v>0</v>
      </c>
      <c r="CG526">
        <v>0</v>
      </c>
      <c r="CH526">
        <v>0</v>
      </c>
      <c r="CI526">
        <v>0</v>
      </c>
      <c r="CJ526">
        <v>0</v>
      </c>
      <c r="CK526">
        <v>0</v>
      </c>
      <c r="CL526">
        <v>0</v>
      </c>
      <c r="CM526">
        <v>0</v>
      </c>
      <c r="CN526">
        <v>0</v>
      </c>
      <c r="CO526">
        <v>0</v>
      </c>
      <c r="CP526">
        <v>0</v>
      </c>
      <c r="CQ526">
        <v>0</v>
      </c>
      <c r="CR526">
        <v>0</v>
      </c>
      <c r="CS526">
        <v>0</v>
      </c>
      <c r="CT526">
        <v>0</v>
      </c>
      <c r="CU526">
        <v>0</v>
      </c>
      <c r="CV526">
        <v>0</v>
      </c>
      <c r="CW526">
        <v>0</v>
      </c>
      <c r="CX526">
        <v>0</v>
      </c>
      <c r="CY526">
        <v>0</v>
      </c>
      <c r="CZ526">
        <v>0</v>
      </c>
      <c r="DA526">
        <v>0</v>
      </c>
      <c r="DB526">
        <v>0</v>
      </c>
      <c r="DC526">
        <v>0</v>
      </c>
      <c r="DD526">
        <v>0</v>
      </c>
      <c r="DE526">
        <v>0</v>
      </c>
      <c r="DF526">
        <v>0</v>
      </c>
      <c r="DG526">
        <v>0</v>
      </c>
      <c r="DH526">
        <v>0</v>
      </c>
      <c r="DI526">
        <v>0</v>
      </c>
      <c r="DJ526">
        <v>0</v>
      </c>
      <c r="DK526">
        <v>0</v>
      </c>
      <c r="DL526">
        <v>0</v>
      </c>
      <c r="DM526">
        <v>0</v>
      </c>
      <c r="DN526">
        <v>0</v>
      </c>
      <c r="DO526">
        <v>0</v>
      </c>
      <c r="DP526">
        <v>0</v>
      </c>
      <c r="DQ526">
        <v>0</v>
      </c>
      <c r="DR526">
        <v>0</v>
      </c>
      <c r="DS526">
        <v>0</v>
      </c>
      <c r="DT526">
        <v>0</v>
      </c>
      <c r="DU526">
        <v>0</v>
      </c>
      <c r="DV526">
        <v>0</v>
      </c>
      <c r="DW526">
        <v>0</v>
      </c>
      <c r="DX526">
        <v>0</v>
      </c>
      <c r="DY526">
        <v>0</v>
      </c>
      <c r="DZ526">
        <v>0</v>
      </c>
      <c r="EA526">
        <v>0</v>
      </c>
      <c r="EB526">
        <v>0</v>
      </c>
      <c r="EC526">
        <v>0</v>
      </c>
      <c r="ED526">
        <v>0</v>
      </c>
      <c r="EE526">
        <v>0</v>
      </c>
      <c r="EF526">
        <v>0</v>
      </c>
      <c r="EG526">
        <v>0</v>
      </c>
      <c r="EH526">
        <v>0</v>
      </c>
      <c r="EI526">
        <v>0</v>
      </c>
      <c r="EJ526">
        <v>0</v>
      </c>
      <c r="EK526">
        <v>0</v>
      </c>
      <c r="EL526">
        <v>0</v>
      </c>
      <c r="EM526">
        <v>0</v>
      </c>
      <c r="EN526">
        <v>0</v>
      </c>
      <c r="EO526">
        <v>0</v>
      </c>
      <c r="EP526">
        <v>0</v>
      </c>
      <c r="EQ526">
        <v>0</v>
      </c>
      <c r="ER526">
        <v>0</v>
      </c>
      <c r="ES526">
        <v>0</v>
      </c>
      <c r="ET526">
        <v>0</v>
      </c>
      <c r="EU526">
        <v>0</v>
      </c>
      <c r="EV526">
        <v>0</v>
      </c>
      <c r="EW526">
        <v>0</v>
      </c>
      <c r="EX526">
        <v>0</v>
      </c>
      <c r="EY526">
        <v>0</v>
      </c>
      <c r="EZ526">
        <v>0</v>
      </c>
      <c r="FA526">
        <v>0</v>
      </c>
      <c r="FB526">
        <v>0</v>
      </c>
      <c r="FC526">
        <v>0</v>
      </c>
      <c r="FD526">
        <v>0</v>
      </c>
      <c r="FE526">
        <v>0</v>
      </c>
      <c r="FF526">
        <v>0</v>
      </c>
      <c r="FG526">
        <v>0</v>
      </c>
      <c r="FH526">
        <v>0</v>
      </c>
      <c r="FI526">
        <v>0</v>
      </c>
      <c r="FJ526">
        <v>0</v>
      </c>
      <c r="FK526">
        <v>0</v>
      </c>
      <c r="FL526">
        <v>0</v>
      </c>
      <c r="FM526">
        <v>0</v>
      </c>
      <c r="FN526">
        <v>0</v>
      </c>
      <c r="FO526">
        <v>0</v>
      </c>
      <c r="FP526">
        <v>0</v>
      </c>
      <c r="FQ526">
        <v>0</v>
      </c>
      <c r="FR526">
        <v>0</v>
      </c>
      <c r="FS526">
        <v>0</v>
      </c>
      <c r="FU526">
        <v>0</v>
      </c>
    </row>
    <row r="527" spans="1:177" x14ac:dyDescent="0.2">
      <c r="A527" t="s">
        <v>194</v>
      </c>
      <c r="B527" t="s">
        <v>213</v>
      </c>
      <c r="C527" t="s">
        <v>1</v>
      </c>
      <c r="D527" t="s">
        <v>259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0</v>
      </c>
      <c r="BI527">
        <v>0</v>
      </c>
      <c r="BJ527">
        <v>0</v>
      </c>
      <c r="BK527">
        <v>0</v>
      </c>
      <c r="BL527">
        <v>0</v>
      </c>
      <c r="BM527">
        <v>0</v>
      </c>
      <c r="BN527">
        <v>0</v>
      </c>
      <c r="BO527">
        <v>0</v>
      </c>
      <c r="BP527">
        <v>0</v>
      </c>
      <c r="BQ527">
        <v>0</v>
      </c>
      <c r="BR527">
        <v>0</v>
      </c>
      <c r="BS527">
        <v>0</v>
      </c>
      <c r="BT527">
        <v>0</v>
      </c>
      <c r="BU527">
        <v>0</v>
      </c>
      <c r="BV527">
        <v>0</v>
      </c>
      <c r="BW527">
        <v>0</v>
      </c>
      <c r="BX527">
        <v>0</v>
      </c>
      <c r="BY527">
        <v>0</v>
      </c>
      <c r="BZ527">
        <v>0</v>
      </c>
      <c r="CA527">
        <v>0</v>
      </c>
      <c r="CB527">
        <v>0</v>
      </c>
      <c r="CC527">
        <v>0</v>
      </c>
      <c r="CD527">
        <v>0</v>
      </c>
      <c r="CE527">
        <v>0</v>
      </c>
      <c r="CF527">
        <v>0</v>
      </c>
      <c r="CG527">
        <v>0</v>
      </c>
      <c r="CH527">
        <v>0</v>
      </c>
      <c r="CI527">
        <v>0</v>
      </c>
      <c r="CJ527">
        <v>0</v>
      </c>
      <c r="CK527">
        <v>0</v>
      </c>
      <c r="CL527">
        <v>0</v>
      </c>
      <c r="CM527">
        <v>0</v>
      </c>
      <c r="CN527">
        <v>0</v>
      </c>
      <c r="CO527">
        <v>0</v>
      </c>
      <c r="CP527">
        <v>0</v>
      </c>
      <c r="CQ527">
        <v>0</v>
      </c>
      <c r="CR527">
        <v>0</v>
      </c>
      <c r="CS527">
        <v>0</v>
      </c>
      <c r="CT527">
        <v>0</v>
      </c>
      <c r="CU527">
        <v>0</v>
      </c>
      <c r="CV527">
        <v>0</v>
      </c>
      <c r="CW527">
        <v>0</v>
      </c>
      <c r="CX527">
        <v>0</v>
      </c>
      <c r="CY527">
        <v>0</v>
      </c>
      <c r="CZ527">
        <v>0</v>
      </c>
      <c r="DA527">
        <v>0</v>
      </c>
      <c r="DB527">
        <v>0</v>
      </c>
      <c r="DC527">
        <v>0</v>
      </c>
      <c r="DD527">
        <v>0</v>
      </c>
      <c r="DE527">
        <v>0</v>
      </c>
      <c r="DF527">
        <v>0</v>
      </c>
      <c r="DG527">
        <v>0</v>
      </c>
      <c r="DH527">
        <v>0</v>
      </c>
      <c r="DI527">
        <v>0</v>
      </c>
      <c r="DJ527">
        <v>0</v>
      </c>
      <c r="DK527">
        <v>0</v>
      </c>
      <c r="DL527">
        <v>0</v>
      </c>
      <c r="DM527">
        <v>0</v>
      </c>
      <c r="DN527">
        <v>0</v>
      </c>
      <c r="DO527">
        <v>0</v>
      </c>
      <c r="DP527">
        <v>0</v>
      </c>
      <c r="DQ527">
        <v>0</v>
      </c>
      <c r="DR527">
        <v>0</v>
      </c>
      <c r="DS527">
        <v>0</v>
      </c>
      <c r="DT527">
        <v>0</v>
      </c>
      <c r="DU527">
        <v>0</v>
      </c>
      <c r="DV527">
        <v>0</v>
      </c>
      <c r="DW527">
        <v>0</v>
      </c>
      <c r="DX527">
        <v>0</v>
      </c>
      <c r="DY527">
        <v>0</v>
      </c>
      <c r="DZ527">
        <v>0</v>
      </c>
      <c r="EA527">
        <v>0</v>
      </c>
      <c r="EB527">
        <v>0</v>
      </c>
      <c r="EC527">
        <v>0</v>
      </c>
      <c r="ED527">
        <v>0</v>
      </c>
      <c r="EE527">
        <v>0</v>
      </c>
      <c r="EF527">
        <v>0</v>
      </c>
      <c r="EG527">
        <v>0</v>
      </c>
      <c r="EH527">
        <v>0</v>
      </c>
      <c r="EI527">
        <v>0</v>
      </c>
      <c r="EJ527">
        <v>0</v>
      </c>
      <c r="EK527">
        <v>0</v>
      </c>
      <c r="EL527">
        <v>0</v>
      </c>
      <c r="EM527">
        <v>0</v>
      </c>
      <c r="EN527">
        <v>0</v>
      </c>
      <c r="EO527">
        <v>0</v>
      </c>
      <c r="EP527">
        <v>0</v>
      </c>
      <c r="EQ527">
        <v>0</v>
      </c>
      <c r="ER527">
        <v>0</v>
      </c>
      <c r="ES527">
        <v>0</v>
      </c>
      <c r="ET527">
        <v>0</v>
      </c>
      <c r="EU527">
        <v>0</v>
      </c>
      <c r="EV527">
        <v>0</v>
      </c>
      <c r="EW527">
        <v>0</v>
      </c>
      <c r="EX527">
        <v>0</v>
      </c>
      <c r="EY527">
        <v>0</v>
      </c>
      <c r="EZ527">
        <v>0</v>
      </c>
      <c r="FA527">
        <v>0</v>
      </c>
      <c r="FB527">
        <v>0</v>
      </c>
      <c r="FC527">
        <v>0</v>
      </c>
      <c r="FD527">
        <v>0</v>
      </c>
      <c r="FE527">
        <v>0</v>
      </c>
      <c r="FF527">
        <v>0</v>
      </c>
      <c r="FG527">
        <v>0</v>
      </c>
      <c r="FH527">
        <v>0</v>
      </c>
      <c r="FI527">
        <v>0</v>
      </c>
      <c r="FJ527">
        <v>0</v>
      </c>
      <c r="FK527">
        <v>0</v>
      </c>
      <c r="FL527">
        <v>0</v>
      </c>
      <c r="FM527">
        <v>0</v>
      </c>
      <c r="FN527">
        <v>0</v>
      </c>
      <c r="FO527">
        <v>0</v>
      </c>
      <c r="FP527">
        <v>0</v>
      </c>
      <c r="FQ527">
        <v>0</v>
      </c>
      <c r="FR527">
        <v>0</v>
      </c>
      <c r="FS527">
        <v>0</v>
      </c>
      <c r="FU527">
        <v>0</v>
      </c>
    </row>
    <row r="528" spans="1:177" x14ac:dyDescent="0.2">
      <c r="A528" t="s">
        <v>194</v>
      </c>
      <c r="B528" t="s">
        <v>213</v>
      </c>
      <c r="C528" t="s">
        <v>1</v>
      </c>
      <c r="D528" t="s">
        <v>260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0</v>
      </c>
      <c r="BI528">
        <v>0</v>
      </c>
      <c r="BJ528">
        <v>0</v>
      </c>
      <c r="BK528">
        <v>0</v>
      </c>
      <c r="BL528">
        <v>0</v>
      </c>
      <c r="BM528">
        <v>0</v>
      </c>
      <c r="BN528">
        <v>0</v>
      </c>
      <c r="BO528">
        <v>0</v>
      </c>
      <c r="BP528">
        <v>0</v>
      </c>
      <c r="BQ528">
        <v>0</v>
      </c>
      <c r="BR528">
        <v>0</v>
      </c>
      <c r="BS528">
        <v>0</v>
      </c>
      <c r="BT528">
        <v>0</v>
      </c>
      <c r="BU528">
        <v>0</v>
      </c>
      <c r="BV528">
        <v>0</v>
      </c>
      <c r="BW528">
        <v>0</v>
      </c>
      <c r="BX528">
        <v>0</v>
      </c>
      <c r="BY528">
        <v>0</v>
      </c>
      <c r="BZ528">
        <v>0</v>
      </c>
      <c r="CA528">
        <v>0</v>
      </c>
      <c r="CB528">
        <v>0</v>
      </c>
      <c r="CC528">
        <v>0</v>
      </c>
      <c r="CD528">
        <v>0</v>
      </c>
      <c r="CE528">
        <v>0</v>
      </c>
      <c r="CF528">
        <v>0</v>
      </c>
      <c r="CG528">
        <v>0</v>
      </c>
      <c r="CH528">
        <v>0</v>
      </c>
      <c r="CI528">
        <v>0</v>
      </c>
      <c r="CJ528">
        <v>0</v>
      </c>
      <c r="CK528">
        <v>0</v>
      </c>
      <c r="CL528">
        <v>0</v>
      </c>
      <c r="CM528">
        <v>0</v>
      </c>
      <c r="CN528">
        <v>0</v>
      </c>
      <c r="CO528">
        <v>0</v>
      </c>
      <c r="CP528">
        <v>0</v>
      </c>
      <c r="CQ528">
        <v>0</v>
      </c>
      <c r="CR528">
        <v>0</v>
      </c>
      <c r="CS528">
        <v>0</v>
      </c>
      <c r="CT528">
        <v>0</v>
      </c>
      <c r="CU528">
        <v>0</v>
      </c>
      <c r="CV528">
        <v>0</v>
      </c>
      <c r="CW528">
        <v>0</v>
      </c>
      <c r="CX528">
        <v>0</v>
      </c>
      <c r="CY528">
        <v>0</v>
      </c>
      <c r="CZ528">
        <v>0</v>
      </c>
      <c r="DA528">
        <v>0</v>
      </c>
      <c r="DB528">
        <v>0</v>
      </c>
      <c r="DC528">
        <v>0</v>
      </c>
      <c r="DD528">
        <v>0</v>
      </c>
      <c r="DE528">
        <v>0</v>
      </c>
      <c r="DF528">
        <v>0</v>
      </c>
      <c r="DG528">
        <v>0</v>
      </c>
      <c r="DH528">
        <v>0</v>
      </c>
      <c r="DI528">
        <v>0</v>
      </c>
      <c r="DJ528">
        <v>0</v>
      </c>
      <c r="DK528">
        <v>0</v>
      </c>
      <c r="DL528">
        <v>0</v>
      </c>
      <c r="DM528">
        <v>0</v>
      </c>
      <c r="DN528">
        <v>0</v>
      </c>
      <c r="DO528">
        <v>0</v>
      </c>
      <c r="DP528">
        <v>0</v>
      </c>
      <c r="DQ528">
        <v>0</v>
      </c>
      <c r="DR528">
        <v>0</v>
      </c>
      <c r="DS528">
        <v>0</v>
      </c>
      <c r="DT528">
        <v>0</v>
      </c>
      <c r="DU528">
        <v>0</v>
      </c>
      <c r="DV528">
        <v>0</v>
      </c>
      <c r="DW528">
        <v>0</v>
      </c>
      <c r="DX528">
        <v>0</v>
      </c>
      <c r="DY528">
        <v>0</v>
      </c>
      <c r="DZ528">
        <v>0</v>
      </c>
      <c r="EA528">
        <v>0</v>
      </c>
      <c r="EB528">
        <v>0</v>
      </c>
      <c r="EC528">
        <v>0</v>
      </c>
      <c r="ED528">
        <v>0</v>
      </c>
      <c r="EE528">
        <v>0</v>
      </c>
      <c r="EF528">
        <v>0</v>
      </c>
      <c r="EG528">
        <v>0</v>
      </c>
      <c r="EH528">
        <v>0</v>
      </c>
      <c r="EI528">
        <v>0</v>
      </c>
      <c r="EJ528">
        <v>0</v>
      </c>
      <c r="EK528">
        <v>0</v>
      </c>
      <c r="EL528">
        <v>0</v>
      </c>
      <c r="EM528">
        <v>0</v>
      </c>
      <c r="EN528">
        <v>0</v>
      </c>
      <c r="EO528">
        <v>0</v>
      </c>
      <c r="EP528">
        <v>0</v>
      </c>
      <c r="EQ528">
        <v>0</v>
      </c>
      <c r="ER528">
        <v>0</v>
      </c>
      <c r="ES528">
        <v>0</v>
      </c>
      <c r="ET528">
        <v>0</v>
      </c>
      <c r="EU528">
        <v>0</v>
      </c>
      <c r="EV528">
        <v>0</v>
      </c>
      <c r="EW528">
        <v>0</v>
      </c>
      <c r="EX528">
        <v>0</v>
      </c>
      <c r="EY528">
        <v>0</v>
      </c>
      <c r="EZ528">
        <v>0</v>
      </c>
      <c r="FA528">
        <v>0</v>
      </c>
      <c r="FB528">
        <v>0</v>
      </c>
      <c r="FC528">
        <v>0</v>
      </c>
      <c r="FD528">
        <v>0</v>
      </c>
      <c r="FE528">
        <v>0</v>
      </c>
      <c r="FF528">
        <v>0</v>
      </c>
      <c r="FG528">
        <v>0</v>
      </c>
      <c r="FH528">
        <v>0</v>
      </c>
      <c r="FI528">
        <v>0</v>
      </c>
      <c r="FJ528">
        <v>0</v>
      </c>
      <c r="FK528">
        <v>0</v>
      </c>
      <c r="FL528">
        <v>0</v>
      </c>
      <c r="FM528">
        <v>0</v>
      </c>
      <c r="FN528">
        <v>0</v>
      </c>
      <c r="FO528">
        <v>0</v>
      </c>
      <c r="FP528">
        <v>0</v>
      </c>
      <c r="FQ528">
        <v>0</v>
      </c>
      <c r="FR528">
        <v>0</v>
      </c>
      <c r="FS528">
        <v>0</v>
      </c>
      <c r="FU528">
        <v>0</v>
      </c>
    </row>
    <row r="529" spans="1:177" x14ac:dyDescent="0.2">
      <c r="A529" t="s">
        <v>194</v>
      </c>
      <c r="B529" t="s">
        <v>213</v>
      </c>
      <c r="C529" t="s">
        <v>1</v>
      </c>
      <c r="D529" t="s">
        <v>2</v>
      </c>
      <c r="E529">
        <v>49.166666666666664</v>
      </c>
      <c r="F529">
        <v>49.166666666666664</v>
      </c>
      <c r="G529">
        <v>8.121342658996582</v>
      </c>
      <c r="H529">
        <v>8.0507488250732422</v>
      </c>
      <c r="I529">
        <v>8.1054916381835937</v>
      </c>
      <c r="J529">
        <v>8.3553943634033203</v>
      </c>
      <c r="K529">
        <v>9.1885852813720703</v>
      </c>
      <c r="L529">
        <v>10.188199996948242</v>
      </c>
      <c r="M529">
        <v>11.271210670471191</v>
      </c>
      <c r="N529">
        <v>12.089102745056152</v>
      </c>
      <c r="O529">
        <v>12.79801082611084</v>
      </c>
      <c r="P529">
        <v>13.093978881835937</v>
      </c>
      <c r="Q529">
        <v>13.417505264282227</v>
      </c>
      <c r="R529">
        <v>13.787412643432617</v>
      </c>
      <c r="S529">
        <v>14.04178524017334</v>
      </c>
      <c r="T529">
        <v>14.181009292602539</v>
      </c>
      <c r="U529">
        <v>13.918691635131836</v>
      </c>
      <c r="V529">
        <v>13.764081001281738</v>
      </c>
      <c r="W529">
        <v>13.498651504516602</v>
      </c>
      <c r="X529">
        <v>12.861932754516602</v>
      </c>
      <c r="Y529">
        <v>12.042107582092285</v>
      </c>
      <c r="Z529">
        <v>11.393093109130859</v>
      </c>
      <c r="AA529">
        <v>11.045425415039063</v>
      </c>
      <c r="AB529">
        <v>10.48508358001709</v>
      </c>
      <c r="AC529">
        <v>9.9418439865112305</v>
      </c>
      <c r="AD529">
        <v>9.3983554840087891</v>
      </c>
      <c r="AE529">
        <v>-0.69196188449859619</v>
      </c>
      <c r="AF529">
        <v>-0.62072503566741943</v>
      </c>
      <c r="AG529">
        <v>-0.578818678855896</v>
      </c>
      <c r="AH529">
        <v>-0.48654767870903015</v>
      </c>
      <c r="AI529">
        <v>-0.42153939604759216</v>
      </c>
      <c r="AJ529">
        <v>-0.52398180961608887</v>
      </c>
      <c r="AK529">
        <v>-0.50515997409820557</v>
      </c>
      <c r="AL529">
        <v>-0.54819202423095703</v>
      </c>
      <c r="AM529">
        <v>-0.52211040258407593</v>
      </c>
      <c r="AN529">
        <v>-0.6185576319694519</v>
      </c>
      <c r="AO529">
        <v>-0.56450784206390381</v>
      </c>
      <c r="AP529">
        <v>-0.57638430595397949</v>
      </c>
      <c r="AQ529">
        <v>-0.52492749691009521</v>
      </c>
      <c r="AR529">
        <v>-0.76768362522125244</v>
      </c>
      <c r="AS529">
        <v>0.10074900835752487</v>
      </c>
      <c r="AT529">
        <v>2.6375598907470703</v>
      </c>
      <c r="AU529">
        <v>2.6703188419342041</v>
      </c>
      <c r="AV529">
        <v>2.4175693988800049</v>
      </c>
      <c r="AW529">
        <v>1.9277722835540771</v>
      </c>
      <c r="AX529">
        <v>-8.9457795023918152E-2</v>
      </c>
      <c r="AY529">
        <v>-0.72757887840270996</v>
      </c>
      <c r="AZ529">
        <v>-0.68163192272186279</v>
      </c>
      <c r="BA529">
        <v>-0.63879454135894775</v>
      </c>
      <c r="BB529">
        <v>-0.63764190673828125</v>
      </c>
      <c r="BC529">
        <v>-0.35912889242172241</v>
      </c>
      <c r="BD529">
        <v>-0.30624827742576599</v>
      </c>
      <c r="BE529">
        <v>-0.28184637427330017</v>
      </c>
      <c r="BF529">
        <v>-0.19334994256496429</v>
      </c>
      <c r="BG529">
        <v>-0.12449956685304642</v>
      </c>
      <c r="BH529">
        <v>-0.22506031394004822</v>
      </c>
      <c r="BI529">
        <v>-0.20878775417804718</v>
      </c>
      <c r="BJ529">
        <v>-0.20282983779907227</v>
      </c>
      <c r="BK529">
        <v>-0.15124684572219849</v>
      </c>
      <c r="BL529">
        <v>-0.2268909215927124</v>
      </c>
      <c r="BM529">
        <v>-0.16136667132377625</v>
      </c>
      <c r="BN529">
        <v>-0.16684748232364655</v>
      </c>
      <c r="BO529">
        <v>-0.10819541662931442</v>
      </c>
      <c r="BP529">
        <v>-0.34766441583633423</v>
      </c>
      <c r="BQ529">
        <v>0.51948493719100952</v>
      </c>
      <c r="BR529">
        <v>3.0499310493469238</v>
      </c>
      <c r="BS529">
        <v>3.0786561965942383</v>
      </c>
      <c r="BT529">
        <v>2.8321399688720703</v>
      </c>
      <c r="BU529">
        <v>2.3229403495788574</v>
      </c>
      <c r="BV529">
        <v>0.29167339205741882</v>
      </c>
      <c r="BW529">
        <v>-0.36181017756462097</v>
      </c>
      <c r="BX529">
        <v>-0.33299985527992249</v>
      </c>
      <c r="BY529">
        <v>-0.29607263207435608</v>
      </c>
      <c r="BZ529">
        <v>-0.29849907755851746</v>
      </c>
      <c r="CA529">
        <v>-0.1286097913980484</v>
      </c>
      <c r="CB529">
        <v>-8.844263106584549E-2</v>
      </c>
      <c r="CC529">
        <v>-7.6164253056049347E-2</v>
      </c>
      <c r="CD529">
        <v>9.7179245203733444E-3</v>
      </c>
      <c r="CE529">
        <v>8.1229306757450104E-2</v>
      </c>
      <c r="CF529">
        <v>-1.8028201535344124E-2</v>
      </c>
      <c r="CG529">
        <v>-3.5212486982345581E-3</v>
      </c>
      <c r="CH529">
        <v>3.6366954445838928E-2</v>
      </c>
      <c r="CI529">
        <v>0.10561210662126541</v>
      </c>
      <c r="CJ529">
        <v>4.4376246631145477E-2</v>
      </c>
      <c r="CK529">
        <v>0.11784767359495163</v>
      </c>
      <c r="CL529">
        <v>0.11679647117853165</v>
      </c>
      <c r="CM529">
        <v>0.18043194711208344</v>
      </c>
      <c r="CN529">
        <v>-5.6760381907224655E-2</v>
      </c>
      <c r="CO529">
        <v>0.80950015783309937</v>
      </c>
      <c r="CP529">
        <v>3.3355381488800049</v>
      </c>
      <c r="CQ529">
        <v>3.3614692687988281</v>
      </c>
      <c r="CR529">
        <v>3.1192703247070312</v>
      </c>
      <c r="CS529">
        <v>2.5966324806213379</v>
      </c>
      <c r="CT529">
        <v>0.55564367771148682</v>
      </c>
      <c r="CU529">
        <v>-0.10847989469766617</v>
      </c>
      <c r="CV529">
        <v>-9.1538354754447937E-2</v>
      </c>
      <c r="CW529">
        <v>-5.8704487979412079E-2</v>
      </c>
      <c r="CX529">
        <v>-6.3609778881072998E-2</v>
      </c>
      <c r="CY529">
        <v>0.1019093245267868</v>
      </c>
      <c r="CZ529">
        <v>0.12936300039291382</v>
      </c>
      <c r="DA529">
        <v>0.12951786816120148</v>
      </c>
      <c r="DB529">
        <v>0.21278579533100128</v>
      </c>
      <c r="DC529">
        <v>0.28695818781852722</v>
      </c>
      <c r="DD529">
        <v>0.18900389969348907</v>
      </c>
      <c r="DE529">
        <v>0.20174525678157806</v>
      </c>
      <c r="DF529">
        <v>0.27556374669075012</v>
      </c>
      <c r="DG529">
        <v>0.3624710738658905</v>
      </c>
      <c r="DH529">
        <v>0.31564342975616455</v>
      </c>
      <c r="DI529">
        <v>0.39706200361251831</v>
      </c>
      <c r="DJ529">
        <v>0.40044042468070984</v>
      </c>
      <c r="DK529">
        <v>0.46905931830406189</v>
      </c>
      <c r="DL529">
        <v>0.23414365947246552</v>
      </c>
      <c r="DM529">
        <v>1.099515438079834</v>
      </c>
      <c r="DN529">
        <v>3.6211452484130859</v>
      </c>
      <c r="DO529">
        <v>3.644282341003418</v>
      </c>
      <c r="DP529">
        <v>3.4064006805419922</v>
      </c>
      <c r="DQ529">
        <v>2.8703246116638184</v>
      </c>
      <c r="DR529">
        <v>0.8196139931678772</v>
      </c>
      <c r="DS529">
        <v>0.14485040307044983</v>
      </c>
      <c r="DT529">
        <v>0.14992316067218781</v>
      </c>
      <c r="DU529">
        <v>0.17866365611553192</v>
      </c>
      <c r="DV529">
        <v>0.17127950489521027</v>
      </c>
      <c r="DW529">
        <v>0.43474230170249939</v>
      </c>
      <c r="DX529">
        <v>0.44383975863456726</v>
      </c>
      <c r="DY529">
        <v>0.42649015784263611</v>
      </c>
      <c r="DZ529">
        <v>0.50598353147506714</v>
      </c>
      <c r="EA529">
        <v>0.58399802446365356</v>
      </c>
      <c r="EB529">
        <v>0.48792538046836853</v>
      </c>
      <c r="EC529">
        <v>0.49811750650405884</v>
      </c>
      <c r="ED529">
        <v>0.6209259033203125</v>
      </c>
      <c r="EE529">
        <v>0.73333460092544556</v>
      </c>
      <c r="EF529">
        <v>0.70731014013290405</v>
      </c>
      <c r="EG529">
        <v>0.80020320415496826</v>
      </c>
      <c r="EH529">
        <v>0.80997723340988159</v>
      </c>
      <c r="EI529">
        <v>0.8857913613319397</v>
      </c>
      <c r="EJ529">
        <v>0.65416288375854492</v>
      </c>
      <c r="EK529">
        <v>1.5182512998580933</v>
      </c>
      <c r="EL529">
        <v>4.0335164070129395</v>
      </c>
      <c r="EM529">
        <v>4.052619457244873</v>
      </c>
      <c r="EN529">
        <v>3.8209712505340576</v>
      </c>
      <c r="EO529">
        <v>3.2654926776885986</v>
      </c>
      <c r="EP529">
        <v>1.2007451057434082</v>
      </c>
      <c r="EQ529">
        <v>0.51061910390853882</v>
      </c>
      <c r="ER529">
        <v>0.49855521321296692</v>
      </c>
      <c r="ES529">
        <v>0.5213855504989624</v>
      </c>
      <c r="ET529">
        <v>0.51042234897613525</v>
      </c>
      <c r="EU529">
        <v>62.166973114013672</v>
      </c>
      <c r="EV529">
        <v>60.321430206298828</v>
      </c>
      <c r="EW529">
        <v>59.395599365234375</v>
      </c>
      <c r="EX529">
        <v>58.186328887939453</v>
      </c>
      <c r="EY529">
        <v>57.391746520996094</v>
      </c>
      <c r="EZ529">
        <v>56.665542602539062</v>
      </c>
      <c r="FA529">
        <v>56.841350555419922</v>
      </c>
      <c r="FB529">
        <v>60.10015869140625</v>
      </c>
      <c r="FC529">
        <v>64.809661865234375</v>
      </c>
      <c r="FD529">
        <v>69.767402648925781</v>
      </c>
      <c r="FE529">
        <v>75.079544067382812</v>
      </c>
      <c r="FF529">
        <v>80.456764221191406</v>
      </c>
      <c r="FG529">
        <v>84.985977172851563</v>
      </c>
      <c r="FH529">
        <v>87.131607055664062</v>
      </c>
      <c r="FI529">
        <v>87.887939453125</v>
      </c>
      <c r="FJ529">
        <v>87.941574096679688</v>
      </c>
      <c r="FK529">
        <v>86.854660034179687</v>
      </c>
      <c r="FL529">
        <v>84.369773864746094</v>
      </c>
      <c r="FM529">
        <v>79.040008544921875</v>
      </c>
      <c r="FN529">
        <v>72.721672058105469</v>
      </c>
      <c r="FO529">
        <v>67.7498779296875</v>
      </c>
      <c r="FP529">
        <v>64.594795227050781</v>
      </c>
      <c r="FQ529">
        <v>62.517730712890625</v>
      </c>
      <c r="FR529">
        <v>60.693180084228516</v>
      </c>
      <c r="FS529">
        <v>47.666666666666664</v>
      </c>
      <c r="FT529">
        <v>0.1021549180150032</v>
      </c>
      <c r="FU529">
        <v>1</v>
      </c>
    </row>
    <row r="530" spans="1:177" x14ac:dyDescent="0.2">
      <c r="A530" t="s">
        <v>195</v>
      </c>
      <c r="B530" t="s">
        <v>213</v>
      </c>
      <c r="C530" t="s">
        <v>1</v>
      </c>
      <c r="D530" t="s">
        <v>246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0</v>
      </c>
      <c r="BI530">
        <v>0</v>
      </c>
      <c r="BJ530">
        <v>0</v>
      </c>
      <c r="BK530">
        <v>0</v>
      </c>
      <c r="BL530">
        <v>0</v>
      </c>
      <c r="BM530">
        <v>0</v>
      </c>
      <c r="BN530">
        <v>0</v>
      </c>
      <c r="BO530">
        <v>0</v>
      </c>
      <c r="BP530">
        <v>0</v>
      </c>
      <c r="BQ530">
        <v>0</v>
      </c>
      <c r="BR530">
        <v>0</v>
      </c>
      <c r="BS530">
        <v>0</v>
      </c>
      <c r="BT530">
        <v>0</v>
      </c>
      <c r="BU530">
        <v>0</v>
      </c>
      <c r="BV530">
        <v>0</v>
      </c>
      <c r="BW530">
        <v>0</v>
      </c>
      <c r="BX530">
        <v>0</v>
      </c>
      <c r="BY530">
        <v>0</v>
      </c>
      <c r="BZ530">
        <v>0</v>
      </c>
      <c r="CA530">
        <v>0</v>
      </c>
      <c r="CB530">
        <v>0</v>
      </c>
      <c r="CC530">
        <v>0</v>
      </c>
      <c r="CD530">
        <v>0</v>
      </c>
      <c r="CE530">
        <v>0</v>
      </c>
      <c r="CF530">
        <v>0</v>
      </c>
      <c r="CG530">
        <v>0</v>
      </c>
      <c r="CH530">
        <v>0</v>
      </c>
      <c r="CI530">
        <v>0</v>
      </c>
      <c r="CJ530">
        <v>0</v>
      </c>
      <c r="CK530">
        <v>0</v>
      </c>
      <c r="CL530">
        <v>0</v>
      </c>
      <c r="CM530">
        <v>0</v>
      </c>
      <c r="CN530">
        <v>0</v>
      </c>
      <c r="CO530">
        <v>0</v>
      </c>
      <c r="CP530">
        <v>0</v>
      </c>
      <c r="CQ530">
        <v>0</v>
      </c>
      <c r="CR530">
        <v>0</v>
      </c>
      <c r="CS530">
        <v>0</v>
      </c>
      <c r="CT530">
        <v>0</v>
      </c>
      <c r="CU530">
        <v>0</v>
      </c>
      <c r="CV530">
        <v>0</v>
      </c>
      <c r="CW530">
        <v>0</v>
      </c>
      <c r="CX530">
        <v>0</v>
      </c>
      <c r="CY530">
        <v>0</v>
      </c>
      <c r="CZ530">
        <v>0</v>
      </c>
      <c r="DA530">
        <v>0</v>
      </c>
      <c r="DB530">
        <v>0</v>
      </c>
      <c r="DC530">
        <v>0</v>
      </c>
      <c r="DD530">
        <v>0</v>
      </c>
      <c r="DE530">
        <v>0</v>
      </c>
      <c r="DF530">
        <v>0</v>
      </c>
      <c r="DG530">
        <v>0</v>
      </c>
      <c r="DH530">
        <v>0</v>
      </c>
      <c r="DI530">
        <v>0</v>
      </c>
      <c r="DJ530">
        <v>0</v>
      </c>
      <c r="DK530">
        <v>0</v>
      </c>
      <c r="DL530">
        <v>0</v>
      </c>
      <c r="DM530">
        <v>0</v>
      </c>
      <c r="DN530">
        <v>0</v>
      </c>
      <c r="DO530">
        <v>0</v>
      </c>
      <c r="DP530">
        <v>0</v>
      </c>
      <c r="DQ530">
        <v>0</v>
      </c>
      <c r="DR530">
        <v>0</v>
      </c>
      <c r="DS530">
        <v>0</v>
      </c>
      <c r="DT530">
        <v>0</v>
      </c>
      <c r="DU530">
        <v>0</v>
      </c>
      <c r="DV530">
        <v>0</v>
      </c>
      <c r="DW530">
        <v>0</v>
      </c>
      <c r="DX530">
        <v>0</v>
      </c>
      <c r="DY530">
        <v>0</v>
      </c>
      <c r="DZ530">
        <v>0</v>
      </c>
      <c r="EA530">
        <v>0</v>
      </c>
      <c r="EB530">
        <v>0</v>
      </c>
      <c r="EC530">
        <v>0</v>
      </c>
      <c r="ED530">
        <v>0</v>
      </c>
      <c r="EE530">
        <v>0</v>
      </c>
      <c r="EF530">
        <v>0</v>
      </c>
      <c r="EG530">
        <v>0</v>
      </c>
      <c r="EH530">
        <v>0</v>
      </c>
      <c r="EI530">
        <v>0</v>
      </c>
      <c r="EJ530">
        <v>0</v>
      </c>
      <c r="EK530">
        <v>0</v>
      </c>
      <c r="EL530">
        <v>0</v>
      </c>
      <c r="EM530">
        <v>0</v>
      </c>
      <c r="EN530">
        <v>0</v>
      </c>
      <c r="EO530">
        <v>0</v>
      </c>
      <c r="EP530">
        <v>0</v>
      </c>
      <c r="EQ530">
        <v>0</v>
      </c>
      <c r="ER530">
        <v>0</v>
      </c>
      <c r="ES530">
        <v>0</v>
      </c>
      <c r="ET530">
        <v>0</v>
      </c>
      <c r="EU530">
        <v>0</v>
      </c>
      <c r="EV530">
        <v>0</v>
      </c>
      <c r="EW530">
        <v>0</v>
      </c>
      <c r="EX530">
        <v>0</v>
      </c>
      <c r="EY530">
        <v>0</v>
      </c>
      <c r="EZ530">
        <v>0</v>
      </c>
      <c r="FA530">
        <v>0</v>
      </c>
      <c r="FB530">
        <v>0</v>
      </c>
      <c r="FC530">
        <v>0</v>
      </c>
      <c r="FD530">
        <v>0</v>
      </c>
      <c r="FE530">
        <v>0</v>
      </c>
      <c r="FF530">
        <v>0</v>
      </c>
      <c r="FG530">
        <v>0</v>
      </c>
      <c r="FH530">
        <v>0</v>
      </c>
      <c r="FI530">
        <v>0</v>
      </c>
      <c r="FJ530">
        <v>0</v>
      </c>
      <c r="FK530">
        <v>0</v>
      </c>
      <c r="FL530">
        <v>0</v>
      </c>
      <c r="FM530">
        <v>0</v>
      </c>
      <c r="FN530">
        <v>0</v>
      </c>
      <c r="FO530">
        <v>0</v>
      </c>
      <c r="FP530">
        <v>0</v>
      </c>
      <c r="FQ530">
        <v>0</v>
      </c>
      <c r="FR530">
        <v>0</v>
      </c>
      <c r="FS530">
        <v>0</v>
      </c>
      <c r="FU530">
        <v>0</v>
      </c>
    </row>
    <row r="531" spans="1:177" x14ac:dyDescent="0.2">
      <c r="A531" t="s">
        <v>195</v>
      </c>
      <c r="B531" t="s">
        <v>213</v>
      </c>
      <c r="C531" t="s">
        <v>1</v>
      </c>
      <c r="D531" t="s">
        <v>247</v>
      </c>
      <c r="E531">
        <v>173</v>
      </c>
      <c r="F531">
        <v>173</v>
      </c>
      <c r="G531">
        <v>41.504470825195313</v>
      </c>
      <c r="H531">
        <v>40.259323120117187</v>
      </c>
      <c r="I531">
        <v>39.101535797119141</v>
      </c>
      <c r="J531">
        <v>38.638664245605469</v>
      </c>
      <c r="K531">
        <v>38.296535491943359</v>
      </c>
      <c r="L531">
        <v>40.094280242919922</v>
      </c>
      <c r="M531">
        <v>42.57470703125</v>
      </c>
      <c r="N531">
        <v>45.415313720703125</v>
      </c>
      <c r="O531">
        <v>47.094905853271484</v>
      </c>
      <c r="P531">
        <v>49.107963562011719</v>
      </c>
      <c r="Q531">
        <v>51.138088226318359</v>
      </c>
      <c r="R531">
        <v>50.845367431640625</v>
      </c>
      <c r="S531">
        <v>50.322345733642578</v>
      </c>
      <c r="T531">
        <v>51.182750701904297</v>
      </c>
      <c r="U531">
        <v>51.133377075195312</v>
      </c>
      <c r="V531">
        <v>50.650264739990234</v>
      </c>
      <c r="W531">
        <v>49.69390869140625</v>
      </c>
      <c r="X531">
        <v>48.556766510009766</v>
      </c>
      <c r="Y531">
        <v>49.158981323242188</v>
      </c>
      <c r="Z531">
        <v>50.067050933837891</v>
      </c>
      <c r="AA531">
        <v>49.137210845947266</v>
      </c>
      <c r="AB531">
        <v>47.563877105712891</v>
      </c>
      <c r="AC531">
        <v>45.061477661132813</v>
      </c>
      <c r="AD531">
        <v>42.898464202880859</v>
      </c>
      <c r="AE531">
        <v>-2.7446584701538086</v>
      </c>
      <c r="AF531">
        <v>-2.5251848697662354</v>
      </c>
      <c r="AG531">
        <v>-2.3548436164855957</v>
      </c>
      <c r="AH531">
        <v>-1.0206304788589478</v>
      </c>
      <c r="AI531">
        <v>-1.767638087272644</v>
      </c>
      <c r="AJ531">
        <v>-2.7588403224945068</v>
      </c>
      <c r="AK531">
        <v>-2.5155229568481445</v>
      </c>
      <c r="AL531">
        <v>-2.4359078407287598</v>
      </c>
      <c r="AM531">
        <v>-4.072303295135498</v>
      </c>
      <c r="AN531">
        <v>-2.8954455852508545</v>
      </c>
      <c r="AO531">
        <v>-2.6091485023498535</v>
      </c>
      <c r="AP531">
        <v>-4.1039304733276367</v>
      </c>
      <c r="AQ531">
        <v>-5.3638763427734375</v>
      </c>
      <c r="AR531">
        <v>-5.7031826972961426</v>
      </c>
      <c r="AS531">
        <v>0.15003803372383118</v>
      </c>
      <c r="AT531">
        <v>11.946930885314941</v>
      </c>
      <c r="AU531">
        <v>13.164709091186523</v>
      </c>
      <c r="AV531">
        <v>13.152071952819824</v>
      </c>
      <c r="AW531">
        <v>14.108132362365723</v>
      </c>
      <c r="AX531">
        <v>6.5837998390197754</v>
      </c>
      <c r="AY531">
        <v>2.4347395896911621</v>
      </c>
      <c r="AZ531">
        <v>1.8239258527755737</v>
      </c>
      <c r="BA531">
        <v>0.66854172945022583</v>
      </c>
      <c r="BB531">
        <v>5.1214750856161118E-2</v>
      </c>
      <c r="BC531">
        <v>-1.78810715675354</v>
      </c>
      <c r="BD531">
        <v>-1.6735628843307495</v>
      </c>
      <c r="BE531">
        <v>-1.6113324165344238</v>
      </c>
      <c r="BF531">
        <v>-0.32255852222442627</v>
      </c>
      <c r="BG531">
        <v>-1.084825873374939</v>
      </c>
      <c r="BH531">
        <v>-2.065868616104126</v>
      </c>
      <c r="BI531">
        <v>-1.79268479347229</v>
      </c>
      <c r="BJ531">
        <v>-1.4285318851470947</v>
      </c>
      <c r="BK531">
        <v>-2.954655647277832</v>
      </c>
      <c r="BL531">
        <v>-1.7738451957702637</v>
      </c>
      <c r="BM531">
        <v>-1.5067466497421265</v>
      </c>
      <c r="BN531">
        <v>-3.0408289432525635</v>
      </c>
      <c r="BO531">
        <v>-4.3499259948730469</v>
      </c>
      <c r="BP531">
        <v>-4.7046923637390137</v>
      </c>
      <c r="BQ531">
        <v>1.1359367370605469</v>
      </c>
      <c r="BR531">
        <v>12.91218090057373</v>
      </c>
      <c r="BS531">
        <v>14.092000961303711</v>
      </c>
      <c r="BT531">
        <v>14.079446792602539</v>
      </c>
      <c r="BU531">
        <v>15.081284523010254</v>
      </c>
      <c r="BV531">
        <v>7.576972484588623</v>
      </c>
      <c r="BW531">
        <v>3.4122753143310547</v>
      </c>
      <c r="BX531">
        <v>2.7354056835174561</v>
      </c>
      <c r="BY531">
        <v>1.5517240762710571</v>
      </c>
      <c r="BZ531">
        <v>0.92563951015472412</v>
      </c>
      <c r="CA531">
        <v>-1.1256026029586792</v>
      </c>
      <c r="CB531">
        <v>-1.0837321281433105</v>
      </c>
      <c r="CC531">
        <v>-1.0963786840438843</v>
      </c>
      <c r="CD531">
        <v>0.160924032330513</v>
      </c>
      <c r="CE531">
        <v>-0.6119123101234436</v>
      </c>
      <c r="CF531">
        <v>-1.5859185457229614</v>
      </c>
      <c r="CG531">
        <v>-1.2920491695404053</v>
      </c>
      <c r="CH531">
        <v>-0.73082643747329712</v>
      </c>
      <c r="CI531">
        <v>-2.1805763244628906</v>
      </c>
      <c r="CJ531">
        <v>-0.99702823162078857</v>
      </c>
      <c r="CK531">
        <v>-0.74322646856307983</v>
      </c>
      <c r="CL531">
        <v>-2.3045282363891602</v>
      </c>
      <c r="CM531">
        <v>-3.647667407989502</v>
      </c>
      <c r="CN531">
        <v>-4.0131406784057617</v>
      </c>
      <c r="CO531">
        <v>1.8187671899795532</v>
      </c>
      <c r="CP531">
        <v>13.580709457397461</v>
      </c>
      <c r="CQ531">
        <v>14.734241485595703</v>
      </c>
      <c r="CR531">
        <v>14.721743583679199</v>
      </c>
      <c r="CS531">
        <v>15.75528621673584</v>
      </c>
      <c r="CT531">
        <v>8.2648410797119141</v>
      </c>
      <c r="CU531">
        <v>4.0893135070800781</v>
      </c>
      <c r="CV531">
        <v>3.3666939735412598</v>
      </c>
      <c r="CW531">
        <v>2.1634135246276855</v>
      </c>
      <c r="CX531">
        <v>1.5312634706497192</v>
      </c>
      <c r="CY531">
        <v>-0.46309801936149597</v>
      </c>
      <c r="CZ531">
        <v>-0.49390131235122681</v>
      </c>
      <c r="DA531">
        <v>-0.5814250111579895</v>
      </c>
      <c r="DB531">
        <v>0.64440655708312988</v>
      </c>
      <c r="DC531">
        <v>-0.13899868726730347</v>
      </c>
      <c r="DD531">
        <v>-1.1059683561325073</v>
      </c>
      <c r="DE531">
        <v>-0.79141354560852051</v>
      </c>
      <c r="DF531">
        <v>-3.3120989799499512E-2</v>
      </c>
      <c r="DG531">
        <v>-1.4064970016479492</v>
      </c>
      <c r="DH531">
        <v>-0.22021125257015228</v>
      </c>
      <c r="DI531">
        <v>2.0293723791837692E-2</v>
      </c>
      <c r="DJ531">
        <v>-1.5682274103164673</v>
      </c>
      <c r="DK531">
        <v>-2.9454085826873779</v>
      </c>
      <c r="DL531">
        <v>-3.3215892314910889</v>
      </c>
      <c r="DM531">
        <v>2.5015976428985596</v>
      </c>
      <c r="DN531">
        <v>14.249238014221191</v>
      </c>
      <c r="DO531">
        <v>15.376482009887695</v>
      </c>
      <c r="DP531">
        <v>15.364040374755859</v>
      </c>
      <c r="DQ531">
        <v>16.429288864135742</v>
      </c>
      <c r="DR531">
        <v>8.9527091979980469</v>
      </c>
      <c r="DS531">
        <v>4.7663516998291016</v>
      </c>
      <c r="DT531">
        <v>3.9979822635650635</v>
      </c>
      <c r="DU531">
        <v>2.7751028537750244</v>
      </c>
      <c r="DV531">
        <v>2.1368873119354248</v>
      </c>
      <c r="DW531">
        <v>0.49345338344573975</v>
      </c>
      <c r="DX531">
        <v>0.35772067308425903</v>
      </c>
      <c r="DY531">
        <v>0.16208630800247192</v>
      </c>
      <c r="DZ531">
        <v>1.3424786329269409</v>
      </c>
      <c r="EA531">
        <v>0.54381346702575684</v>
      </c>
      <c r="EB531">
        <v>-0.41299664974212646</v>
      </c>
      <c r="EC531">
        <v>-6.8575270473957062E-2</v>
      </c>
      <c r="ED531">
        <v>0.97425484657287598</v>
      </c>
      <c r="EE531">
        <v>-0.28884938359260559</v>
      </c>
      <c r="EF531">
        <v>0.90138912200927734</v>
      </c>
      <c r="EG531">
        <v>1.1226955652236938</v>
      </c>
      <c r="EH531">
        <v>-0.50512605905532837</v>
      </c>
      <c r="EI531">
        <v>-1.9314584732055664</v>
      </c>
      <c r="EJ531">
        <v>-2.3230986595153809</v>
      </c>
      <c r="EK531">
        <v>3.4874963760375977</v>
      </c>
      <c r="EL531">
        <v>15.21448802947998</v>
      </c>
      <c r="EM531">
        <v>16.303773880004883</v>
      </c>
      <c r="EN531">
        <v>16.291416168212891</v>
      </c>
      <c r="EO531">
        <v>17.402439117431641</v>
      </c>
      <c r="EP531">
        <v>9.9458827972412109</v>
      </c>
      <c r="EQ531">
        <v>5.7438874244689941</v>
      </c>
      <c r="ER531">
        <v>4.9094619750976563</v>
      </c>
      <c r="ES531">
        <v>3.65828537940979</v>
      </c>
      <c r="ET531">
        <v>3.0113122463226318</v>
      </c>
      <c r="EU531">
        <v>71.41961669921875</v>
      </c>
      <c r="EV531">
        <v>69.769195556640625</v>
      </c>
      <c r="EW531">
        <v>67.009208679199219</v>
      </c>
      <c r="EX531">
        <v>65.204925537109375</v>
      </c>
      <c r="EY531">
        <v>64.055854797363281</v>
      </c>
      <c r="EZ531">
        <v>62.404682159423828</v>
      </c>
      <c r="FA531">
        <v>63.008296966552734</v>
      </c>
      <c r="FB531">
        <v>68.211814880371094</v>
      </c>
      <c r="FC531">
        <v>74.312797546386719</v>
      </c>
      <c r="FD531">
        <v>78.922279357910156</v>
      </c>
      <c r="FE531">
        <v>83.549362182617188</v>
      </c>
      <c r="FF531">
        <v>86.651893615722656</v>
      </c>
      <c r="FG531">
        <v>87.463035583496094</v>
      </c>
      <c r="FH531">
        <v>88.237571716308594</v>
      </c>
      <c r="FI531">
        <v>86.822105407714844</v>
      </c>
      <c r="FJ531">
        <v>85.042243957519531</v>
      </c>
      <c r="FK531">
        <v>84.217292785644531</v>
      </c>
      <c r="FL531">
        <v>83.168373107910156</v>
      </c>
      <c r="FM531">
        <v>81.788276672363281</v>
      </c>
      <c r="FN531">
        <v>80.789665222167969</v>
      </c>
      <c r="FO531">
        <v>77.068588256835938</v>
      </c>
      <c r="FP531">
        <v>74.044425964355469</v>
      </c>
      <c r="FQ531">
        <v>71.674644470214844</v>
      </c>
      <c r="FR531">
        <v>69.823829650878906</v>
      </c>
      <c r="FS531">
        <v>173</v>
      </c>
      <c r="FT531">
        <v>7.9426437616348267E-2</v>
      </c>
      <c r="FU531">
        <v>1</v>
      </c>
    </row>
    <row r="532" spans="1:177" x14ac:dyDescent="0.2">
      <c r="A532" t="s">
        <v>195</v>
      </c>
      <c r="B532" t="s">
        <v>213</v>
      </c>
      <c r="C532" t="s">
        <v>1</v>
      </c>
      <c r="D532" t="s">
        <v>248</v>
      </c>
      <c r="E532">
        <v>183</v>
      </c>
      <c r="F532">
        <v>183</v>
      </c>
      <c r="G532">
        <v>41.268409729003906</v>
      </c>
      <c r="H532">
        <v>40.570522308349609</v>
      </c>
      <c r="I532">
        <v>40.672801971435547</v>
      </c>
      <c r="J532">
        <v>41.029834747314453</v>
      </c>
      <c r="K532">
        <v>41.614151000976563</v>
      </c>
      <c r="L532">
        <v>44.299304962158203</v>
      </c>
      <c r="M532">
        <v>46.502182006835938</v>
      </c>
      <c r="N532">
        <v>49.685104370117187</v>
      </c>
      <c r="O532">
        <v>52.184638977050781</v>
      </c>
      <c r="P532">
        <v>54.638248443603516</v>
      </c>
      <c r="Q532">
        <v>56.497219085693359</v>
      </c>
      <c r="R532">
        <v>56.020946502685547</v>
      </c>
      <c r="S532">
        <v>56.003059387207031</v>
      </c>
      <c r="T532">
        <v>57.045459747314453</v>
      </c>
      <c r="U532">
        <v>54.852592468261719</v>
      </c>
      <c r="V532">
        <v>57.325344085693359</v>
      </c>
      <c r="W532">
        <v>55.771144866943359</v>
      </c>
      <c r="X532">
        <v>54.422527313232422</v>
      </c>
      <c r="Y532">
        <v>54.794094085693359</v>
      </c>
      <c r="Z532">
        <v>56.192470550537109</v>
      </c>
      <c r="AA532">
        <v>55.942035675048828</v>
      </c>
      <c r="AB532">
        <v>54.738800048828125</v>
      </c>
      <c r="AC532">
        <v>52.323814392089844</v>
      </c>
      <c r="AD532">
        <v>50.545070648193359</v>
      </c>
      <c r="AE532">
        <v>-1.0588620901107788</v>
      </c>
      <c r="AF532">
        <v>-1.7983870506286621</v>
      </c>
      <c r="AG532">
        <v>-1.4453533887863159</v>
      </c>
      <c r="AH532">
        <v>-0.59324300289154053</v>
      </c>
      <c r="AI532">
        <v>-1.2834922075271606</v>
      </c>
      <c r="AJ532">
        <v>-2.564267635345459</v>
      </c>
      <c r="AK532">
        <v>-2.6255085468292236</v>
      </c>
      <c r="AL532">
        <v>-1.640460729598999</v>
      </c>
      <c r="AM532">
        <v>-2.7947196960449219</v>
      </c>
      <c r="AN532">
        <v>-2.8541390895843506</v>
      </c>
      <c r="AO532">
        <v>-2.8600037097930908</v>
      </c>
      <c r="AP532">
        <v>-3.4254412651062012</v>
      </c>
      <c r="AQ532">
        <v>-1.8100755214691162</v>
      </c>
      <c r="AR532">
        <v>-0.20891717076301575</v>
      </c>
      <c r="AS532">
        <v>3.8465402126312256</v>
      </c>
      <c r="AT532">
        <v>19.19761848449707</v>
      </c>
      <c r="AU532">
        <v>18.558233261108398</v>
      </c>
      <c r="AV532">
        <v>16.238790512084961</v>
      </c>
      <c r="AW532">
        <v>16.581493377685547</v>
      </c>
      <c r="AX532">
        <v>6.6268520355224609</v>
      </c>
      <c r="AY532">
        <v>0.85635697841644287</v>
      </c>
      <c r="AZ532">
        <v>-1.4033362865447998</v>
      </c>
      <c r="BA532">
        <v>-1.0150114297866821</v>
      </c>
      <c r="BB532">
        <v>-1.1403138637542725</v>
      </c>
      <c r="BC532">
        <v>-5.4712969809770584E-2</v>
      </c>
      <c r="BD532">
        <v>-0.88137924671173096</v>
      </c>
      <c r="BE532">
        <v>-0.53679919242858887</v>
      </c>
      <c r="BF532">
        <v>0.3092094361782074</v>
      </c>
      <c r="BG532">
        <v>-0.364543616771698</v>
      </c>
      <c r="BH532">
        <v>-1.6400036811828613</v>
      </c>
      <c r="BI532">
        <v>-1.6676299571990967</v>
      </c>
      <c r="BJ532">
        <v>-0.61374884843826294</v>
      </c>
      <c r="BK532">
        <v>-1.6995904445648193</v>
      </c>
      <c r="BL532">
        <v>-1.7155624628067017</v>
      </c>
      <c r="BM532">
        <v>-1.6683957576751709</v>
      </c>
      <c r="BN532">
        <v>-2.2134273052215576</v>
      </c>
      <c r="BO532">
        <v>-0.64844298362731934</v>
      </c>
      <c r="BP532">
        <v>0.97609251737594604</v>
      </c>
      <c r="BQ532">
        <v>5.045414924621582</v>
      </c>
      <c r="BR532">
        <v>20.392374038696289</v>
      </c>
      <c r="BS532">
        <v>19.729927062988281</v>
      </c>
      <c r="BT532">
        <v>17.438770294189453</v>
      </c>
      <c r="BU532">
        <v>17.830469131469727</v>
      </c>
      <c r="BV532">
        <v>7.8914060592651367</v>
      </c>
      <c r="BW532">
        <v>2.124617338180542</v>
      </c>
      <c r="BX532">
        <v>-0.13293004035949707</v>
      </c>
      <c r="BY532">
        <v>0.24544696509838104</v>
      </c>
      <c r="BZ532">
        <v>8.9040331542491913E-2</v>
      </c>
      <c r="CA532">
        <v>0.64075762033462524</v>
      </c>
      <c r="CB532">
        <v>-0.24626243114471436</v>
      </c>
      <c r="CC532">
        <v>9.2462711036205292E-2</v>
      </c>
      <c r="CD532">
        <v>0.93424522876739502</v>
      </c>
      <c r="CE532">
        <v>0.27191737294197083</v>
      </c>
      <c r="CF532">
        <v>-0.99986129999160767</v>
      </c>
      <c r="CG532">
        <v>-1.0042062997817993</v>
      </c>
      <c r="CH532">
        <v>9.7348742187023163E-2</v>
      </c>
      <c r="CI532">
        <v>-0.94110715389251709</v>
      </c>
      <c r="CJ532">
        <v>-0.92698788642883301</v>
      </c>
      <c r="CK532">
        <v>-0.84309178590774536</v>
      </c>
      <c r="CL532">
        <v>-1.3739900588989258</v>
      </c>
      <c r="CM532">
        <v>0.15610021352767944</v>
      </c>
      <c r="CN532">
        <v>1.7968266010284424</v>
      </c>
      <c r="CO532">
        <v>5.8757514953613281</v>
      </c>
      <c r="CP532">
        <v>21.219860076904297</v>
      </c>
      <c r="CQ532">
        <v>20.541439056396484</v>
      </c>
      <c r="CR532">
        <v>18.269872665405273</v>
      </c>
      <c r="CS532">
        <v>18.695505142211914</v>
      </c>
      <c r="CT532">
        <v>8.7672319412231445</v>
      </c>
      <c r="CU532">
        <v>3.0030105113983154</v>
      </c>
      <c r="CV532">
        <v>0.74694949388504028</v>
      </c>
      <c r="CW532">
        <v>1.1184365749359131</v>
      </c>
      <c r="CX532">
        <v>0.94048726558685303</v>
      </c>
      <c r="CY532">
        <v>1.3362282514572144</v>
      </c>
      <c r="CZ532">
        <v>0.38885438442230225</v>
      </c>
      <c r="DA532">
        <v>0.72172456979751587</v>
      </c>
      <c r="DB532">
        <v>1.5592809915542603</v>
      </c>
      <c r="DC532">
        <v>0.90837836265563965</v>
      </c>
      <c r="DD532">
        <v>-0.35971894860267639</v>
      </c>
      <c r="DE532">
        <v>-0.34078258275985718</v>
      </c>
      <c r="DF532">
        <v>0.80844628810882568</v>
      </c>
      <c r="DG532">
        <v>-0.18262392282485962</v>
      </c>
      <c r="DH532">
        <v>-0.13841325044631958</v>
      </c>
      <c r="DI532">
        <v>-1.778777502477169E-2</v>
      </c>
      <c r="DJ532">
        <v>-0.53455281257629395</v>
      </c>
      <c r="DK532">
        <v>0.96064341068267822</v>
      </c>
      <c r="DL532">
        <v>2.6175606250762939</v>
      </c>
      <c r="DM532">
        <v>6.7060880661010742</v>
      </c>
      <c r="DN532">
        <v>22.047346115112305</v>
      </c>
      <c r="DO532">
        <v>21.352951049804688</v>
      </c>
      <c r="DP532">
        <v>19.100975036621094</v>
      </c>
      <c r="DQ532">
        <v>19.560541152954102</v>
      </c>
      <c r="DR532">
        <v>9.6430578231811523</v>
      </c>
      <c r="DS532">
        <v>3.8814036846160889</v>
      </c>
      <c r="DT532">
        <v>1.6268290281295776</v>
      </c>
      <c r="DU532">
        <v>1.9914262294769287</v>
      </c>
      <c r="DV532">
        <v>1.7919342517852783</v>
      </c>
      <c r="DW532">
        <v>2.3403773307800293</v>
      </c>
      <c r="DX532">
        <v>1.3058621883392334</v>
      </c>
      <c r="DY532">
        <v>1.6302788257598877</v>
      </c>
      <c r="DZ532">
        <v>2.461733341217041</v>
      </c>
      <c r="EA532">
        <v>1.8273270130157471</v>
      </c>
      <c r="EB532">
        <v>0.5645449161529541</v>
      </c>
      <c r="EC532">
        <v>0.61709588766098022</v>
      </c>
      <c r="ED532">
        <v>1.8351582288742065</v>
      </c>
      <c r="EE532">
        <v>0.9125053882598877</v>
      </c>
      <c r="EF532">
        <v>1.0001633167266846</v>
      </c>
      <c r="EG532">
        <v>1.1738201379776001</v>
      </c>
      <c r="EH532">
        <v>0.67746120691299438</v>
      </c>
      <c r="EI532">
        <v>2.1222760677337646</v>
      </c>
      <c r="EJ532">
        <v>3.8025703430175781</v>
      </c>
      <c r="EK532">
        <v>7.9049625396728516</v>
      </c>
      <c r="EL532">
        <v>23.242101669311523</v>
      </c>
      <c r="EM532">
        <v>22.52464485168457</v>
      </c>
      <c r="EN532">
        <v>20.300954818725586</v>
      </c>
      <c r="EO532">
        <v>20.809516906738281</v>
      </c>
      <c r="EP532">
        <v>10.907611846923828</v>
      </c>
      <c r="EQ532">
        <v>5.1496639251708984</v>
      </c>
      <c r="ER532">
        <v>2.8972353935241699</v>
      </c>
      <c r="ES532">
        <v>3.2518844604492187</v>
      </c>
      <c r="ET532">
        <v>3.0212883949279785</v>
      </c>
      <c r="EU532">
        <v>74.49871826171875</v>
      </c>
      <c r="EV532">
        <v>72.632469177246094</v>
      </c>
      <c r="EW532">
        <v>71.029609680175781</v>
      </c>
      <c r="EX532">
        <v>69.409461975097656</v>
      </c>
      <c r="EY532">
        <v>69.335624694824219</v>
      </c>
      <c r="EZ532">
        <v>67.893783569335938</v>
      </c>
      <c r="FA532">
        <v>68.117279052734375</v>
      </c>
      <c r="FB532">
        <v>69.822471618652344</v>
      </c>
      <c r="FC532">
        <v>73.269638061523438</v>
      </c>
      <c r="FD532">
        <v>76.393516540527344</v>
      </c>
      <c r="FE532">
        <v>79.595596313476562</v>
      </c>
      <c r="FF532">
        <v>83.186332702636719</v>
      </c>
      <c r="FG532">
        <v>85.454681396484375</v>
      </c>
      <c r="FH532">
        <v>86.6810302734375</v>
      </c>
      <c r="FI532">
        <v>87.467666625976563</v>
      </c>
      <c r="FJ532">
        <v>86.624801635742188</v>
      </c>
      <c r="FK532">
        <v>86.430534362792969</v>
      </c>
      <c r="FL532">
        <v>85.878059387207031</v>
      </c>
      <c r="FM532">
        <v>84.812210083007813</v>
      </c>
      <c r="FN532">
        <v>82.964981079101563</v>
      </c>
      <c r="FO532">
        <v>80.027381896972656</v>
      </c>
      <c r="FP532">
        <v>77.489173889160156</v>
      </c>
      <c r="FQ532">
        <v>75.403770446777344</v>
      </c>
      <c r="FR532">
        <v>73.216072082519531</v>
      </c>
      <c r="FS532">
        <v>183</v>
      </c>
      <c r="FT532">
        <v>0.10002342611551285</v>
      </c>
      <c r="FU532">
        <v>1</v>
      </c>
    </row>
    <row r="533" spans="1:177" x14ac:dyDescent="0.2">
      <c r="A533" t="s">
        <v>195</v>
      </c>
      <c r="B533" t="s">
        <v>213</v>
      </c>
      <c r="C533" t="s">
        <v>1</v>
      </c>
      <c r="D533" t="s">
        <v>249</v>
      </c>
      <c r="E533">
        <v>183</v>
      </c>
      <c r="F533">
        <v>183</v>
      </c>
      <c r="G533">
        <v>40.534389495849609</v>
      </c>
      <c r="H533">
        <v>40.009372711181641</v>
      </c>
      <c r="I533">
        <v>40.058238983154297</v>
      </c>
      <c r="J533">
        <v>40.509292602539063</v>
      </c>
      <c r="K533">
        <v>41.188941955566406</v>
      </c>
      <c r="L533">
        <v>44.095100402832031</v>
      </c>
      <c r="M533">
        <v>46.483261108398438</v>
      </c>
      <c r="N533">
        <v>49.711444854736328</v>
      </c>
      <c r="O533">
        <v>51.866123199462891</v>
      </c>
      <c r="P533">
        <v>54.453544616699219</v>
      </c>
      <c r="Q533">
        <v>56.194545745849609</v>
      </c>
      <c r="R533">
        <v>55.366024017333984</v>
      </c>
      <c r="S533">
        <v>55.644741058349609</v>
      </c>
      <c r="T533">
        <v>56.887466430664062</v>
      </c>
      <c r="U533">
        <v>54.341377258300781</v>
      </c>
      <c r="V533">
        <v>56.496990203857422</v>
      </c>
      <c r="W533">
        <v>55.074676513671875</v>
      </c>
      <c r="X533">
        <v>53.360164642333984</v>
      </c>
      <c r="Y533">
        <v>53.896705627441406</v>
      </c>
      <c r="Z533">
        <v>55.178855895996094</v>
      </c>
      <c r="AA533">
        <v>55.116588592529297</v>
      </c>
      <c r="AB533">
        <v>53.937736511230469</v>
      </c>
      <c r="AC533">
        <v>51.507457733154297</v>
      </c>
      <c r="AD533">
        <v>49.904293060302734</v>
      </c>
      <c r="AE533">
        <v>-1.0495373010635376</v>
      </c>
      <c r="AF533">
        <v>-1.822088360786438</v>
      </c>
      <c r="AG533">
        <v>-2.8204374313354492</v>
      </c>
      <c r="AH533">
        <v>-2.3447637557983398</v>
      </c>
      <c r="AI533">
        <v>-2.0402662754058838</v>
      </c>
      <c r="AJ533">
        <v>-1.2693773508071899</v>
      </c>
      <c r="AK533">
        <v>-0.85124629735946655</v>
      </c>
      <c r="AL533">
        <v>-1.8920652866363525</v>
      </c>
      <c r="AM533">
        <v>-2.8486325740814209</v>
      </c>
      <c r="AN533">
        <v>-2.2273714542388916</v>
      </c>
      <c r="AO533">
        <v>-1.2620728015899658</v>
      </c>
      <c r="AP533">
        <v>-1.119242787361145</v>
      </c>
      <c r="AQ533">
        <v>-0.58707481622695923</v>
      </c>
      <c r="AR533">
        <v>0.69025546312332153</v>
      </c>
      <c r="AS533">
        <v>2.3654689788818359</v>
      </c>
      <c r="AT533">
        <v>15.969014167785645</v>
      </c>
      <c r="AU533">
        <v>15.096270561218262</v>
      </c>
      <c r="AV533">
        <v>14.296908378601074</v>
      </c>
      <c r="AW533">
        <v>14.047351837158203</v>
      </c>
      <c r="AX533">
        <v>3.5567526817321777</v>
      </c>
      <c r="AY533">
        <v>-0.95868873596191406</v>
      </c>
      <c r="AZ533">
        <v>-1.4541099071502686</v>
      </c>
      <c r="BA533">
        <v>-2.1160955429077148</v>
      </c>
      <c r="BB533">
        <v>-1.0625923871994019</v>
      </c>
      <c r="BC533">
        <v>-6.6702499985694885E-2</v>
      </c>
      <c r="BD533">
        <v>-0.92821913957595825</v>
      </c>
      <c r="BE533">
        <v>-1.9234352111816406</v>
      </c>
      <c r="BF533">
        <v>-1.445928692817688</v>
      </c>
      <c r="BG533">
        <v>-1.1626713275909424</v>
      </c>
      <c r="BH533">
        <v>-0.37532967329025269</v>
      </c>
      <c r="BI533">
        <v>7.4853882193565369E-2</v>
      </c>
      <c r="BJ533">
        <v>-0.88508284091949463</v>
      </c>
      <c r="BK533">
        <v>-1.7735166549682617</v>
      </c>
      <c r="BL533">
        <v>-1.1122170686721802</v>
      </c>
      <c r="BM533">
        <v>-9.7935788333415985E-2</v>
      </c>
      <c r="BN533">
        <v>6.0175538063049316E-2</v>
      </c>
      <c r="BO533">
        <v>0.60498380661010742</v>
      </c>
      <c r="BP533">
        <v>1.8852541446685791</v>
      </c>
      <c r="BQ533">
        <v>3.5583436489105225</v>
      </c>
      <c r="BR533">
        <v>17.143196105957031</v>
      </c>
      <c r="BS533">
        <v>16.24885368347168</v>
      </c>
      <c r="BT533">
        <v>15.478452682495117</v>
      </c>
      <c r="BU533">
        <v>15.258929252624512</v>
      </c>
      <c r="BV533">
        <v>4.7868661880493164</v>
      </c>
      <c r="BW533">
        <v>0.28556057810783386</v>
      </c>
      <c r="BX533">
        <v>-0.19577297568321228</v>
      </c>
      <c r="BY533">
        <v>-0.85833323001861572</v>
      </c>
      <c r="BZ533">
        <v>0.18938136100769043</v>
      </c>
      <c r="CA533">
        <v>0.61400586366653442</v>
      </c>
      <c r="CB533">
        <v>-0.3091280460357666</v>
      </c>
      <c r="CC533">
        <v>-1.3021742105484009</v>
      </c>
      <c r="CD533">
        <v>-0.82339835166931152</v>
      </c>
      <c r="CE533">
        <v>-0.55485183000564575</v>
      </c>
      <c r="CF533">
        <v>0.24388499557971954</v>
      </c>
      <c r="CG533">
        <v>0.71626806259155273</v>
      </c>
      <c r="CH533">
        <v>-0.18764980137348175</v>
      </c>
      <c r="CI533">
        <v>-1.0288946628570557</v>
      </c>
      <c r="CJ533">
        <v>-0.33986461162567139</v>
      </c>
      <c r="CK533">
        <v>0.70834195613861084</v>
      </c>
      <c r="CL533">
        <v>0.87703704833984375</v>
      </c>
      <c r="CM533">
        <v>1.4305999279022217</v>
      </c>
      <c r="CN533">
        <v>2.7129065990447998</v>
      </c>
      <c r="CO533">
        <v>4.3845248222351074</v>
      </c>
      <c r="CP533">
        <v>17.956432342529297</v>
      </c>
      <c r="CQ533">
        <v>17.047128677368164</v>
      </c>
      <c r="CR533">
        <v>16.296787261962891</v>
      </c>
      <c r="CS533">
        <v>16.098064422607422</v>
      </c>
      <c r="CT533">
        <v>5.6388387680053711</v>
      </c>
      <c r="CU533">
        <v>1.1473238468170166</v>
      </c>
      <c r="CV533">
        <v>0.67574739456176758</v>
      </c>
      <c r="CW533">
        <v>1.2789193540811539E-2</v>
      </c>
      <c r="CX533">
        <v>1.0564945936203003</v>
      </c>
      <c r="CY533">
        <v>1.2947142124176025</v>
      </c>
      <c r="CZ533">
        <v>0.30996304750442505</v>
      </c>
      <c r="DA533">
        <v>-0.68091315031051636</v>
      </c>
      <c r="DB533">
        <v>-0.20086796581745148</v>
      </c>
      <c r="DC533">
        <v>5.2967704832553864E-2</v>
      </c>
      <c r="DD533">
        <v>0.86309963464736938</v>
      </c>
      <c r="DE533">
        <v>1.3576822280883789</v>
      </c>
      <c r="DF533">
        <v>0.50978320837020874</v>
      </c>
      <c r="DG533">
        <v>-0.28427264094352722</v>
      </c>
      <c r="DH533">
        <v>0.4324878454208374</v>
      </c>
      <c r="DI533">
        <v>1.5146197080612183</v>
      </c>
      <c r="DJ533">
        <v>1.6938985586166382</v>
      </c>
      <c r="DK533">
        <v>2.2562160491943359</v>
      </c>
      <c r="DL533">
        <v>3.5405590534210205</v>
      </c>
      <c r="DM533">
        <v>5.2107062339782715</v>
      </c>
      <c r="DN533">
        <v>18.769668579101563</v>
      </c>
      <c r="DO533">
        <v>17.845403671264648</v>
      </c>
      <c r="DP533">
        <v>17.115121841430664</v>
      </c>
      <c r="DQ533">
        <v>16.937198638916016</v>
      </c>
      <c r="DR533">
        <v>6.4908113479614258</v>
      </c>
      <c r="DS533">
        <v>2.009087085723877</v>
      </c>
      <c r="DT533">
        <v>1.5472677946090698</v>
      </c>
      <c r="DU533">
        <v>0.8839116096496582</v>
      </c>
      <c r="DV533">
        <v>1.9236078262329102</v>
      </c>
      <c r="DW533">
        <v>2.2775490283966064</v>
      </c>
      <c r="DX533">
        <v>1.2038322687149048</v>
      </c>
      <c r="DY533">
        <v>0.21608911454677582</v>
      </c>
      <c r="DZ533">
        <v>0.6979670524597168</v>
      </c>
      <c r="EA533">
        <v>0.93056255578994751</v>
      </c>
      <c r="EB533">
        <v>1.7571473121643066</v>
      </c>
      <c r="EC533">
        <v>2.2837824821472168</v>
      </c>
      <c r="ED533">
        <v>1.5167657136917114</v>
      </c>
      <c r="EE533">
        <v>0.79084324836730957</v>
      </c>
      <c r="EF533">
        <v>1.5476421117782593</v>
      </c>
      <c r="EG533">
        <v>2.6787567138671875</v>
      </c>
      <c r="EH533">
        <v>2.873316764831543</v>
      </c>
      <c r="EI533">
        <v>3.4482746124267578</v>
      </c>
      <c r="EJ533">
        <v>4.7355575561523437</v>
      </c>
      <c r="EK533">
        <v>6.4035806655883789</v>
      </c>
      <c r="EL533">
        <v>19.943851470947266</v>
      </c>
      <c r="EM533">
        <v>18.99798583984375</v>
      </c>
      <c r="EN533">
        <v>18.296667098999023</v>
      </c>
      <c r="EO533">
        <v>18.148777008056641</v>
      </c>
      <c r="EP533">
        <v>7.7209248542785645</v>
      </c>
      <c r="EQ533">
        <v>3.2533364295959473</v>
      </c>
      <c r="ER533">
        <v>2.8056046962738037</v>
      </c>
      <c r="ES533">
        <v>2.1416740417480469</v>
      </c>
      <c r="ET533">
        <v>3.175581693649292</v>
      </c>
      <c r="EU533">
        <v>73.800018310546875</v>
      </c>
      <c r="EV533">
        <v>71.981155395507812</v>
      </c>
      <c r="EW533">
        <v>70.924972534179687</v>
      </c>
      <c r="EX533">
        <v>69.436073303222656</v>
      </c>
      <c r="EY533">
        <v>67.498779296875</v>
      </c>
      <c r="EZ533">
        <v>66.258918762207031</v>
      </c>
      <c r="FA533">
        <v>66.659805297851563</v>
      </c>
      <c r="FB533">
        <v>69.802261352539063</v>
      </c>
      <c r="FC533">
        <v>73.764434814453125</v>
      </c>
      <c r="FD533">
        <v>77.710372924804687</v>
      </c>
      <c r="FE533">
        <v>80.920440673828125</v>
      </c>
      <c r="FF533">
        <v>83.022209167480469</v>
      </c>
      <c r="FG533">
        <v>84.616294860839844</v>
      </c>
      <c r="FH533">
        <v>86.638664245605469</v>
      </c>
      <c r="FI533">
        <v>87.700584411621094</v>
      </c>
      <c r="FJ533">
        <v>86.415557861328125</v>
      </c>
      <c r="FK533">
        <v>85.955177307128906</v>
      </c>
      <c r="FL533">
        <v>84.2364501953125</v>
      </c>
      <c r="FM533">
        <v>81.047126770019531</v>
      </c>
      <c r="FN533">
        <v>80.010429382324219</v>
      </c>
      <c r="FO533">
        <v>78.598976135253906</v>
      </c>
      <c r="FP533">
        <v>75.854881286621094</v>
      </c>
      <c r="FQ533">
        <v>73.986824035644531</v>
      </c>
      <c r="FR533">
        <v>73.088493347167969</v>
      </c>
      <c r="FS533">
        <v>183</v>
      </c>
      <c r="FT533">
        <v>0.10399073362350464</v>
      </c>
      <c r="FU533">
        <v>1</v>
      </c>
    </row>
    <row r="534" spans="1:177" x14ac:dyDescent="0.2">
      <c r="A534" t="s">
        <v>195</v>
      </c>
      <c r="B534" t="s">
        <v>213</v>
      </c>
      <c r="C534" t="s">
        <v>1</v>
      </c>
      <c r="D534" t="s">
        <v>250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0</v>
      </c>
      <c r="BI534">
        <v>0</v>
      </c>
      <c r="BJ534">
        <v>0</v>
      </c>
      <c r="BK534">
        <v>0</v>
      </c>
      <c r="BL534">
        <v>0</v>
      </c>
      <c r="BM534">
        <v>0</v>
      </c>
      <c r="BN534">
        <v>0</v>
      </c>
      <c r="BO534">
        <v>0</v>
      </c>
      <c r="BP534">
        <v>0</v>
      </c>
      <c r="BQ534">
        <v>0</v>
      </c>
      <c r="BR534">
        <v>0</v>
      </c>
      <c r="BS534">
        <v>0</v>
      </c>
      <c r="BT534">
        <v>0</v>
      </c>
      <c r="BU534">
        <v>0</v>
      </c>
      <c r="BV534">
        <v>0</v>
      </c>
      <c r="BW534">
        <v>0</v>
      </c>
      <c r="BX534">
        <v>0</v>
      </c>
      <c r="BY534">
        <v>0</v>
      </c>
      <c r="BZ534">
        <v>0</v>
      </c>
      <c r="CA534">
        <v>0</v>
      </c>
      <c r="CB534">
        <v>0</v>
      </c>
      <c r="CC534">
        <v>0</v>
      </c>
      <c r="CD534">
        <v>0</v>
      </c>
      <c r="CE534">
        <v>0</v>
      </c>
      <c r="CF534">
        <v>0</v>
      </c>
      <c r="CG534">
        <v>0</v>
      </c>
      <c r="CH534">
        <v>0</v>
      </c>
      <c r="CI534">
        <v>0</v>
      </c>
      <c r="CJ534">
        <v>0</v>
      </c>
      <c r="CK534">
        <v>0</v>
      </c>
      <c r="CL534">
        <v>0</v>
      </c>
      <c r="CM534">
        <v>0</v>
      </c>
      <c r="CN534">
        <v>0</v>
      </c>
      <c r="CO534">
        <v>0</v>
      </c>
      <c r="CP534">
        <v>0</v>
      </c>
      <c r="CQ534">
        <v>0</v>
      </c>
      <c r="CR534">
        <v>0</v>
      </c>
      <c r="CS534">
        <v>0</v>
      </c>
      <c r="CT534">
        <v>0</v>
      </c>
      <c r="CU534">
        <v>0</v>
      </c>
      <c r="CV534">
        <v>0</v>
      </c>
      <c r="CW534">
        <v>0</v>
      </c>
      <c r="CX534">
        <v>0</v>
      </c>
      <c r="CY534">
        <v>0</v>
      </c>
      <c r="CZ534">
        <v>0</v>
      </c>
      <c r="DA534">
        <v>0</v>
      </c>
      <c r="DB534">
        <v>0</v>
      </c>
      <c r="DC534">
        <v>0</v>
      </c>
      <c r="DD534">
        <v>0</v>
      </c>
      <c r="DE534">
        <v>0</v>
      </c>
      <c r="DF534">
        <v>0</v>
      </c>
      <c r="DG534">
        <v>0</v>
      </c>
      <c r="DH534">
        <v>0</v>
      </c>
      <c r="DI534">
        <v>0</v>
      </c>
      <c r="DJ534">
        <v>0</v>
      </c>
      <c r="DK534">
        <v>0</v>
      </c>
      <c r="DL534">
        <v>0</v>
      </c>
      <c r="DM534">
        <v>0</v>
      </c>
      <c r="DN534">
        <v>0</v>
      </c>
      <c r="DO534">
        <v>0</v>
      </c>
      <c r="DP534">
        <v>0</v>
      </c>
      <c r="DQ534">
        <v>0</v>
      </c>
      <c r="DR534">
        <v>0</v>
      </c>
      <c r="DS534">
        <v>0</v>
      </c>
      <c r="DT534">
        <v>0</v>
      </c>
      <c r="DU534">
        <v>0</v>
      </c>
      <c r="DV534">
        <v>0</v>
      </c>
      <c r="DW534">
        <v>0</v>
      </c>
      <c r="DX534">
        <v>0</v>
      </c>
      <c r="DY534">
        <v>0</v>
      </c>
      <c r="DZ534">
        <v>0</v>
      </c>
      <c r="EA534">
        <v>0</v>
      </c>
      <c r="EB534">
        <v>0</v>
      </c>
      <c r="EC534">
        <v>0</v>
      </c>
      <c r="ED534">
        <v>0</v>
      </c>
      <c r="EE534">
        <v>0</v>
      </c>
      <c r="EF534">
        <v>0</v>
      </c>
      <c r="EG534">
        <v>0</v>
      </c>
      <c r="EH534">
        <v>0</v>
      </c>
      <c r="EI534">
        <v>0</v>
      </c>
      <c r="EJ534">
        <v>0</v>
      </c>
      <c r="EK534">
        <v>0</v>
      </c>
      <c r="EL534">
        <v>0</v>
      </c>
      <c r="EM534">
        <v>0</v>
      </c>
      <c r="EN534">
        <v>0</v>
      </c>
      <c r="EO534">
        <v>0</v>
      </c>
      <c r="EP534">
        <v>0</v>
      </c>
      <c r="EQ534">
        <v>0</v>
      </c>
      <c r="ER534">
        <v>0</v>
      </c>
      <c r="ES534">
        <v>0</v>
      </c>
      <c r="ET534">
        <v>0</v>
      </c>
      <c r="EU534">
        <v>0</v>
      </c>
      <c r="EV534">
        <v>0</v>
      </c>
      <c r="EW534">
        <v>0</v>
      </c>
      <c r="EX534">
        <v>0</v>
      </c>
      <c r="EY534">
        <v>0</v>
      </c>
      <c r="EZ534">
        <v>0</v>
      </c>
      <c r="FA534">
        <v>0</v>
      </c>
      <c r="FB534">
        <v>0</v>
      </c>
      <c r="FC534">
        <v>0</v>
      </c>
      <c r="FD534">
        <v>0</v>
      </c>
      <c r="FE534">
        <v>0</v>
      </c>
      <c r="FF534">
        <v>0</v>
      </c>
      <c r="FG534">
        <v>0</v>
      </c>
      <c r="FH534">
        <v>0</v>
      </c>
      <c r="FI534">
        <v>0</v>
      </c>
      <c r="FJ534">
        <v>0</v>
      </c>
      <c r="FK534">
        <v>0</v>
      </c>
      <c r="FL534">
        <v>0</v>
      </c>
      <c r="FM534">
        <v>0</v>
      </c>
      <c r="FN534">
        <v>0</v>
      </c>
      <c r="FO534">
        <v>0</v>
      </c>
      <c r="FP534">
        <v>0</v>
      </c>
      <c r="FQ534">
        <v>0</v>
      </c>
      <c r="FR534">
        <v>0</v>
      </c>
      <c r="FS534">
        <v>0</v>
      </c>
      <c r="FU534">
        <v>0</v>
      </c>
    </row>
    <row r="535" spans="1:177" x14ac:dyDescent="0.2">
      <c r="A535" t="s">
        <v>195</v>
      </c>
      <c r="B535" t="s">
        <v>213</v>
      </c>
      <c r="C535" t="s">
        <v>1</v>
      </c>
      <c r="D535" t="s">
        <v>251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0</v>
      </c>
      <c r="BI535">
        <v>0</v>
      </c>
      <c r="BJ535">
        <v>0</v>
      </c>
      <c r="BK535">
        <v>0</v>
      </c>
      <c r="BL535">
        <v>0</v>
      </c>
      <c r="BM535">
        <v>0</v>
      </c>
      <c r="BN535">
        <v>0</v>
      </c>
      <c r="BO535">
        <v>0</v>
      </c>
      <c r="BP535">
        <v>0</v>
      </c>
      <c r="BQ535">
        <v>0</v>
      </c>
      <c r="BR535">
        <v>0</v>
      </c>
      <c r="BS535">
        <v>0</v>
      </c>
      <c r="BT535">
        <v>0</v>
      </c>
      <c r="BU535">
        <v>0</v>
      </c>
      <c r="BV535">
        <v>0</v>
      </c>
      <c r="BW535">
        <v>0</v>
      </c>
      <c r="BX535">
        <v>0</v>
      </c>
      <c r="BY535">
        <v>0</v>
      </c>
      <c r="BZ535">
        <v>0</v>
      </c>
      <c r="CA535">
        <v>0</v>
      </c>
      <c r="CB535">
        <v>0</v>
      </c>
      <c r="CC535">
        <v>0</v>
      </c>
      <c r="CD535">
        <v>0</v>
      </c>
      <c r="CE535">
        <v>0</v>
      </c>
      <c r="CF535">
        <v>0</v>
      </c>
      <c r="CG535">
        <v>0</v>
      </c>
      <c r="CH535">
        <v>0</v>
      </c>
      <c r="CI535">
        <v>0</v>
      </c>
      <c r="CJ535">
        <v>0</v>
      </c>
      <c r="CK535">
        <v>0</v>
      </c>
      <c r="CL535">
        <v>0</v>
      </c>
      <c r="CM535">
        <v>0</v>
      </c>
      <c r="CN535">
        <v>0</v>
      </c>
      <c r="CO535">
        <v>0</v>
      </c>
      <c r="CP535">
        <v>0</v>
      </c>
      <c r="CQ535">
        <v>0</v>
      </c>
      <c r="CR535">
        <v>0</v>
      </c>
      <c r="CS535">
        <v>0</v>
      </c>
      <c r="CT535">
        <v>0</v>
      </c>
      <c r="CU535">
        <v>0</v>
      </c>
      <c r="CV535">
        <v>0</v>
      </c>
      <c r="CW535">
        <v>0</v>
      </c>
      <c r="CX535">
        <v>0</v>
      </c>
      <c r="CY535">
        <v>0</v>
      </c>
      <c r="CZ535">
        <v>0</v>
      </c>
      <c r="DA535">
        <v>0</v>
      </c>
      <c r="DB535">
        <v>0</v>
      </c>
      <c r="DC535">
        <v>0</v>
      </c>
      <c r="DD535">
        <v>0</v>
      </c>
      <c r="DE535">
        <v>0</v>
      </c>
      <c r="DF535">
        <v>0</v>
      </c>
      <c r="DG535">
        <v>0</v>
      </c>
      <c r="DH535">
        <v>0</v>
      </c>
      <c r="DI535">
        <v>0</v>
      </c>
      <c r="DJ535">
        <v>0</v>
      </c>
      <c r="DK535">
        <v>0</v>
      </c>
      <c r="DL535">
        <v>0</v>
      </c>
      <c r="DM535">
        <v>0</v>
      </c>
      <c r="DN535">
        <v>0</v>
      </c>
      <c r="DO535">
        <v>0</v>
      </c>
      <c r="DP535">
        <v>0</v>
      </c>
      <c r="DQ535">
        <v>0</v>
      </c>
      <c r="DR535">
        <v>0</v>
      </c>
      <c r="DS535">
        <v>0</v>
      </c>
      <c r="DT535">
        <v>0</v>
      </c>
      <c r="DU535">
        <v>0</v>
      </c>
      <c r="DV535">
        <v>0</v>
      </c>
      <c r="DW535">
        <v>0</v>
      </c>
      <c r="DX535">
        <v>0</v>
      </c>
      <c r="DY535">
        <v>0</v>
      </c>
      <c r="DZ535">
        <v>0</v>
      </c>
      <c r="EA535">
        <v>0</v>
      </c>
      <c r="EB535">
        <v>0</v>
      </c>
      <c r="EC535">
        <v>0</v>
      </c>
      <c r="ED535">
        <v>0</v>
      </c>
      <c r="EE535">
        <v>0</v>
      </c>
      <c r="EF535">
        <v>0</v>
      </c>
      <c r="EG535">
        <v>0</v>
      </c>
      <c r="EH535">
        <v>0</v>
      </c>
      <c r="EI535">
        <v>0</v>
      </c>
      <c r="EJ535">
        <v>0</v>
      </c>
      <c r="EK535">
        <v>0</v>
      </c>
      <c r="EL535">
        <v>0</v>
      </c>
      <c r="EM535">
        <v>0</v>
      </c>
      <c r="EN535">
        <v>0</v>
      </c>
      <c r="EO535">
        <v>0</v>
      </c>
      <c r="EP535">
        <v>0</v>
      </c>
      <c r="EQ535">
        <v>0</v>
      </c>
      <c r="ER535">
        <v>0</v>
      </c>
      <c r="ES535">
        <v>0</v>
      </c>
      <c r="ET535">
        <v>0</v>
      </c>
      <c r="EU535">
        <v>0</v>
      </c>
      <c r="EV535">
        <v>0</v>
      </c>
      <c r="EW535">
        <v>0</v>
      </c>
      <c r="EX535">
        <v>0</v>
      </c>
      <c r="EY535">
        <v>0</v>
      </c>
      <c r="EZ535">
        <v>0</v>
      </c>
      <c r="FA535">
        <v>0</v>
      </c>
      <c r="FB535">
        <v>0</v>
      </c>
      <c r="FC535">
        <v>0</v>
      </c>
      <c r="FD535">
        <v>0</v>
      </c>
      <c r="FE535">
        <v>0</v>
      </c>
      <c r="FF535">
        <v>0</v>
      </c>
      <c r="FG535">
        <v>0</v>
      </c>
      <c r="FH535">
        <v>0</v>
      </c>
      <c r="FI535">
        <v>0</v>
      </c>
      <c r="FJ535">
        <v>0</v>
      </c>
      <c r="FK535">
        <v>0</v>
      </c>
      <c r="FL535">
        <v>0</v>
      </c>
      <c r="FM535">
        <v>0</v>
      </c>
      <c r="FN535">
        <v>0</v>
      </c>
      <c r="FO535">
        <v>0</v>
      </c>
      <c r="FP535">
        <v>0</v>
      </c>
      <c r="FQ535">
        <v>0</v>
      </c>
      <c r="FR535">
        <v>0</v>
      </c>
      <c r="FS535">
        <v>0</v>
      </c>
      <c r="FU535">
        <v>0</v>
      </c>
    </row>
    <row r="536" spans="1:177" x14ac:dyDescent="0.2">
      <c r="A536" t="s">
        <v>195</v>
      </c>
      <c r="B536" t="s">
        <v>213</v>
      </c>
      <c r="C536" t="s">
        <v>1</v>
      </c>
      <c r="D536" t="s">
        <v>252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0</v>
      </c>
      <c r="BI536">
        <v>0</v>
      </c>
      <c r="BJ536">
        <v>0</v>
      </c>
      <c r="BK536">
        <v>0</v>
      </c>
      <c r="BL536">
        <v>0</v>
      </c>
      <c r="BM536">
        <v>0</v>
      </c>
      <c r="BN536">
        <v>0</v>
      </c>
      <c r="BO536">
        <v>0</v>
      </c>
      <c r="BP536">
        <v>0</v>
      </c>
      <c r="BQ536">
        <v>0</v>
      </c>
      <c r="BR536">
        <v>0</v>
      </c>
      <c r="BS536">
        <v>0</v>
      </c>
      <c r="BT536">
        <v>0</v>
      </c>
      <c r="BU536">
        <v>0</v>
      </c>
      <c r="BV536">
        <v>0</v>
      </c>
      <c r="BW536">
        <v>0</v>
      </c>
      <c r="BX536">
        <v>0</v>
      </c>
      <c r="BY536">
        <v>0</v>
      </c>
      <c r="BZ536">
        <v>0</v>
      </c>
      <c r="CA536">
        <v>0</v>
      </c>
      <c r="CB536">
        <v>0</v>
      </c>
      <c r="CC536">
        <v>0</v>
      </c>
      <c r="CD536">
        <v>0</v>
      </c>
      <c r="CE536">
        <v>0</v>
      </c>
      <c r="CF536">
        <v>0</v>
      </c>
      <c r="CG536">
        <v>0</v>
      </c>
      <c r="CH536">
        <v>0</v>
      </c>
      <c r="CI536">
        <v>0</v>
      </c>
      <c r="CJ536">
        <v>0</v>
      </c>
      <c r="CK536">
        <v>0</v>
      </c>
      <c r="CL536">
        <v>0</v>
      </c>
      <c r="CM536">
        <v>0</v>
      </c>
      <c r="CN536">
        <v>0</v>
      </c>
      <c r="CO536">
        <v>0</v>
      </c>
      <c r="CP536">
        <v>0</v>
      </c>
      <c r="CQ536">
        <v>0</v>
      </c>
      <c r="CR536">
        <v>0</v>
      </c>
      <c r="CS536">
        <v>0</v>
      </c>
      <c r="CT536">
        <v>0</v>
      </c>
      <c r="CU536">
        <v>0</v>
      </c>
      <c r="CV536">
        <v>0</v>
      </c>
      <c r="CW536">
        <v>0</v>
      </c>
      <c r="CX536">
        <v>0</v>
      </c>
      <c r="CY536">
        <v>0</v>
      </c>
      <c r="CZ536">
        <v>0</v>
      </c>
      <c r="DA536">
        <v>0</v>
      </c>
      <c r="DB536">
        <v>0</v>
      </c>
      <c r="DC536">
        <v>0</v>
      </c>
      <c r="DD536">
        <v>0</v>
      </c>
      <c r="DE536">
        <v>0</v>
      </c>
      <c r="DF536">
        <v>0</v>
      </c>
      <c r="DG536">
        <v>0</v>
      </c>
      <c r="DH536">
        <v>0</v>
      </c>
      <c r="DI536">
        <v>0</v>
      </c>
      <c r="DJ536">
        <v>0</v>
      </c>
      <c r="DK536">
        <v>0</v>
      </c>
      <c r="DL536">
        <v>0</v>
      </c>
      <c r="DM536">
        <v>0</v>
      </c>
      <c r="DN536">
        <v>0</v>
      </c>
      <c r="DO536">
        <v>0</v>
      </c>
      <c r="DP536">
        <v>0</v>
      </c>
      <c r="DQ536">
        <v>0</v>
      </c>
      <c r="DR536">
        <v>0</v>
      </c>
      <c r="DS536">
        <v>0</v>
      </c>
      <c r="DT536">
        <v>0</v>
      </c>
      <c r="DU536">
        <v>0</v>
      </c>
      <c r="DV536">
        <v>0</v>
      </c>
      <c r="DW536">
        <v>0</v>
      </c>
      <c r="DX536">
        <v>0</v>
      </c>
      <c r="DY536">
        <v>0</v>
      </c>
      <c r="DZ536">
        <v>0</v>
      </c>
      <c r="EA536">
        <v>0</v>
      </c>
      <c r="EB536">
        <v>0</v>
      </c>
      <c r="EC536">
        <v>0</v>
      </c>
      <c r="ED536">
        <v>0</v>
      </c>
      <c r="EE536">
        <v>0</v>
      </c>
      <c r="EF536">
        <v>0</v>
      </c>
      <c r="EG536">
        <v>0</v>
      </c>
      <c r="EH536">
        <v>0</v>
      </c>
      <c r="EI536">
        <v>0</v>
      </c>
      <c r="EJ536">
        <v>0</v>
      </c>
      <c r="EK536">
        <v>0</v>
      </c>
      <c r="EL536">
        <v>0</v>
      </c>
      <c r="EM536">
        <v>0</v>
      </c>
      <c r="EN536">
        <v>0</v>
      </c>
      <c r="EO536">
        <v>0</v>
      </c>
      <c r="EP536">
        <v>0</v>
      </c>
      <c r="EQ536">
        <v>0</v>
      </c>
      <c r="ER536">
        <v>0</v>
      </c>
      <c r="ES536">
        <v>0</v>
      </c>
      <c r="ET536">
        <v>0</v>
      </c>
      <c r="EU536">
        <v>0</v>
      </c>
      <c r="EV536">
        <v>0</v>
      </c>
      <c r="EW536">
        <v>0</v>
      </c>
      <c r="EX536">
        <v>0</v>
      </c>
      <c r="EY536">
        <v>0</v>
      </c>
      <c r="EZ536">
        <v>0</v>
      </c>
      <c r="FA536">
        <v>0</v>
      </c>
      <c r="FB536">
        <v>0</v>
      </c>
      <c r="FC536">
        <v>0</v>
      </c>
      <c r="FD536">
        <v>0</v>
      </c>
      <c r="FE536">
        <v>0</v>
      </c>
      <c r="FF536">
        <v>0</v>
      </c>
      <c r="FG536">
        <v>0</v>
      </c>
      <c r="FH536">
        <v>0</v>
      </c>
      <c r="FI536">
        <v>0</v>
      </c>
      <c r="FJ536">
        <v>0</v>
      </c>
      <c r="FK536">
        <v>0</v>
      </c>
      <c r="FL536">
        <v>0</v>
      </c>
      <c r="FM536">
        <v>0</v>
      </c>
      <c r="FN536">
        <v>0</v>
      </c>
      <c r="FO536">
        <v>0</v>
      </c>
      <c r="FP536">
        <v>0</v>
      </c>
      <c r="FQ536">
        <v>0</v>
      </c>
      <c r="FR536">
        <v>0</v>
      </c>
      <c r="FS536">
        <v>0</v>
      </c>
      <c r="FU536">
        <v>0</v>
      </c>
    </row>
    <row r="537" spans="1:177" x14ac:dyDescent="0.2">
      <c r="A537" t="s">
        <v>195</v>
      </c>
      <c r="B537" t="s">
        <v>213</v>
      </c>
      <c r="C537" t="s">
        <v>1</v>
      </c>
      <c r="D537" t="s">
        <v>253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0</v>
      </c>
      <c r="BI537">
        <v>0</v>
      </c>
      <c r="BJ537">
        <v>0</v>
      </c>
      <c r="BK537">
        <v>0</v>
      </c>
      <c r="BL537">
        <v>0</v>
      </c>
      <c r="BM537">
        <v>0</v>
      </c>
      <c r="BN537">
        <v>0</v>
      </c>
      <c r="BO537">
        <v>0</v>
      </c>
      <c r="BP537">
        <v>0</v>
      </c>
      <c r="BQ537">
        <v>0</v>
      </c>
      <c r="BR537">
        <v>0</v>
      </c>
      <c r="BS537">
        <v>0</v>
      </c>
      <c r="BT537">
        <v>0</v>
      </c>
      <c r="BU537">
        <v>0</v>
      </c>
      <c r="BV537">
        <v>0</v>
      </c>
      <c r="BW537">
        <v>0</v>
      </c>
      <c r="BX537">
        <v>0</v>
      </c>
      <c r="BY537">
        <v>0</v>
      </c>
      <c r="BZ537">
        <v>0</v>
      </c>
      <c r="CA537">
        <v>0</v>
      </c>
      <c r="CB537">
        <v>0</v>
      </c>
      <c r="CC537">
        <v>0</v>
      </c>
      <c r="CD537">
        <v>0</v>
      </c>
      <c r="CE537">
        <v>0</v>
      </c>
      <c r="CF537">
        <v>0</v>
      </c>
      <c r="CG537">
        <v>0</v>
      </c>
      <c r="CH537">
        <v>0</v>
      </c>
      <c r="CI537">
        <v>0</v>
      </c>
      <c r="CJ537">
        <v>0</v>
      </c>
      <c r="CK537">
        <v>0</v>
      </c>
      <c r="CL537">
        <v>0</v>
      </c>
      <c r="CM537">
        <v>0</v>
      </c>
      <c r="CN537">
        <v>0</v>
      </c>
      <c r="CO537">
        <v>0</v>
      </c>
      <c r="CP537">
        <v>0</v>
      </c>
      <c r="CQ537">
        <v>0</v>
      </c>
      <c r="CR537">
        <v>0</v>
      </c>
      <c r="CS537">
        <v>0</v>
      </c>
      <c r="CT537">
        <v>0</v>
      </c>
      <c r="CU537">
        <v>0</v>
      </c>
      <c r="CV537">
        <v>0</v>
      </c>
      <c r="CW537">
        <v>0</v>
      </c>
      <c r="CX537">
        <v>0</v>
      </c>
      <c r="CY537">
        <v>0</v>
      </c>
      <c r="CZ537">
        <v>0</v>
      </c>
      <c r="DA537">
        <v>0</v>
      </c>
      <c r="DB537">
        <v>0</v>
      </c>
      <c r="DC537">
        <v>0</v>
      </c>
      <c r="DD537">
        <v>0</v>
      </c>
      <c r="DE537">
        <v>0</v>
      </c>
      <c r="DF537">
        <v>0</v>
      </c>
      <c r="DG537">
        <v>0</v>
      </c>
      <c r="DH537">
        <v>0</v>
      </c>
      <c r="DI537">
        <v>0</v>
      </c>
      <c r="DJ537">
        <v>0</v>
      </c>
      <c r="DK537">
        <v>0</v>
      </c>
      <c r="DL537">
        <v>0</v>
      </c>
      <c r="DM537">
        <v>0</v>
      </c>
      <c r="DN537">
        <v>0</v>
      </c>
      <c r="DO537">
        <v>0</v>
      </c>
      <c r="DP537">
        <v>0</v>
      </c>
      <c r="DQ537">
        <v>0</v>
      </c>
      <c r="DR537">
        <v>0</v>
      </c>
      <c r="DS537">
        <v>0</v>
      </c>
      <c r="DT537">
        <v>0</v>
      </c>
      <c r="DU537">
        <v>0</v>
      </c>
      <c r="DV537">
        <v>0</v>
      </c>
      <c r="DW537">
        <v>0</v>
      </c>
      <c r="DX537">
        <v>0</v>
      </c>
      <c r="DY537">
        <v>0</v>
      </c>
      <c r="DZ537">
        <v>0</v>
      </c>
      <c r="EA537">
        <v>0</v>
      </c>
      <c r="EB537">
        <v>0</v>
      </c>
      <c r="EC537">
        <v>0</v>
      </c>
      <c r="ED537">
        <v>0</v>
      </c>
      <c r="EE537">
        <v>0</v>
      </c>
      <c r="EF537">
        <v>0</v>
      </c>
      <c r="EG537">
        <v>0</v>
      </c>
      <c r="EH537">
        <v>0</v>
      </c>
      <c r="EI537">
        <v>0</v>
      </c>
      <c r="EJ537">
        <v>0</v>
      </c>
      <c r="EK537">
        <v>0</v>
      </c>
      <c r="EL537">
        <v>0</v>
      </c>
      <c r="EM537">
        <v>0</v>
      </c>
      <c r="EN537">
        <v>0</v>
      </c>
      <c r="EO537">
        <v>0</v>
      </c>
      <c r="EP537">
        <v>0</v>
      </c>
      <c r="EQ537">
        <v>0</v>
      </c>
      <c r="ER537">
        <v>0</v>
      </c>
      <c r="ES537">
        <v>0</v>
      </c>
      <c r="ET537">
        <v>0</v>
      </c>
      <c r="EU537">
        <v>0</v>
      </c>
      <c r="EV537">
        <v>0</v>
      </c>
      <c r="EW537">
        <v>0</v>
      </c>
      <c r="EX537">
        <v>0</v>
      </c>
      <c r="EY537">
        <v>0</v>
      </c>
      <c r="EZ537">
        <v>0</v>
      </c>
      <c r="FA537">
        <v>0</v>
      </c>
      <c r="FB537">
        <v>0</v>
      </c>
      <c r="FC537">
        <v>0</v>
      </c>
      <c r="FD537">
        <v>0</v>
      </c>
      <c r="FE537">
        <v>0</v>
      </c>
      <c r="FF537">
        <v>0</v>
      </c>
      <c r="FG537">
        <v>0</v>
      </c>
      <c r="FH537">
        <v>0</v>
      </c>
      <c r="FI537">
        <v>0</v>
      </c>
      <c r="FJ537">
        <v>0</v>
      </c>
      <c r="FK537">
        <v>0</v>
      </c>
      <c r="FL537">
        <v>0</v>
      </c>
      <c r="FM537">
        <v>0</v>
      </c>
      <c r="FN537">
        <v>0</v>
      </c>
      <c r="FO537">
        <v>0</v>
      </c>
      <c r="FP537">
        <v>0</v>
      </c>
      <c r="FQ537">
        <v>0</v>
      </c>
      <c r="FR537">
        <v>0</v>
      </c>
      <c r="FS537">
        <v>149</v>
      </c>
      <c r="FT537">
        <v>0.22016598284244537</v>
      </c>
      <c r="FU537">
        <v>0</v>
      </c>
    </row>
    <row r="538" spans="1:177" x14ac:dyDescent="0.2">
      <c r="A538" t="s">
        <v>195</v>
      </c>
      <c r="B538" t="s">
        <v>213</v>
      </c>
      <c r="C538" t="s">
        <v>1</v>
      </c>
      <c r="D538" t="s">
        <v>254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0</v>
      </c>
      <c r="BI538">
        <v>0</v>
      </c>
      <c r="BJ538">
        <v>0</v>
      </c>
      <c r="BK538">
        <v>0</v>
      </c>
      <c r="BL538">
        <v>0</v>
      </c>
      <c r="BM538">
        <v>0</v>
      </c>
      <c r="BN538">
        <v>0</v>
      </c>
      <c r="BO538">
        <v>0</v>
      </c>
      <c r="BP538">
        <v>0</v>
      </c>
      <c r="BQ538">
        <v>0</v>
      </c>
      <c r="BR538">
        <v>0</v>
      </c>
      <c r="BS538">
        <v>0</v>
      </c>
      <c r="BT538">
        <v>0</v>
      </c>
      <c r="BU538">
        <v>0</v>
      </c>
      <c r="BV538">
        <v>0</v>
      </c>
      <c r="BW538">
        <v>0</v>
      </c>
      <c r="BX538">
        <v>0</v>
      </c>
      <c r="BY538">
        <v>0</v>
      </c>
      <c r="BZ538">
        <v>0</v>
      </c>
      <c r="CA538">
        <v>0</v>
      </c>
      <c r="CB538">
        <v>0</v>
      </c>
      <c r="CC538">
        <v>0</v>
      </c>
      <c r="CD538">
        <v>0</v>
      </c>
      <c r="CE538">
        <v>0</v>
      </c>
      <c r="CF538">
        <v>0</v>
      </c>
      <c r="CG538">
        <v>0</v>
      </c>
      <c r="CH538">
        <v>0</v>
      </c>
      <c r="CI538">
        <v>0</v>
      </c>
      <c r="CJ538">
        <v>0</v>
      </c>
      <c r="CK538">
        <v>0</v>
      </c>
      <c r="CL538">
        <v>0</v>
      </c>
      <c r="CM538">
        <v>0</v>
      </c>
      <c r="CN538">
        <v>0</v>
      </c>
      <c r="CO538">
        <v>0</v>
      </c>
      <c r="CP538">
        <v>0</v>
      </c>
      <c r="CQ538">
        <v>0</v>
      </c>
      <c r="CR538">
        <v>0</v>
      </c>
      <c r="CS538">
        <v>0</v>
      </c>
      <c r="CT538">
        <v>0</v>
      </c>
      <c r="CU538">
        <v>0</v>
      </c>
      <c r="CV538">
        <v>0</v>
      </c>
      <c r="CW538">
        <v>0</v>
      </c>
      <c r="CX538">
        <v>0</v>
      </c>
      <c r="CY538">
        <v>0</v>
      </c>
      <c r="CZ538">
        <v>0</v>
      </c>
      <c r="DA538">
        <v>0</v>
      </c>
      <c r="DB538">
        <v>0</v>
      </c>
      <c r="DC538">
        <v>0</v>
      </c>
      <c r="DD538">
        <v>0</v>
      </c>
      <c r="DE538">
        <v>0</v>
      </c>
      <c r="DF538">
        <v>0</v>
      </c>
      <c r="DG538">
        <v>0</v>
      </c>
      <c r="DH538">
        <v>0</v>
      </c>
      <c r="DI538">
        <v>0</v>
      </c>
      <c r="DJ538">
        <v>0</v>
      </c>
      <c r="DK538">
        <v>0</v>
      </c>
      <c r="DL538">
        <v>0</v>
      </c>
      <c r="DM538">
        <v>0</v>
      </c>
      <c r="DN538">
        <v>0</v>
      </c>
      <c r="DO538">
        <v>0</v>
      </c>
      <c r="DP538">
        <v>0</v>
      </c>
      <c r="DQ538">
        <v>0</v>
      </c>
      <c r="DR538">
        <v>0</v>
      </c>
      <c r="DS538">
        <v>0</v>
      </c>
      <c r="DT538">
        <v>0</v>
      </c>
      <c r="DU538">
        <v>0</v>
      </c>
      <c r="DV538">
        <v>0</v>
      </c>
      <c r="DW538">
        <v>0</v>
      </c>
      <c r="DX538">
        <v>0</v>
      </c>
      <c r="DY538">
        <v>0</v>
      </c>
      <c r="DZ538">
        <v>0</v>
      </c>
      <c r="EA538">
        <v>0</v>
      </c>
      <c r="EB538">
        <v>0</v>
      </c>
      <c r="EC538">
        <v>0</v>
      </c>
      <c r="ED538">
        <v>0</v>
      </c>
      <c r="EE538">
        <v>0</v>
      </c>
      <c r="EF538">
        <v>0</v>
      </c>
      <c r="EG538">
        <v>0</v>
      </c>
      <c r="EH538">
        <v>0</v>
      </c>
      <c r="EI538">
        <v>0</v>
      </c>
      <c r="EJ538">
        <v>0</v>
      </c>
      <c r="EK538">
        <v>0</v>
      </c>
      <c r="EL538">
        <v>0</v>
      </c>
      <c r="EM538">
        <v>0</v>
      </c>
      <c r="EN538">
        <v>0</v>
      </c>
      <c r="EO538">
        <v>0</v>
      </c>
      <c r="EP538">
        <v>0</v>
      </c>
      <c r="EQ538">
        <v>0</v>
      </c>
      <c r="ER538">
        <v>0</v>
      </c>
      <c r="ES538">
        <v>0</v>
      </c>
      <c r="ET538">
        <v>0</v>
      </c>
      <c r="EU538">
        <v>0</v>
      </c>
      <c r="EV538">
        <v>0</v>
      </c>
      <c r="EW538">
        <v>0</v>
      </c>
      <c r="EX538">
        <v>0</v>
      </c>
      <c r="EY538">
        <v>0</v>
      </c>
      <c r="EZ538">
        <v>0</v>
      </c>
      <c r="FA538">
        <v>0</v>
      </c>
      <c r="FB538">
        <v>0</v>
      </c>
      <c r="FC538">
        <v>0</v>
      </c>
      <c r="FD538">
        <v>0</v>
      </c>
      <c r="FE538">
        <v>0</v>
      </c>
      <c r="FF538">
        <v>0</v>
      </c>
      <c r="FG538">
        <v>0</v>
      </c>
      <c r="FH538">
        <v>0</v>
      </c>
      <c r="FI538">
        <v>0</v>
      </c>
      <c r="FJ538">
        <v>0</v>
      </c>
      <c r="FK538">
        <v>0</v>
      </c>
      <c r="FL538">
        <v>0</v>
      </c>
      <c r="FM538">
        <v>0</v>
      </c>
      <c r="FN538">
        <v>0</v>
      </c>
      <c r="FO538">
        <v>0</v>
      </c>
      <c r="FP538">
        <v>0</v>
      </c>
      <c r="FQ538">
        <v>0</v>
      </c>
      <c r="FR538">
        <v>0</v>
      </c>
      <c r="FS538">
        <v>149</v>
      </c>
      <c r="FT538">
        <v>0.2280304878950119</v>
      </c>
      <c r="FU538">
        <v>0</v>
      </c>
    </row>
    <row r="539" spans="1:177" x14ac:dyDescent="0.2">
      <c r="A539" t="s">
        <v>195</v>
      </c>
      <c r="B539" t="s">
        <v>213</v>
      </c>
      <c r="C539" t="s">
        <v>1</v>
      </c>
      <c r="D539" t="s">
        <v>255</v>
      </c>
      <c r="E539">
        <v>150</v>
      </c>
      <c r="F539">
        <v>150</v>
      </c>
      <c r="G539">
        <v>47.813735961914063</v>
      </c>
      <c r="H539">
        <v>46.278018951416016</v>
      </c>
      <c r="I539">
        <v>45.583156585693359</v>
      </c>
      <c r="J539">
        <v>45.397491455078125</v>
      </c>
      <c r="K539">
        <v>45.658107757568359</v>
      </c>
      <c r="L539">
        <v>48.240375518798828</v>
      </c>
      <c r="M539">
        <v>49.797740936279297</v>
      </c>
      <c r="N539">
        <v>51.162616729736328</v>
      </c>
      <c r="O539">
        <v>51.698974609375</v>
      </c>
      <c r="P539">
        <v>52.918365478515625</v>
      </c>
      <c r="Q539">
        <v>53.668323516845703</v>
      </c>
      <c r="R539">
        <v>52.865451812744141</v>
      </c>
      <c r="S539">
        <v>53.237186431884766</v>
      </c>
      <c r="T539">
        <v>53.892074584960938</v>
      </c>
      <c r="U539">
        <v>53.813144683837891</v>
      </c>
      <c r="V539">
        <v>53.389236450195313</v>
      </c>
      <c r="W539">
        <v>52.549224853515625</v>
      </c>
      <c r="X539">
        <v>51.793315887451172</v>
      </c>
      <c r="Y539">
        <v>51.453624725341797</v>
      </c>
      <c r="Z539">
        <v>51.975749969482422</v>
      </c>
      <c r="AA539">
        <v>51.741249084472656</v>
      </c>
      <c r="AB539">
        <v>50.496883392333984</v>
      </c>
      <c r="AC539">
        <v>48.528461456298828</v>
      </c>
      <c r="AD539">
        <v>46.235729217529297</v>
      </c>
      <c r="AE539">
        <v>-1.0331640243530273</v>
      </c>
      <c r="AF539">
        <v>-1.9926474094390869</v>
      </c>
      <c r="AG539">
        <v>-2.5288205146789551</v>
      </c>
      <c r="AH539">
        <v>-2.2332837581634521</v>
      </c>
      <c r="AI539">
        <v>-2.6793112754821777</v>
      </c>
      <c r="AJ539">
        <v>-1.3500893115997314</v>
      </c>
      <c r="AK539">
        <v>-1.199716329574585</v>
      </c>
      <c r="AL539">
        <v>2.7908127754926682E-2</v>
      </c>
      <c r="AM539">
        <v>-0.17004783451557159</v>
      </c>
      <c r="AN539">
        <v>-0.74393558502197266</v>
      </c>
      <c r="AO539">
        <v>-0.87343412637710571</v>
      </c>
      <c r="AP539">
        <v>-2.5477464199066162</v>
      </c>
      <c r="AQ539">
        <v>-1.6333019733428955</v>
      </c>
      <c r="AR539">
        <v>-0.96793770790100098</v>
      </c>
      <c r="AS539">
        <v>3.9345333576202393</v>
      </c>
      <c r="AT539">
        <v>15.201607704162598</v>
      </c>
      <c r="AU539">
        <v>14.540115356445313</v>
      </c>
      <c r="AV539">
        <v>15.26067066192627</v>
      </c>
      <c r="AW539">
        <v>14.284088134765625</v>
      </c>
      <c r="AX539">
        <v>3.4782576560974121</v>
      </c>
      <c r="AY539">
        <v>-2.1508610248565674</v>
      </c>
      <c r="AZ539">
        <v>-3.1753206253051758</v>
      </c>
      <c r="BA539">
        <v>-2.8131046295166016</v>
      </c>
      <c r="BB539">
        <v>-2.3743143081665039</v>
      </c>
      <c r="BC539">
        <v>-5.2370235323905945E-2</v>
      </c>
      <c r="BD539">
        <v>-1.0963983535766602</v>
      </c>
      <c r="BE539">
        <v>-1.6339545249938965</v>
      </c>
      <c r="BF539">
        <v>-1.3309749364852905</v>
      </c>
      <c r="BG539">
        <v>-1.772388219833374</v>
      </c>
      <c r="BH539">
        <v>-0.42772576212882996</v>
      </c>
      <c r="BI539">
        <v>-0.26110011339187622</v>
      </c>
      <c r="BJ539">
        <v>1.0347999334335327</v>
      </c>
      <c r="BK539">
        <v>0.85440206527709961</v>
      </c>
      <c r="BL539">
        <v>0.32673957943916321</v>
      </c>
      <c r="BM539">
        <v>0.23963327705860138</v>
      </c>
      <c r="BN539">
        <v>-1.4166609048843384</v>
      </c>
      <c r="BO539">
        <v>-0.47123441100120544</v>
      </c>
      <c r="BP539">
        <v>0.1713254302740097</v>
      </c>
      <c r="BQ539">
        <v>5.0618362426757813</v>
      </c>
      <c r="BR539">
        <v>16.330755233764648</v>
      </c>
      <c r="BS539">
        <v>15.637927055358887</v>
      </c>
      <c r="BT539">
        <v>16.344263076782227</v>
      </c>
      <c r="BU539">
        <v>15.402613639831543</v>
      </c>
      <c r="BV539">
        <v>4.6236100196838379</v>
      </c>
      <c r="BW539">
        <v>-0.99402189254760742</v>
      </c>
      <c r="BX539">
        <v>-2.025073766708374</v>
      </c>
      <c r="BY539">
        <v>-1.6772099733352661</v>
      </c>
      <c r="BZ539">
        <v>-1.2418332099914551</v>
      </c>
      <c r="CA539">
        <v>0.62692457437515259</v>
      </c>
      <c r="CB539">
        <v>-0.47565898299217224</v>
      </c>
      <c r="CC539">
        <v>-1.014173150062561</v>
      </c>
      <c r="CD539">
        <v>-0.70603865385055542</v>
      </c>
      <c r="CE539">
        <v>-1.1442559957504272</v>
      </c>
      <c r="CF539">
        <v>0.21110042929649353</v>
      </c>
      <c r="CG539">
        <v>0.3889826238155365</v>
      </c>
      <c r="CH539">
        <v>1.7321701049804687</v>
      </c>
      <c r="CI539">
        <v>1.5639328956604004</v>
      </c>
      <c r="CJ539">
        <v>1.0682859420776367</v>
      </c>
      <c r="CK539">
        <v>1.0105403661727905</v>
      </c>
      <c r="CL539">
        <v>-0.63327455520629883</v>
      </c>
      <c r="CM539">
        <v>0.33361008763313293</v>
      </c>
      <c r="CN539">
        <v>0.96037560701370239</v>
      </c>
      <c r="CO539">
        <v>5.8426027297973633</v>
      </c>
      <c r="CP539">
        <v>17.112800598144531</v>
      </c>
      <c r="CQ539">
        <v>16.39826774597168</v>
      </c>
      <c r="CR539">
        <v>17.094757080078125</v>
      </c>
      <c r="CS539">
        <v>16.177301406860352</v>
      </c>
      <c r="CT539">
        <v>5.416877269744873</v>
      </c>
      <c r="CU539">
        <v>-0.19279853999614716</v>
      </c>
      <c r="CV539">
        <v>-1.2284164428710937</v>
      </c>
      <c r="CW539">
        <v>-0.89049285650253296</v>
      </c>
      <c r="CX539">
        <v>-0.45748025178909302</v>
      </c>
      <c r="CY539">
        <v>1.3062193393707275</v>
      </c>
      <c r="CZ539">
        <v>0.14508038759231567</v>
      </c>
      <c r="DA539">
        <v>-0.3943917453289032</v>
      </c>
      <c r="DB539">
        <v>-8.1102319061756134E-2</v>
      </c>
      <c r="DC539">
        <v>-0.51612377166748047</v>
      </c>
      <c r="DD539">
        <v>0.84992659091949463</v>
      </c>
      <c r="DE539">
        <v>1.0390653610229492</v>
      </c>
      <c r="DF539">
        <v>2.4295403957366943</v>
      </c>
      <c r="DG539">
        <v>2.2734637260437012</v>
      </c>
      <c r="DH539">
        <v>1.8098323345184326</v>
      </c>
      <c r="DI539">
        <v>1.7814474105834961</v>
      </c>
      <c r="DJ539">
        <v>0.1501118391752243</v>
      </c>
      <c r="DK539">
        <v>1.1384545564651489</v>
      </c>
      <c r="DL539">
        <v>1.7494257688522339</v>
      </c>
      <c r="DM539">
        <v>6.6233692169189453</v>
      </c>
      <c r="DN539">
        <v>17.894845962524414</v>
      </c>
      <c r="DO539">
        <v>17.158609390258789</v>
      </c>
      <c r="DP539">
        <v>17.845251083374023</v>
      </c>
      <c r="DQ539">
        <v>16.951988220214844</v>
      </c>
      <c r="DR539">
        <v>6.2101445198059082</v>
      </c>
      <c r="DS539">
        <v>0.60842478275299072</v>
      </c>
      <c r="DT539">
        <v>-0.43175908923149109</v>
      </c>
      <c r="DU539">
        <v>-0.10377568751573563</v>
      </c>
      <c r="DV539">
        <v>0.32687264680862427</v>
      </c>
      <c r="DW539">
        <v>2.2870132923126221</v>
      </c>
      <c r="DX539">
        <v>1.0413295030593872</v>
      </c>
      <c r="DY539">
        <v>0.50047421455383301</v>
      </c>
      <c r="DZ539">
        <v>0.82120651006698608</v>
      </c>
      <c r="EA539">
        <v>0.39079934358596802</v>
      </c>
      <c r="EB539">
        <v>1.7722902297973633</v>
      </c>
      <c r="EC539">
        <v>1.9776815176010132</v>
      </c>
      <c r="ED539">
        <v>3.4364321231842041</v>
      </c>
      <c r="EE539">
        <v>3.2979135513305664</v>
      </c>
      <c r="EF539">
        <v>2.8805074691772461</v>
      </c>
      <c r="EG539">
        <v>2.894514799118042</v>
      </c>
      <c r="EH539">
        <v>1.2811973094940186</v>
      </c>
      <c r="EI539">
        <v>2.3005220890045166</v>
      </c>
      <c r="EJ539">
        <v>2.8886888027191162</v>
      </c>
      <c r="EK539">
        <v>7.7506718635559082</v>
      </c>
      <c r="EL539">
        <v>19.023992538452148</v>
      </c>
      <c r="EM539">
        <v>18.256420135498047</v>
      </c>
      <c r="EN539">
        <v>18.928842544555664</v>
      </c>
      <c r="EO539">
        <v>18.070514678955078</v>
      </c>
      <c r="EP539">
        <v>7.355496883392334</v>
      </c>
      <c r="EQ539">
        <v>1.7652640342712402</v>
      </c>
      <c r="ER539">
        <v>0.71848762035369873</v>
      </c>
      <c r="ES539">
        <v>1.0321189165115356</v>
      </c>
      <c r="ET539">
        <v>1.4593536853790283</v>
      </c>
      <c r="EU539">
        <v>75.098945617675781</v>
      </c>
      <c r="EV539">
        <v>73.170555114746094</v>
      </c>
      <c r="EW539">
        <v>72.764167785644531</v>
      </c>
      <c r="EX539">
        <v>70.950248718261719</v>
      </c>
      <c r="EY539">
        <v>70.012962341308594</v>
      </c>
      <c r="EZ539">
        <v>69.207786560058594</v>
      </c>
      <c r="FA539">
        <v>67.904960632324219</v>
      </c>
      <c r="FB539">
        <v>70.025978088378906</v>
      </c>
      <c r="FC539">
        <v>72.512962341308594</v>
      </c>
      <c r="FD539">
        <v>76.02117919921875</v>
      </c>
      <c r="FE539">
        <v>80.344459533691406</v>
      </c>
      <c r="FF539">
        <v>83.707351684570313</v>
      </c>
      <c r="FG539">
        <v>87.041999816894531</v>
      </c>
      <c r="FH539">
        <v>88.975242614746094</v>
      </c>
      <c r="FI539">
        <v>90.826263427734375</v>
      </c>
      <c r="FJ539">
        <v>89.862403869628906</v>
      </c>
      <c r="FK539">
        <v>90.173477172851563</v>
      </c>
      <c r="FL539">
        <v>90.675399780273438</v>
      </c>
      <c r="FM539">
        <v>89.168098449707031</v>
      </c>
      <c r="FN539">
        <v>86.477264404296875</v>
      </c>
      <c r="FO539">
        <v>83.209770202636719</v>
      </c>
      <c r="FP539">
        <v>80.454360961914062</v>
      </c>
      <c r="FQ539">
        <v>77.992324829101563</v>
      </c>
      <c r="FR539">
        <v>76.238922119140625</v>
      </c>
      <c r="FS539">
        <v>150</v>
      </c>
      <c r="FT539">
        <v>0.1013067439198494</v>
      </c>
      <c r="FU539">
        <v>1</v>
      </c>
    </row>
    <row r="540" spans="1:177" x14ac:dyDescent="0.2">
      <c r="A540" t="s">
        <v>195</v>
      </c>
      <c r="B540" t="s">
        <v>213</v>
      </c>
      <c r="C540" t="s">
        <v>1</v>
      </c>
      <c r="D540" t="s">
        <v>256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0</v>
      </c>
      <c r="BI540">
        <v>0</v>
      </c>
      <c r="BJ540">
        <v>0</v>
      </c>
      <c r="BK540">
        <v>0</v>
      </c>
      <c r="BL540">
        <v>0</v>
      </c>
      <c r="BM540">
        <v>0</v>
      </c>
      <c r="BN540">
        <v>0</v>
      </c>
      <c r="BO540">
        <v>0</v>
      </c>
      <c r="BP540">
        <v>0</v>
      </c>
      <c r="BQ540">
        <v>0</v>
      </c>
      <c r="BR540">
        <v>0</v>
      </c>
      <c r="BS540">
        <v>0</v>
      </c>
      <c r="BT540">
        <v>0</v>
      </c>
      <c r="BU540">
        <v>0</v>
      </c>
      <c r="BV540">
        <v>0</v>
      </c>
      <c r="BW540">
        <v>0</v>
      </c>
      <c r="BX540">
        <v>0</v>
      </c>
      <c r="BY540">
        <v>0</v>
      </c>
      <c r="BZ540">
        <v>0</v>
      </c>
      <c r="CA540">
        <v>0</v>
      </c>
      <c r="CB540">
        <v>0</v>
      </c>
      <c r="CC540">
        <v>0</v>
      </c>
      <c r="CD540">
        <v>0</v>
      </c>
      <c r="CE540">
        <v>0</v>
      </c>
      <c r="CF540">
        <v>0</v>
      </c>
      <c r="CG540">
        <v>0</v>
      </c>
      <c r="CH540">
        <v>0</v>
      </c>
      <c r="CI540">
        <v>0</v>
      </c>
      <c r="CJ540">
        <v>0</v>
      </c>
      <c r="CK540">
        <v>0</v>
      </c>
      <c r="CL540">
        <v>0</v>
      </c>
      <c r="CM540">
        <v>0</v>
      </c>
      <c r="CN540">
        <v>0</v>
      </c>
      <c r="CO540">
        <v>0</v>
      </c>
      <c r="CP540">
        <v>0</v>
      </c>
      <c r="CQ540">
        <v>0</v>
      </c>
      <c r="CR540">
        <v>0</v>
      </c>
      <c r="CS540">
        <v>0</v>
      </c>
      <c r="CT540">
        <v>0</v>
      </c>
      <c r="CU540">
        <v>0</v>
      </c>
      <c r="CV540">
        <v>0</v>
      </c>
      <c r="CW540">
        <v>0</v>
      </c>
      <c r="CX540">
        <v>0</v>
      </c>
      <c r="CY540">
        <v>0</v>
      </c>
      <c r="CZ540">
        <v>0</v>
      </c>
      <c r="DA540">
        <v>0</v>
      </c>
      <c r="DB540">
        <v>0</v>
      </c>
      <c r="DC540">
        <v>0</v>
      </c>
      <c r="DD540">
        <v>0</v>
      </c>
      <c r="DE540">
        <v>0</v>
      </c>
      <c r="DF540">
        <v>0</v>
      </c>
      <c r="DG540">
        <v>0</v>
      </c>
      <c r="DH540">
        <v>0</v>
      </c>
      <c r="DI540">
        <v>0</v>
      </c>
      <c r="DJ540">
        <v>0</v>
      </c>
      <c r="DK540">
        <v>0</v>
      </c>
      <c r="DL540">
        <v>0</v>
      </c>
      <c r="DM540">
        <v>0</v>
      </c>
      <c r="DN540">
        <v>0</v>
      </c>
      <c r="DO540">
        <v>0</v>
      </c>
      <c r="DP540">
        <v>0</v>
      </c>
      <c r="DQ540">
        <v>0</v>
      </c>
      <c r="DR540">
        <v>0</v>
      </c>
      <c r="DS540">
        <v>0</v>
      </c>
      <c r="DT540">
        <v>0</v>
      </c>
      <c r="DU540">
        <v>0</v>
      </c>
      <c r="DV540">
        <v>0</v>
      </c>
      <c r="DW540">
        <v>0</v>
      </c>
      <c r="DX540">
        <v>0</v>
      </c>
      <c r="DY540">
        <v>0</v>
      </c>
      <c r="DZ540">
        <v>0</v>
      </c>
      <c r="EA540">
        <v>0</v>
      </c>
      <c r="EB540">
        <v>0</v>
      </c>
      <c r="EC540">
        <v>0</v>
      </c>
      <c r="ED540">
        <v>0</v>
      </c>
      <c r="EE540">
        <v>0</v>
      </c>
      <c r="EF540">
        <v>0</v>
      </c>
      <c r="EG540">
        <v>0</v>
      </c>
      <c r="EH540">
        <v>0</v>
      </c>
      <c r="EI540">
        <v>0</v>
      </c>
      <c r="EJ540">
        <v>0</v>
      </c>
      <c r="EK540">
        <v>0</v>
      </c>
      <c r="EL540">
        <v>0</v>
      </c>
      <c r="EM540">
        <v>0</v>
      </c>
      <c r="EN540">
        <v>0</v>
      </c>
      <c r="EO540">
        <v>0</v>
      </c>
      <c r="EP540">
        <v>0</v>
      </c>
      <c r="EQ540">
        <v>0</v>
      </c>
      <c r="ER540">
        <v>0</v>
      </c>
      <c r="ES540">
        <v>0</v>
      </c>
      <c r="ET540">
        <v>0</v>
      </c>
      <c r="EU540">
        <v>0</v>
      </c>
      <c r="EV540">
        <v>0</v>
      </c>
      <c r="EW540">
        <v>0</v>
      </c>
      <c r="EX540">
        <v>0</v>
      </c>
      <c r="EY540">
        <v>0</v>
      </c>
      <c r="EZ540">
        <v>0</v>
      </c>
      <c r="FA540">
        <v>0</v>
      </c>
      <c r="FB540">
        <v>0</v>
      </c>
      <c r="FC540">
        <v>0</v>
      </c>
      <c r="FD540">
        <v>0</v>
      </c>
      <c r="FE540">
        <v>0</v>
      </c>
      <c r="FF540">
        <v>0</v>
      </c>
      <c r="FG540">
        <v>0</v>
      </c>
      <c r="FH540">
        <v>0</v>
      </c>
      <c r="FI540">
        <v>0</v>
      </c>
      <c r="FJ540">
        <v>0</v>
      </c>
      <c r="FK540">
        <v>0</v>
      </c>
      <c r="FL540">
        <v>0</v>
      </c>
      <c r="FM540">
        <v>0</v>
      </c>
      <c r="FN540">
        <v>0</v>
      </c>
      <c r="FO540">
        <v>0</v>
      </c>
      <c r="FP540">
        <v>0</v>
      </c>
      <c r="FQ540">
        <v>0</v>
      </c>
      <c r="FR540">
        <v>0</v>
      </c>
      <c r="FS540">
        <v>0</v>
      </c>
      <c r="FU540">
        <v>0</v>
      </c>
    </row>
    <row r="541" spans="1:177" x14ac:dyDescent="0.2">
      <c r="A541" t="s">
        <v>195</v>
      </c>
      <c r="B541" t="s">
        <v>213</v>
      </c>
      <c r="C541" t="s">
        <v>1</v>
      </c>
      <c r="D541" t="s">
        <v>257</v>
      </c>
      <c r="E541">
        <v>146</v>
      </c>
      <c r="F541">
        <v>146</v>
      </c>
      <c r="G541">
        <v>42.635200500488281</v>
      </c>
      <c r="H541">
        <v>42.097766876220703</v>
      </c>
      <c r="I541">
        <v>41.981773376464844</v>
      </c>
      <c r="J541">
        <v>42.336967468261719</v>
      </c>
      <c r="K541">
        <v>42.907356262207031</v>
      </c>
      <c r="L541">
        <v>45.199230194091797</v>
      </c>
      <c r="M541">
        <v>47.283889770507812</v>
      </c>
      <c r="N541">
        <v>50.218112945556641</v>
      </c>
      <c r="O541">
        <v>52.084060668945313</v>
      </c>
      <c r="P541">
        <v>53.740917205810547</v>
      </c>
      <c r="Q541">
        <v>55.513973236083984</v>
      </c>
      <c r="R541">
        <v>55.242576599121094</v>
      </c>
      <c r="S541">
        <v>55.592689514160156</v>
      </c>
      <c r="T541">
        <v>56.910282135009766</v>
      </c>
      <c r="U541">
        <v>56.849533081054688</v>
      </c>
      <c r="V541">
        <v>56.737419128417969</v>
      </c>
      <c r="W541">
        <v>56.058605194091797</v>
      </c>
      <c r="X541">
        <v>54.761627197265625</v>
      </c>
      <c r="Y541">
        <v>55.201011657714844</v>
      </c>
      <c r="Z541">
        <v>56.180610656738281</v>
      </c>
      <c r="AA541">
        <v>55.615123748779297</v>
      </c>
      <c r="AB541">
        <v>54.735126495361328</v>
      </c>
      <c r="AC541">
        <v>52.443992614746094</v>
      </c>
      <c r="AD541">
        <v>50.700626373291016</v>
      </c>
      <c r="AE541">
        <v>-8.5151046514511108E-2</v>
      </c>
      <c r="AF541">
        <v>0.16881683468818665</v>
      </c>
      <c r="AG541">
        <v>-0.14936156570911407</v>
      </c>
      <c r="AH541">
        <v>-0.3760683536529541</v>
      </c>
      <c r="AI541">
        <v>-0.49470457434654236</v>
      </c>
      <c r="AJ541">
        <v>-1.1311323642730713</v>
      </c>
      <c r="AK541">
        <v>-1.0997086763381958</v>
      </c>
      <c r="AL541">
        <v>-1.3013263940811157</v>
      </c>
      <c r="AM541">
        <v>-3.5078630447387695</v>
      </c>
      <c r="AN541">
        <v>-3.2651522159576416</v>
      </c>
      <c r="AO541">
        <v>-3.8128323554992676</v>
      </c>
      <c r="AP541">
        <v>-4.9101152420043945</v>
      </c>
      <c r="AQ541">
        <v>-5.0574254989624023</v>
      </c>
      <c r="AR541">
        <v>-5.867499828338623</v>
      </c>
      <c r="AS541">
        <v>-2.9044041633605957</v>
      </c>
      <c r="AT541">
        <v>12.941913604736328</v>
      </c>
      <c r="AU541">
        <v>12.591169357299805</v>
      </c>
      <c r="AV541">
        <v>12.448397636413574</v>
      </c>
      <c r="AW541">
        <v>12.521097183227539</v>
      </c>
      <c r="AX541">
        <v>1.5447193384170532</v>
      </c>
      <c r="AY541">
        <v>-3.286597728729248</v>
      </c>
      <c r="AZ541">
        <v>-4.116276741027832</v>
      </c>
      <c r="BA541">
        <v>-3.9324495792388916</v>
      </c>
      <c r="BB541">
        <v>-2.6552190780639648</v>
      </c>
      <c r="BC541">
        <v>0.85407561063766479</v>
      </c>
      <c r="BD541">
        <v>1.0387365818023682</v>
      </c>
      <c r="BE541">
        <v>0.71670961380004883</v>
      </c>
      <c r="BF541">
        <v>0.48430690169334412</v>
      </c>
      <c r="BG541">
        <v>0.36464202404022217</v>
      </c>
      <c r="BH541">
        <v>-0.26414501667022705</v>
      </c>
      <c r="BI541">
        <v>-0.21472719311714172</v>
      </c>
      <c r="BJ541">
        <v>-0.38756370544433594</v>
      </c>
      <c r="BK541">
        <v>-2.5470314025878906</v>
      </c>
      <c r="BL541">
        <v>-2.2567751407623291</v>
      </c>
      <c r="BM541">
        <v>-2.750730037689209</v>
      </c>
      <c r="BN541">
        <v>-3.8288705348968506</v>
      </c>
      <c r="BO541">
        <v>-3.9538183212280273</v>
      </c>
      <c r="BP541">
        <v>-4.7519888877868652</v>
      </c>
      <c r="BQ541">
        <v>-1.8042615652084351</v>
      </c>
      <c r="BR541">
        <v>14.055580139160156</v>
      </c>
      <c r="BS541">
        <v>13.694841384887695</v>
      </c>
      <c r="BT541">
        <v>13.572311401367188</v>
      </c>
      <c r="BU541">
        <v>13.709046363830566</v>
      </c>
      <c r="BV541">
        <v>2.7509942054748535</v>
      </c>
      <c r="BW541">
        <v>-2.0794117450714111</v>
      </c>
      <c r="BX541">
        <v>-2.885753870010376</v>
      </c>
      <c r="BY541">
        <v>-2.710301399230957</v>
      </c>
      <c r="BZ541">
        <v>-1.4562618732452393</v>
      </c>
      <c r="CA541">
        <v>1.504581093788147</v>
      </c>
      <c r="CB541">
        <v>1.6412403583526611</v>
      </c>
      <c r="CC541">
        <v>1.3165478706359863</v>
      </c>
      <c r="CD541">
        <v>1.0802001953125</v>
      </c>
      <c r="CE541">
        <v>0.95982283353805542</v>
      </c>
      <c r="CF541">
        <v>0.33632776141166687</v>
      </c>
      <c r="CG541">
        <v>0.39820832014083862</v>
      </c>
      <c r="CH541">
        <v>0.24530558288097382</v>
      </c>
      <c r="CI541">
        <v>-1.881562352180481</v>
      </c>
      <c r="CJ541">
        <v>-1.5583763122558594</v>
      </c>
      <c r="CK541">
        <v>-2.0151212215423584</v>
      </c>
      <c r="CL541">
        <v>-3.0800037384033203</v>
      </c>
      <c r="CM541">
        <v>-3.1894633769989014</v>
      </c>
      <c r="CN541">
        <v>-3.9793891906738281</v>
      </c>
      <c r="CO541">
        <v>-1.0423061847686768</v>
      </c>
      <c r="CP541">
        <v>14.826902389526367</v>
      </c>
      <c r="CQ541">
        <v>14.459240913391113</v>
      </c>
      <c r="CR541">
        <v>14.350730895996094</v>
      </c>
      <c r="CS541">
        <v>14.531815528869629</v>
      </c>
      <c r="CT541">
        <v>3.5864565372467041</v>
      </c>
      <c r="CU541">
        <v>-1.2433184385299683</v>
      </c>
      <c r="CV541">
        <v>-2.0334973335266113</v>
      </c>
      <c r="CW541">
        <v>-1.8638454675674438</v>
      </c>
      <c r="CX541">
        <v>-0.62586766481399536</v>
      </c>
      <c r="CY541">
        <v>2.1550865173339844</v>
      </c>
      <c r="CZ541">
        <v>2.2437441349029541</v>
      </c>
      <c r="DA541">
        <v>1.9163861274719238</v>
      </c>
      <c r="DB541">
        <v>1.6760934591293335</v>
      </c>
      <c r="DC541">
        <v>1.5550036430358887</v>
      </c>
      <c r="DD541">
        <v>0.93680053949356079</v>
      </c>
      <c r="DE541">
        <v>1.0111438035964966</v>
      </c>
      <c r="DF541">
        <v>0.87817484140396118</v>
      </c>
      <c r="DG541">
        <v>-1.2160933017730713</v>
      </c>
      <c r="DH541">
        <v>-0.85997742414474487</v>
      </c>
      <c r="DI541">
        <v>-1.2795124053955078</v>
      </c>
      <c r="DJ541">
        <v>-2.33113694190979</v>
      </c>
      <c r="DK541">
        <v>-2.4251084327697754</v>
      </c>
      <c r="DL541">
        <v>-3.2067897319793701</v>
      </c>
      <c r="DM541">
        <v>-0.28035083413124084</v>
      </c>
      <c r="DN541">
        <v>15.598224639892578</v>
      </c>
      <c r="DO541">
        <v>15.223640441894531</v>
      </c>
      <c r="DP541">
        <v>15.129150390625</v>
      </c>
      <c r="DQ541">
        <v>15.354584693908691</v>
      </c>
      <c r="DR541">
        <v>4.4219188690185547</v>
      </c>
      <c r="DS541">
        <v>-0.407225102186203</v>
      </c>
      <c r="DT541">
        <v>-1.1812407970428467</v>
      </c>
      <c r="DU541">
        <v>-1.0173894166946411</v>
      </c>
      <c r="DV541">
        <v>0.20452649891376495</v>
      </c>
      <c r="DW541">
        <v>3.0943131446838379</v>
      </c>
      <c r="DX541">
        <v>3.113663911819458</v>
      </c>
      <c r="DY541">
        <v>2.7824573516845703</v>
      </c>
      <c r="DZ541">
        <v>2.5364687442779541</v>
      </c>
      <c r="EA541">
        <v>2.4143502712249756</v>
      </c>
      <c r="EB541">
        <v>1.8037878274917603</v>
      </c>
      <c r="EC541">
        <v>1.896125316619873</v>
      </c>
      <c r="ED541">
        <v>1.7919375896453857</v>
      </c>
      <c r="EE541">
        <v>-0.25526157021522522</v>
      </c>
      <c r="EF541">
        <v>0.14839969575405121</v>
      </c>
      <c r="EG541">
        <v>-0.21741007268428802</v>
      </c>
      <c r="EH541">
        <v>-1.2498922348022461</v>
      </c>
      <c r="EI541">
        <v>-1.3215013742446899</v>
      </c>
      <c r="EJ541">
        <v>-2.0912787914276123</v>
      </c>
      <c r="EK541">
        <v>0.81979167461395264</v>
      </c>
      <c r="EL541">
        <v>16.711891174316406</v>
      </c>
      <c r="EM541">
        <v>16.327312469482422</v>
      </c>
      <c r="EN541">
        <v>16.25306510925293</v>
      </c>
      <c r="EO541">
        <v>16.542533874511719</v>
      </c>
      <c r="EP541">
        <v>5.6281938552856445</v>
      </c>
      <c r="EQ541">
        <v>0.79996085166931152</v>
      </c>
      <c r="ER541">
        <v>4.9282144755125046E-2</v>
      </c>
      <c r="ES541">
        <v>0.20475867390632629</v>
      </c>
      <c r="ET541">
        <v>1.4034837484359741</v>
      </c>
      <c r="EU541">
        <v>73.431076049804688</v>
      </c>
      <c r="EV541">
        <v>71.824920654296875</v>
      </c>
      <c r="EW541">
        <v>70.421920776367188</v>
      </c>
      <c r="EX541">
        <v>69.325736999511719</v>
      </c>
      <c r="EY541">
        <v>68.406791687011719</v>
      </c>
      <c r="EZ541">
        <v>67.423103332519531</v>
      </c>
      <c r="FA541">
        <v>66.635147094726562</v>
      </c>
      <c r="FB541">
        <v>66.974983215332031</v>
      </c>
      <c r="FC541">
        <v>69.262565612792969</v>
      </c>
      <c r="FD541">
        <v>71.977882385253906</v>
      </c>
      <c r="FE541">
        <v>75.357460021972656</v>
      </c>
      <c r="FF541">
        <v>79.00555419921875</v>
      </c>
      <c r="FG541">
        <v>82.474128723144531</v>
      </c>
      <c r="FH541">
        <v>85.335052490234375</v>
      </c>
      <c r="FI541">
        <v>86.542640686035156</v>
      </c>
      <c r="FJ541">
        <v>85.658309936523438</v>
      </c>
      <c r="FK541">
        <v>85.914337158203125</v>
      </c>
      <c r="FL541">
        <v>83.936431884765625</v>
      </c>
      <c r="FM541">
        <v>81.147254943847656</v>
      </c>
      <c r="FN541">
        <v>78.327888488769531</v>
      </c>
      <c r="FO541">
        <v>75.843421936035156</v>
      </c>
      <c r="FP541">
        <v>73.930030822753906</v>
      </c>
      <c r="FQ541">
        <v>72.181755065917969</v>
      </c>
      <c r="FR541">
        <v>70.224899291992188</v>
      </c>
      <c r="FS541">
        <v>146</v>
      </c>
      <c r="FT541">
        <v>9.5924787223339081E-2</v>
      </c>
      <c r="FU541">
        <v>1</v>
      </c>
    </row>
    <row r="542" spans="1:177" x14ac:dyDescent="0.2">
      <c r="A542" t="s">
        <v>195</v>
      </c>
      <c r="B542" t="s">
        <v>213</v>
      </c>
      <c r="C542" t="s">
        <v>1</v>
      </c>
      <c r="D542" t="s">
        <v>258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0</v>
      </c>
      <c r="BI542">
        <v>0</v>
      </c>
      <c r="BJ542">
        <v>0</v>
      </c>
      <c r="BK542">
        <v>0</v>
      </c>
      <c r="BL542">
        <v>0</v>
      </c>
      <c r="BM542">
        <v>0</v>
      </c>
      <c r="BN542">
        <v>0</v>
      </c>
      <c r="BO542">
        <v>0</v>
      </c>
      <c r="BP542">
        <v>0</v>
      </c>
      <c r="BQ542">
        <v>0</v>
      </c>
      <c r="BR542">
        <v>0</v>
      </c>
      <c r="BS542">
        <v>0</v>
      </c>
      <c r="BT542">
        <v>0</v>
      </c>
      <c r="BU542">
        <v>0</v>
      </c>
      <c r="BV542">
        <v>0</v>
      </c>
      <c r="BW542">
        <v>0</v>
      </c>
      <c r="BX542">
        <v>0</v>
      </c>
      <c r="BY542">
        <v>0</v>
      </c>
      <c r="BZ542">
        <v>0</v>
      </c>
      <c r="CA542">
        <v>0</v>
      </c>
      <c r="CB542">
        <v>0</v>
      </c>
      <c r="CC542">
        <v>0</v>
      </c>
      <c r="CD542">
        <v>0</v>
      </c>
      <c r="CE542">
        <v>0</v>
      </c>
      <c r="CF542">
        <v>0</v>
      </c>
      <c r="CG542">
        <v>0</v>
      </c>
      <c r="CH542">
        <v>0</v>
      </c>
      <c r="CI542">
        <v>0</v>
      </c>
      <c r="CJ542">
        <v>0</v>
      </c>
      <c r="CK542">
        <v>0</v>
      </c>
      <c r="CL542">
        <v>0</v>
      </c>
      <c r="CM542">
        <v>0</v>
      </c>
      <c r="CN542">
        <v>0</v>
      </c>
      <c r="CO542">
        <v>0</v>
      </c>
      <c r="CP542">
        <v>0</v>
      </c>
      <c r="CQ542">
        <v>0</v>
      </c>
      <c r="CR542">
        <v>0</v>
      </c>
      <c r="CS542">
        <v>0</v>
      </c>
      <c r="CT542">
        <v>0</v>
      </c>
      <c r="CU542">
        <v>0</v>
      </c>
      <c r="CV542">
        <v>0</v>
      </c>
      <c r="CW542">
        <v>0</v>
      </c>
      <c r="CX542">
        <v>0</v>
      </c>
      <c r="CY542">
        <v>0</v>
      </c>
      <c r="CZ542">
        <v>0</v>
      </c>
      <c r="DA542">
        <v>0</v>
      </c>
      <c r="DB542">
        <v>0</v>
      </c>
      <c r="DC542">
        <v>0</v>
      </c>
      <c r="DD542">
        <v>0</v>
      </c>
      <c r="DE542">
        <v>0</v>
      </c>
      <c r="DF542">
        <v>0</v>
      </c>
      <c r="DG542">
        <v>0</v>
      </c>
      <c r="DH542">
        <v>0</v>
      </c>
      <c r="DI542">
        <v>0</v>
      </c>
      <c r="DJ542">
        <v>0</v>
      </c>
      <c r="DK542">
        <v>0</v>
      </c>
      <c r="DL542">
        <v>0</v>
      </c>
      <c r="DM542">
        <v>0</v>
      </c>
      <c r="DN542">
        <v>0</v>
      </c>
      <c r="DO542">
        <v>0</v>
      </c>
      <c r="DP542">
        <v>0</v>
      </c>
      <c r="DQ542">
        <v>0</v>
      </c>
      <c r="DR542">
        <v>0</v>
      </c>
      <c r="DS542">
        <v>0</v>
      </c>
      <c r="DT542">
        <v>0</v>
      </c>
      <c r="DU542">
        <v>0</v>
      </c>
      <c r="DV542">
        <v>0</v>
      </c>
      <c r="DW542">
        <v>0</v>
      </c>
      <c r="DX542">
        <v>0</v>
      </c>
      <c r="DY542">
        <v>0</v>
      </c>
      <c r="DZ542">
        <v>0</v>
      </c>
      <c r="EA542">
        <v>0</v>
      </c>
      <c r="EB542">
        <v>0</v>
      </c>
      <c r="EC542">
        <v>0</v>
      </c>
      <c r="ED542">
        <v>0</v>
      </c>
      <c r="EE542">
        <v>0</v>
      </c>
      <c r="EF542">
        <v>0</v>
      </c>
      <c r="EG542">
        <v>0</v>
      </c>
      <c r="EH542">
        <v>0</v>
      </c>
      <c r="EI542">
        <v>0</v>
      </c>
      <c r="EJ542">
        <v>0</v>
      </c>
      <c r="EK542">
        <v>0</v>
      </c>
      <c r="EL542">
        <v>0</v>
      </c>
      <c r="EM542">
        <v>0</v>
      </c>
      <c r="EN542">
        <v>0</v>
      </c>
      <c r="EO542">
        <v>0</v>
      </c>
      <c r="EP542">
        <v>0</v>
      </c>
      <c r="EQ542">
        <v>0</v>
      </c>
      <c r="ER542">
        <v>0</v>
      </c>
      <c r="ES542">
        <v>0</v>
      </c>
      <c r="ET542">
        <v>0</v>
      </c>
      <c r="EU542">
        <v>0</v>
      </c>
      <c r="EV542">
        <v>0</v>
      </c>
      <c r="EW542">
        <v>0</v>
      </c>
      <c r="EX542">
        <v>0</v>
      </c>
      <c r="EY542">
        <v>0</v>
      </c>
      <c r="EZ542">
        <v>0</v>
      </c>
      <c r="FA542">
        <v>0</v>
      </c>
      <c r="FB542">
        <v>0</v>
      </c>
      <c r="FC542">
        <v>0</v>
      </c>
      <c r="FD542">
        <v>0</v>
      </c>
      <c r="FE542">
        <v>0</v>
      </c>
      <c r="FF542">
        <v>0</v>
      </c>
      <c r="FG542">
        <v>0</v>
      </c>
      <c r="FH542">
        <v>0</v>
      </c>
      <c r="FI542">
        <v>0</v>
      </c>
      <c r="FJ542">
        <v>0</v>
      </c>
      <c r="FK542">
        <v>0</v>
      </c>
      <c r="FL542">
        <v>0</v>
      </c>
      <c r="FM542">
        <v>0</v>
      </c>
      <c r="FN542">
        <v>0</v>
      </c>
      <c r="FO542">
        <v>0</v>
      </c>
      <c r="FP542">
        <v>0</v>
      </c>
      <c r="FQ542">
        <v>0</v>
      </c>
      <c r="FR542">
        <v>0</v>
      </c>
      <c r="FS542">
        <v>0</v>
      </c>
      <c r="FU542">
        <v>0</v>
      </c>
    </row>
    <row r="543" spans="1:177" x14ac:dyDescent="0.2">
      <c r="A543" t="s">
        <v>195</v>
      </c>
      <c r="B543" t="s">
        <v>213</v>
      </c>
      <c r="C543" t="s">
        <v>1</v>
      </c>
      <c r="D543" t="s">
        <v>259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0</v>
      </c>
      <c r="BI543">
        <v>0</v>
      </c>
      <c r="BJ543">
        <v>0</v>
      </c>
      <c r="BK543">
        <v>0</v>
      </c>
      <c r="BL543">
        <v>0</v>
      </c>
      <c r="BM543">
        <v>0</v>
      </c>
      <c r="BN543">
        <v>0</v>
      </c>
      <c r="BO543">
        <v>0</v>
      </c>
      <c r="BP543">
        <v>0</v>
      </c>
      <c r="BQ543">
        <v>0</v>
      </c>
      <c r="BR543">
        <v>0</v>
      </c>
      <c r="BS543">
        <v>0</v>
      </c>
      <c r="BT543">
        <v>0</v>
      </c>
      <c r="BU543">
        <v>0</v>
      </c>
      <c r="BV543">
        <v>0</v>
      </c>
      <c r="BW543">
        <v>0</v>
      </c>
      <c r="BX543">
        <v>0</v>
      </c>
      <c r="BY543">
        <v>0</v>
      </c>
      <c r="BZ543">
        <v>0</v>
      </c>
      <c r="CA543">
        <v>0</v>
      </c>
      <c r="CB543">
        <v>0</v>
      </c>
      <c r="CC543">
        <v>0</v>
      </c>
      <c r="CD543">
        <v>0</v>
      </c>
      <c r="CE543">
        <v>0</v>
      </c>
      <c r="CF543">
        <v>0</v>
      </c>
      <c r="CG543">
        <v>0</v>
      </c>
      <c r="CH543">
        <v>0</v>
      </c>
      <c r="CI543">
        <v>0</v>
      </c>
      <c r="CJ543">
        <v>0</v>
      </c>
      <c r="CK543">
        <v>0</v>
      </c>
      <c r="CL543">
        <v>0</v>
      </c>
      <c r="CM543">
        <v>0</v>
      </c>
      <c r="CN543">
        <v>0</v>
      </c>
      <c r="CO543">
        <v>0</v>
      </c>
      <c r="CP543">
        <v>0</v>
      </c>
      <c r="CQ543">
        <v>0</v>
      </c>
      <c r="CR543">
        <v>0</v>
      </c>
      <c r="CS543">
        <v>0</v>
      </c>
      <c r="CT543">
        <v>0</v>
      </c>
      <c r="CU543">
        <v>0</v>
      </c>
      <c r="CV543">
        <v>0</v>
      </c>
      <c r="CW543">
        <v>0</v>
      </c>
      <c r="CX543">
        <v>0</v>
      </c>
      <c r="CY543">
        <v>0</v>
      </c>
      <c r="CZ543">
        <v>0</v>
      </c>
      <c r="DA543">
        <v>0</v>
      </c>
      <c r="DB543">
        <v>0</v>
      </c>
      <c r="DC543">
        <v>0</v>
      </c>
      <c r="DD543">
        <v>0</v>
      </c>
      <c r="DE543">
        <v>0</v>
      </c>
      <c r="DF543">
        <v>0</v>
      </c>
      <c r="DG543">
        <v>0</v>
      </c>
      <c r="DH543">
        <v>0</v>
      </c>
      <c r="DI543">
        <v>0</v>
      </c>
      <c r="DJ543">
        <v>0</v>
      </c>
      <c r="DK543">
        <v>0</v>
      </c>
      <c r="DL543">
        <v>0</v>
      </c>
      <c r="DM543">
        <v>0</v>
      </c>
      <c r="DN543">
        <v>0</v>
      </c>
      <c r="DO543">
        <v>0</v>
      </c>
      <c r="DP543">
        <v>0</v>
      </c>
      <c r="DQ543">
        <v>0</v>
      </c>
      <c r="DR543">
        <v>0</v>
      </c>
      <c r="DS543">
        <v>0</v>
      </c>
      <c r="DT543">
        <v>0</v>
      </c>
      <c r="DU543">
        <v>0</v>
      </c>
      <c r="DV543">
        <v>0</v>
      </c>
      <c r="DW543">
        <v>0</v>
      </c>
      <c r="DX543">
        <v>0</v>
      </c>
      <c r="DY543">
        <v>0</v>
      </c>
      <c r="DZ543">
        <v>0</v>
      </c>
      <c r="EA543">
        <v>0</v>
      </c>
      <c r="EB543">
        <v>0</v>
      </c>
      <c r="EC543">
        <v>0</v>
      </c>
      <c r="ED543">
        <v>0</v>
      </c>
      <c r="EE543">
        <v>0</v>
      </c>
      <c r="EF543">
        <v>0</v>
      </c>
      <c r="EG543">
        <v>0</v>
      </c>
      <c r="EH543">
        <v>0</v>
      </c>
      <c r="EI543">
        <v>0</v>
      </c>
      <c r="EJ543">
        <v>0</v>
      </c>
      <c r="EK543">
        <v>0</v>
      </c>
      <c r="EL543">
        <v>0</v>
      </c>
      <c r="EM543">
        <v>0</v>
      </c>
      <c r="EN543">
        <v>0</v>
      </c>
      <c r="EO543">
        <v>0</v>
      </c>
      <c r="EP543">
        <v>0</v>
      </c>
      <c r="EQ543">
        <v>0</v>
      </c>
      <c r="ER543">
        <v>0</v>
      </c>
      <c r="ES543">
        <v>0</v>
      </c>
      <c r="ET543">
        <v>0</v>
      </c>
      <c r="EU543">
        <v>0</v>
      </c>
      <c r="EV543">
        <v>0</v>
      </c>
      <c r="EW543">
        <v>0</v>
      </c>
      <c r="EX543">
        <v>0</v>
      </c>
      <c r="EY543">
        <v>0</v>
      </c>
      <c r="EZ543">
        <v>0</v>
      </c>
      <c r="FA543">
        <v>0</v>
      </c>
      <c r="FB543">
        <v>0</v>
      </c>
      <c r="FC543">
        <v>0</v>
      </c>
      <c r="FD543">
        <v>0</v>
      </c>
      <c r="FE543">
        <v>0</v>
      </c>
      <c r="FF543">
        <v>0</v>
      </c>
      <c r="FG543">
        <v>0</v>
      </c>
      <c r="FH543">
        <v>0</v>
      </c>
      <c r="FI543">
        <v>0</v>
      </c>
      <c r="FJ543">
        <v>0</v>
      </c>
      <c r="FK543">
        <v>0</v>
      </c>
      <c r="FL543">
        <v>0</v>
      </c>
      <c r="FM543">
        <v>0</v>
      </c>
      <c r="FN543">
        <v>0</v>
      </c>
      <c r="FO543">
        <v>0</v>
      </c>
      <c r="FP543">
        <v>0</v>
      </c>
      <c r="FQ543">
        <v>0</v>
      </c>
      <c r="FR543">
        <v>0</v>
      </c>
      <c r="FS543">
        <v>0</v>
      </c>
      <c r="FU543">
        <v>0</v>
      </c>
    </row>
    <row r="544" spans="1:177" x14ac:dyDescent="0.2">
      <c r="A544" t="s">
        <v>195</v>
      </c>
      <c r="B544" t="s">
        <v>213</v>
      </c>
      <c r="C544" t="s">
        <v>1</v>
      </c>
      <c r="D544" t="s">
        <v>260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0</v>
      </c>
      <c r="BI544">
        <v>0</v>
      </c>
      <c r="BJ544">
        <v>0</v>
      </c>
      <c r="BK544">
        <v>0</v>
      </c>
      <c r="BL544">
        <v>0</v>
      </c>
      <c r="BM544">
        <v>0</v>
      </c>
      <c r="BN544">
        <v>0</v>
      </c>
      <c r="BO544">
        <v>0</v>
      </c>
      <c r="BP544">
        <v>0</v>
      </c>
      <c r="BQ544">
        <v>0</v>
      </c>
      <c r="BR544">
        <v>0</v>
      </c>
      <c r="BS544">
        <v>0</v>
      </c>
      <c r="BT544">
        <v>0</v>
      </c>
      <c r="BU544">
        <v>0</v>
      </c>
      <c r="BV544">
        <v>0</v>
      </c>
      <c r="BW544">
        <v>0</v>
      </c>
      <c r="BX544">
        <v>0</v>
      </c>
      <c r="BY544">
        <v>0</v>
      </c>
      <c r="BZ544">
        <v>0</v>
      </c>
      <c r="CA544">
        <v>0</v>
      </c>
      <c r="CB544">
        <v>0</v>
      </c>
      <c r="CC544">
        <v>0</v>
      </c>
      <c r="CD544">
        <v>0</v>
      </c>
      <c r="CE544">
        <v>0</v>
      </c>
      <c r="CF544">
        <v>0</v>
      </c>
      <c r="CG544">
        <v>0</v>
      </c>
      <c r="CH544">
        <v>0</v>
      </c>
      <c r="CI544">
        <v>0</v>
      </c>
      <c r="CJ544">
        <v>0</v>
      </c>
      <c r="CK544">
        <v>0</v>
      </c>
      <c r="CL544">
        <v>0</v>
      </c>
      <c r="CM544">
        <v>0</v>
      </c>
      <c r="CN544">
        <v>0</v>
      </c>
      <c r="CO544">
        <v>0</v>
      </c>
      <c r="CP544">
        <v>0</v>
      </c>
      <c r="CQ544">
        <v>0</v>
      </c>
      <c r="CR544">
        <v>0</v>
      </c>
      <c r="CS544">
        <v>0</v>
      </c>
      <c r="CT544">
        <v>0</v>
      </c>
      <c r="CU544">
        <v>0</v>
      </c>
      <c r="CV544">
        <v>0</v>
      </c>
      <c r="CW544">
        <v>0</v>
      </c>
      <c r="CX544">
        <v>0</v>
      </c>
      <c r="CY544">
        <v>0</v>
      </c>
      <c r="CZ544">
        <v>0</v>
      </c>
      <c r="DA544">
        <v>0</v>
      </c>
      <c r="DB544">
        <v>0</v>
      </c>
      <c r="DC544">
        <v>0</v>
      </c>
      <c r="DD544">
        <v>0</v>
      </c>
      <c r="DE544">
        <v>0</v>
      </c>
      <c r="DF544">
        <v>0</v>
      </c>
      <c r="DG544">
        <v>0</v>
      </c>
      <c r="DH544">
        <v>0</v>
      </c>
      <c r="DI544">
        <v>0</v>
      </c>
      <c r="DJ544">
        <v>0</v>
      </c>
      <c r="DK544">
        <v>0</v>
      </c>
      <c r="DL544">
        <v>0</v>
      </c>
      <c r="DM544">
        <v>0</v>
      </c>
      <c r="DN544">
        <v>0</v>
      </c>
      <c r="DO544">
        <v>0</v>
      </c>
      <c r="DP544">
        <v>0</v>
      </c>
      <c r="DQ544">
        <v>0</v>
      </c>
      <c r="DR544">
        <v>0</v>
      </c>
      <c r="DS544">
        <v>0</v>
      </c>
      <c r="DT544">
        <v>0</v>
      </c>
      <c r="DU544">
        <v>0</v>
      </c>
      <c r="DV544">
        <v>0</v>
      </c>
      <c r="DW544">
        <v>0</v>
      </c>
      <c r="DX544">
        <v>0</v>
      </c>
      <c r="DY544">
        <v>0</v>
      </c>
      <c r="DZ544">
        <v>0</v>
      </c>
      <c r="EA544">
        <v>0</v>
      </c>
      <c r="EB544">
        <v>0</v>
      </c>
      <c r="EC544">
        <v>0</v>
      </c>
      <c r="ED544">
        <v>0</v>
      </c>
      <c r="EE544">
        <v>0</v>
      </c>
      <c r="EF544">
        <v>0</v>
      </c>
      <c r="EG544">
        <v>0</v>
      </c>
      <c r="EH544">
        <v>0</v>
      </c>
      <c r="EI544">
        <v>0</v>
      </c>
      <c r="EJ544">
        <v>0</v>
      </c>
      <c r="EK544">
        <v>0</v>
      </c>
      <c r="EL544">
        <v>0</v>
      </c>
      <c r="EM544">
        <v>0</v>
      </c>
      <c r="EN544">
        <v>0</v>
      </c>
      <c r="EO544">
        <v>0</v>
      </c>
      <c r="EP544">
        <v>0</v>
      </c>
      <c r="EQ544">
        <v>0</v>
      </c>
      <c r="ER544">
        <v>0</v>
      </c>
      <c r="ES544">
        <v>0</v>
      </c>
      <c r="ET544">
        <v>0</v>
      </c>
      <c r="EU544">
        <v>0</v>
      </c>
      <c r="EV544">
        <v>0</v>
      </c>
      <c r="EW544">
        <v>0</v>
      </c>
      <c r="EX544">
        <v>0</v>
      </c>
      <c r="EY544">
        <v>0</v>
      </c>
      <c r="EZ544">
        <v>0</v>
      </c>
      <c r="FA544">
        <v>0</v>
      </c>
      <c r="FB544">
        <v>0</v>
      </c>
      <c r="FC544">
        <v>0</v>
      </c>
      <c r="FD544">
        <v>0</v>
      </c>
      <c r="FE544">
        <v>0</v>
      </c>
      <c r="FF544">
        <v>0</v>
      </c>
      <c r="FG544">
        <v>0</v>
      </c>
      <c r="FH544">
        <v>0</v>
      </c>
      <c r="FI544">
        <v>0</v>
      </c>
      <c r="FJ544">
        <v>0</v>
      </c>
      <c r="FK544">
        <v>0</v>
      </c>
      <c r="FL544">
        <v>0</v>
      </c>
      <c r="FM544">
        <v>0</v>
      </c>
      <c r="FN544">
        <v>0</v>
      </c>
      <c r="FO544">
        <v>0</v>
      </c>
      <c r="FP544">
        <v>0</v>
      </c>
      <c r="FQ544">
        <v>0</v>
      </c>
      <c r="FR544">
        <v>0</v>
      </c>
      <c r="FS544">
        <v>0</v>
      </c>
      <c r="FU544">
        <v>0</v>
      </c>
    </row>
    <row r="545" spans="1:177" x14ac:dyDescent="0.2">
      <c r="A545" t="s">
        <v>195</v>
      </c>
      <c r="B545" t="s">
        <v>213</v>
      </c>
      <c r="C545" t="s">
        <v>1</v>
      </c>
      <c r="D545" t="s">
        <v>2</v>
      </c>
      <c r="E545">
        <v>163.83333333333334</v>
      </c>
      <c r="F545">
        <v>163.83333333333334</v>
      </c>
      <c r="G545">
        <v>47.710033416748047</v>
      </c>
      <c r="H545">
        <v>46.93487548828125</v>
      </c>
      <c r="I545">
        <v>46.582202911376953</v>
      </c>
      <c r="J545">
        <v>46.712059020996094</v>
      </c>
      <c r="K545">
        <v>47.120792388916016</v>
      </c>
      <c r="L545">
        <v>49.703285217285156</v>
      </c>
      <c r="M545">
        <v>52.03790283203125</v>
      </c>
      <c r="N545">
        <v>55.092678070068359</v>
      </c>
      <c r="O545">
        <v>56.953968048095703</v>
      </c>
      <c r="P545">
        <v>59.006088256835938</v>
      </c>
      <c r="Q545">
        <v>60.701045989990234</v>
      </c>
      <c r="R545">
        <v>60.107776641845703</v>
      </c>
      <c r="S545">
        <v>60.067771911621094</v>
      </c>
      <c r="T545">
        <v>61.072097778320313</v>
      </c>
      <c r="U545">
        <v>59.328048706054688</v>
      </c>
      <c r="V545">
        <v>60.740329742431641</v>
      </c>
      <c r="W545">
        <v>59.59429931640625</v>
      </c>
      <c r="X545">
        <v>58.230674743652344</v>
      </c>
      <c r="Y545">
        <v>58.6910400390625</v>
      </c>
      <c r="Z545">
        <v>59.871711730957031</v>
      </c>
      <c r="AA545">
        <v>59.484672546386719</v>
      </c>
      <c r="AB545">
        <v>58.308567047119141</v>
      </c>
      <c r="AC545">
        <v>55.979633331298828</v>
      </c>
      <c r="AD545">
        <v>54.234783172607422</v>
      </c>
      <c r="AE545">
        <v>-1.5508632659912109</v>
      </c>
      <c r="AF545">
        <v>-1.4068479537963867</v>
      </c>
      <c r="AG545">
        <v>-1.265923023223877</v>
      </c>
      <c r="AH545">
        <v>-0.9278484582901001</v>
      </c>
      <c r="AI545">
        <v>-1.2222352027893066</v>
      </c>
      <c r="AJ545">
        <v>-1.619763970375061</v>
      </c>
      <c r="AK545">
        <v>-1.3521796464920044</v>
      </c>
      <c r="AL545">
        <v>-1.4648342132568359</v>
      </c>
      <c r="AM545">
        <v>-2.7883615493774414</v>
      </c>
      <c r="AN545">
        <v>-2.7576210498809814</v>
      </c>
      <c r="AO545">
        <v>-2.5706264972686768</v>
      </c>
      <c r="AP545">
        <v>-3.2292106151580811</v>
      </c>
      <c r="AQ545">
        <v>-3.1240718364715576</v>
      </c>
      <c r="AR545">
        <v>-2.2554054260253906</v>
      </c>
      <c r="AS545">
        <v>1.0777570009231567</v>
      </c>
      <c r="AT545">
        <v>15.430780410766602</v>
      </c>
      <c r="AU545">
        <v>15.420638084411621</v>
      </c>
      <c r="AV545">
        <v>14.68425464630127</v>
      </c>
      <c r="AW545">
        <v>14.867706298828125</v>
      </c>
      <c r="AX545">
        <v>4.3234105110168457</v>
      </c>
      <c r="AY545">
        <v>-0.8898807168006897</v>
      </c>
      <c r="AZ545">
        <v>-1.9636218547821045</v>
      </c>
      <c r="BA545">
        <v>-2.1304423809051514</v>
      </c>
      <c r="BB545">
        <v>-2.1176903247833252</v>
      </c>
      <c r="BC545">
        <v>-0.58679294586181641</v>
      </c>
      <c r="BD545">
        <v>-0.52308744192123413</v>
      </c>
      <c r="BE545">
        <v>-0.40750351548194885</v>
      </c>
      <c r="BF545">
        <v>-8.0604881048202515E-2</v>
      </c>
      <c r="BG545">
        <v>-0.38356566429138184</v>
      </c>
      <c r="BH545">
        <v>-0.77306103706359863</v>
      </c>
      <c r="BI545">
        <v>-0.47334736585617065</v>
      </c>
      <c r="BJ545">
        <v>-0.50023788213729858</v>
      </c>
      <c r="BK545">
        <v>-1.7629814147949219</v>
      </c>
      <c r="BL545">
        <v>-1.6957248449325562</v>
      </c>
      <c r="BM545">
        <v>-1.4704339504241943</v>
      </c>
      <c r="BN545">
        <v>-2.1203787326812744</v>
      </c>
      <c r="BO545">
        <v>-2.0198450088500977</v>
      </c>
      <c r="BP545">
        <v>-1.1495299339294434</v>
      </c>
      <c r="BQ545">
        <v>2.1917994022369385</v>
      </c>
      <c r="BR545">
        <v>16.525386810302734</v>
      </c>
      <c r="BS545">
        <v>16.493894577026367</v>
      </c>
      <c r="BT545">
        <v>15.774169921875</v>
      </c>
      <c r="BU545">
        <v>16.006793975830078</v>
      </c>
      <c r="BV545">
        <v>5.482581615447998</v>
      </c>
      <c r="BW545">
        <v>0.27496463060379028</v>
      </c>
      <c r="BX545">
        <v>-0.79870688915252686</v>
      </c>
      <c r="BY545">
        <v>-0.96715980768203735</v>
      </c>
      <c r="BZ545">
        <v>-0.96308743953704834</v>
      </c>
      <c r="CA545">
        <v>8.0919280648231506E-2</v>
      </c>
      <c r="CB545">
        <v>8.9002393186092377E-2</v>
      </c>
      <c r="CC545">
        <v>0.18703523278236389</v>
      </c>
      <c r="CD545">
        <v>0.50619345903396606</v>
      </c>
      <c r="CE545">
        <v>0.19729427993297577</v>
      </c>
      <c r="CF545">
        <v>-0.18663716316223145</v>
      </c>
      <c r="CG545">
        <v>0.13532915711402893</v>
      </c>
      <c r="CH545">
        <v>0.16783860325813293</v>
      </c>
      <c r="CI545">
        <v>-1.0528062582015991</v>
      </c>
      <c r="CJ545">
        <v>-0.9602588415145874</v>
      </c>
      <c r="CK545">
        <v>-0.70844405889511108</v>
      </c>
      <c r="CL545">
        <v>-1.3524051904678345</v>
      </c>
      <c r="CM545">
        <v>-1.2550610303878784</v>
      </c>
      <c r="CN545">
        <v>-0.38360399007797241</v>
      </c>
      <c r="CO545">
        <v>2.9633820056915283</v>
      </c>
      <c r="CP545">
        <v>17.28350830078125</v>
      </c>
      <c r="CQ545">
        <v>17.23723030090332</v>
      </c>
      <c r="CR545">
        <v>16.529041290283203</v>
      </c>
      <c r="CS545">
        <v>16.795721054077148</v>
      </c>
      <c r="CT545">
        <v>6.2854194641113281</v>
      </c>
      <c r="CU545">
        <v>1.0817329883575439</v>
      </c>
      <c r="CV545">
        <v>8.1096459180116653E-3</v>
      </c>
      <c r="CW545">
        <v>-0.16147390007972717</v>
      </c>
      <c r="CX545">
        <v>-0.16341292858123779</v>
      </c>
      <c r="CY545">
        <v>0.74863147735595703</v>
      </c>
      <c r="CZ545">
        <v>0.70109224319458008</v>
      </c>
      <c r="DA545">
        <v>0.78157401084899902</v>
      </c>
      <c r="DB545">
        <v>1.092991828918457</v>
      </c>
      <c r="DC545">
        <v>0.77815419435501099</v>
      </c>
      <c r="DD545">
        <v>0.39978671073913574</v>
      </c>
      <c r="DE545">
        <v>0.74400568008422852</v>
      </c>
      <c r="DF545">
        <v>0.83591508865356445</v>
      </c>
      <c r="DG545">
        <v>-0.34263113141059875</v>
      </c>
      <c r="DH545">
        <v>-0.22479279339313507</v>
      </c>
      <c r="DI545">
        <v>5.3545866161584854E-2</v>
      </c>
      <c r="DJ545">
        <v>-0.58443158864974976</v>
      </c>
      <c r="DK545">
        <v>-0.4902769923210144</v>
      </c>
      <c r="DL545">
        <v>0.38232195377349854</v>
      </c>
      <c r="DM545">
        <v>3.7349646091461182</v>
      </c>
      <c r="DN545">
        <v>18.041629791259766</v>
      </c>
      <c r="DO545">
        <v>17.980566024780273</v>
      </c>
      <c r="DP545">
        <v>17.283912658691406</v>
      </c>
      <c r="DQ545">
        <v>17.584648132324219</v>
      </c>
      <c r="DR545">
        <v>7.0882573127746582</v>
      </c>
      <c r="DS545">
        <v>1.8885012865066528</v>
      </c>
      <c r="DT545">
        <v>0.81492620706558228</v>
      </c>
      <c r="DU545">
        <v>0.64421200752258301</v>
      </c>
      <c r="DV545">
        <v>0.63626158237457275</v>
      </c>
      <c r="DW545">
        <v>1.7127017974853516</v>
      </c>
      <c r="DX545">
        <v>1.5848526954650879</v>
      </c>
      <c r="DY545">
        <v>1.6399935483932495</v>
      </c>
      <c r="DZ545">
        <v>1.9402353763580322</v>
      </c>
      <c r="EA545">
        <v>1.616823673248291</v>
      </c>
      <c r="EB545">
        <v>1.2464896440505981</v>
      </c>
      <c r="EC545">
        <v>1.6228379011154175</v>
      </c>
      <c r="ED545">
        <v>1.800511360168457</v>
      </c>
      <c r="EE545">
        <v>0.68274897336959839</v>
      </c>
      <c r="EF545">
        <v>0.83710336685180664</v>
      </c>
      <c r="EG545">
        <v>1.153738260269165</v>
      </c>
      <c r="EH545">
        <v>0.52440029382705688</v>
      </c>
      <c r="EI545">
        <v>0.61394965648651123</v>
      </c>
      <c r="EJ545">
        <v>1.4881974458694458</v>
      </c>
      <c r="EK545">
        <v>4.8490071296691895</v>
      </c>
      <c r="EL545">
        <v>19.136236190795898</v>
      </c>
      <c r="EM545">
        <v>19.053823471069336</v>
      </c>
      <c r="EN545">
        <v>18.373828887939453</v>
      </c>
      <c r="EO545">
        <v>18.723735809326172</v>
      </c>
      <c r="EP545">
        <v>8.2474279403686523</v>
      </c>
      <c r="EQ545">
        <v>3.0533466339111328</v>
      </c>
      <c r="ER545">
        <v>1.9798411130905151</v>
      </c>
      <c r="ES545">
        <v>1.8074945211410522</v>
      </c>
      <c r="ET545">
        <v>1.7908645868301392</v>
      </c>
      <c r="EU545">
        <v>74.807182312011719</v>
      </c>
      <c r="EV545">
        <v>73.396125793457031</v>
      </c>
      <c r="EW545">
        <v>71.979042053222656</v>
      </c>
      <c r="EX545">
        <v>70.590629577636719</v>
      </c>
      <c r="EY545">
        <v>69.384544372558594</v>
      </c>
      <c r="EZ545">
        <v>68.060218811035156</v>
      </c>
      <c r="FA545">
        <v>67.831367492675781</v>
      </c>
      <c r="FB545">
        <v>69.692955017089844</v>
      </c>
      <c r="FC545">
        <v>73.043701171875</v>
      </c>
      <c r="FD545">
        <v>76.671279907226563</v>
      </c>
      <c r="FE545">
        <v>80.321273803710938</v>
      </c>
      <c r="FF545">
        <v>83.414901733398438</v>
      </c>
      <c r="FG545">
        <v>85.558273315429688</v>
      </c>
      <c r="FH545">
        <v>87.292488098144531</v>
      </c>
      <c r="FI545">
        <v>87.999412536621094</v>
      </c>
      <c r="FJ545">
        <v>87.573211669921875</v>
      </c>
      <c r="FK545">
        <v>87.431655883789063</v>
      </c>
      <c r="FL545">
        <v>86.356430053710938</v>
      </c>
      <c r="FM545">
        <v>84.419036865234375</v>
      </c>
      <c r="FN545">
        <v>82.537933349609375</v>
      </c>
      <c r="FO545">
        <v>80.051605224609375</v>
      </c>
      <c r="FP545">
        <v>77.715980529785156</v>
      </c>
      <c r="FQ545">
        <v>75.774314880371094</v>
      </c>
      <c r="FR545">
        <v>74.320526123046875</v>
      </c>
      <c r="FS545">
        <v>156</v>
      </c>
      <c r="FT545">
        <v>0.13183906674385071</v>
      </c>
      <c r="FU545">
        <v>1</v>
      </c>
    </row>
    <row r="546" spans="1:177" x14ac:dyDescent="0.2">
      <c r="A546" t="s">
        <v>196</v>
      </c>
      <c r="B546" t="s">
        <v>213</v>
      </c>
      <c r="C546" t="s">
        <v>1</v>
      </c>
      <c r="D546" t="s">
        <v>246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0</v>
      </c>
      <c r="BI546">
        <v>0</v>
      </c>
      <c r="BJ546">
        <v>0</v>
      </c>
      <c r="BK546">
        <v>0</v>
      </c>
      <c r="BL546">
        <v>0</v>
      </c>
      <c r="BM546">
        <v>0</v>
      </c>
      <c r="BN546">
        <v>0</v>
      </c>
      <c r="BO546">
        <v>0</v>
      </c>
      <c r="BP546">
        <v>0</v>
      </c>
      <c r="BQ546">
        <v>0</v>
      </c>
      <c r="BR546">
        <v>0</v>
      </c>
      <c r="BS546">
        <v>0</v>
      </c>
      <c r="BT546">
        <v>0</v>
      </c>
      <c r="BU546">
        <v>0</v>
      </c>
      <c r="BV546">
        <v>0</v>
      </c>
      <c r="BW546">
        <v>0</v>
      </c>
      <c r="BX546">
        <v>0</v>
      </c>
      <c r="BY546">
        <v>0</v>
      </c>
      <c r="BZ546">
        <v>0</v>
      </c>
      <c r="CA546">
        <v>0</v>
      </c>
      <c r="CB546">
        <v>0</v>
      </c>
      <c r="CC546">
        <v>0</v>
      </c>
      <c r="CD546">
        <v>0</v>
      </c>
      <c r="CE546">
        <v>0</v>
      </c>
      <c r="CF546">
        <v>0</v>
      </c>
      <c r="CG546">
        <v>0</v>
      </c>
      <c r="CH546">
        <v>0</v>
      </c>
      <c r="CI546">
        <v>0</v>
      </c>
      <c r="CJ546">
        <v>0</v>
      </c>
      <c r="CK546">
        <v>0</v>
      </c>
      <c r="CL546">
        <v>0</v>
      </c>
      <c r="CM546">
        <v>0</v>
      </c>
      <c r="CN546">
        <v>0</v>
      </c>
      <c r="CO546">
        <v>0</v>
      </c>
      <c r="CP546">
        <v>0</v>
      </c>
      <c r="CQ546">
        <v>0</v>
      </c>
      <c r="CR546">
        <v>0</v>
      </c>
      <c r="CS546">
        <v>0</v>
      </c>
      <c r="CT546">
        <v>0</v>
      </c>
      <c r="CU546">
        <v>0</v>
      </c>
      <c r="CV546">
        <v>0</v>
      </c>
      <c r="CW546">
        <v>0</v>
      </c>
      <c r="CX546">
        <v>0</v>
      </c>
      <c r="CY546">
        <v>0</v>
      </c>
      <c r="CZ546">
        <v>0</v>
      </c>
      <c r="DA546">
        <v>0</v>
      </c>
      <c r="DB546">
        <v>0</v>
      </c>
      <c r="DC546">
        <v>0</v>
      </c>
      <c r="DD546">
        <v>0</v>
      </c>
      <c r="DE546">
        <v>0</v>
      </c>
      <c r="DF546">
        <v>0</v>
      </c>
      <c r="DG546">
        <v>0</v>
      </c>
      <c r="DH546">
        <v>0</v>
      </c>
      <c r="DI546">
        <v>0</v>
      </c>
      <c r="DJ546">
        <v>0</v>
      </c>
      <c r="DK546">
        <v>0</v>
      </c>
      <c r="DL546">
        <v>0</v>
      </c>
      <c r="DM546">
        <v>0</v>
      </c>
      <c r="DN546">
        <v>0</v>
      </c>
      <c r="DO546">
        <v>0</v>
      </c>
      <c r="DP546">
        <v>0</v>
      </c>
      <c r="DQ546">
        <v>0</v>
      </c>
      <c r="DR546">
        <v>0</v>
      </c>
      <c r="DS546">
        <v>0</v>
      </c>
      <c r="DT546">
        <v>0</v>
      </c>
      <c r="DU546">
        <v>0</v>
      </c>
      <c r="DV546">
        <v>0</v>
      </c>
      <c r="DW546">
        <v>0</v>
      </c>
      <c r="DX546">
        <v>0</v>
      </c>
      <c r="DY546">
        <v>0</v>
      </c>
      <c r="DZ546">
        <v>0</v>
      </c>
      <c r="EA546">
        <v>0</v>
      </c>
      <c r="EB546">
        <v>0</v>
      </c>
      <c r="EC546">
        <v>0</v>
      </c>
      <c r="ED546">
        <v>0</v>
      </c>
      <c r="EE546">
        <v>0</v>
      </c>
      <c r="EF546">
        <v>0</v>
      </c>
      <c r="EG546">
        <v>0</v>
      </c>
      <c r="EH546">
        <v>0</v>
      </c>
      <c r="EI546">
        <v>0</v>
      </c>
      <c r="EJ546">
        <v>0</v>
      </c>
      <c r="EK546">
        <v>0</v>
      </c>
      <c r="EL546">
        <v>0</v>
      </c>
      <c r="EM546">
        <v>0</v>
      </c>
      <c r="EN546">
        <v>0</v>
      </c>
      <c r="EO546">
        <v>0</v>
      </c>
      <c r="EP546">
        <v>0</v>
      </c>
      <c r="EQ546">
        <v>0</v>
      </c>
      <c r="ER546">
        <v>0</v>
      </c>
      <c r="ES546">
        <v>0</v>
      </c>
      <c r="ET546">
        <v>0</v>
      </c>
      <c r="EU546">
        <v>0</v>
      </c>
      <c r="EV546">
        <v>0</v>
      </c>
      <c r="EW546">
        <v>0</v>
      </c>
      <c r="EX546">
        <v>0</v>
      </c>
      <c r="EY546">
        <v>0</v>
      </c>
      <c r="EZ546">
        <v>0</v>
      </c>
      <c r="FA546">
        <v>0</v>
      </c>
      <c r="FB546">
        <v>0</v>
      </c>
      <c r="FC546">
        <v>0</v>
      </c>
      <c r="FD546">
        <v>0</v>
      </c>
      <c r="FE546">
        <v>0</v>
      </c>
      <c r="FF546">
        <v>0</v>
      </c>
      <c r="FG546">
        <v>0</v>
      </c>
      <c r="FH546">
        <v>0</v>
      </c>
      <c r="FI546">
        <v>0</v>
      </c>
      <c r="FJ546">
        <v>0</v>
      </c>
      <c r="FK546">
        <v>0</v>
      </c>
      <c r="FL546">
        <v>0</v>
      </c>
      <c r="FM546">
        <v>0</v>
      </c>
      <c r="FN546">
        <v>0</v>
      </c>
      <c r="FO546">
        <v>0</v>
      </c>
      <c r="FP546">
        <v>0</v>
      </c>
      <c r="FQ546">
        <v>0</v>
      </c>
      <c r="FR546">
        <v>0</v>
      </c>
      <c r="FS546">
        <v>0</v>
      </c>
      <c r="FU546">
        <v>0</v>
      </c>
    </row>
    <row r="547" spans="1:177" x14ac:dyDescent="0.2">
      <c r="A547" t="s">
        <v>196</v>
      </c>
      <c r="B547" t="s">
        <v>213</v>
      </c>
      <c r="C547" t="s">
        <v>1</v>
      </c>
      <c r="D547" t="s">
        <v>247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0</v>
      </c>
      <c r="BI547">
        <v>0</v>
      </c>
      <c r="BJ547">
        <v>0</v>
      </c>
      <c r="BK547">
        <v>0</v>
      </c>
      <c r="BL547">
        <v>0</v>
      </c>
      <c r="BM547">
        <v>0</v>
      </c>
      <c r="BN547">
        <v>0</v>
      </c>
      <c r="BO547">
        <v>0</v>
      </c>
      <c r="BP547">
        <v>0</v>
      </c>
      <c r="BQ547">
        <v>0</v>
      </c>
      <c r="BR547">
        <v>0</v>
      </c>
      <c r="BS547">
        <v>0</v>
      </c>
      <c r="BT547">
        <v>0</v>
      </c>
      <c r="BU547">
        <v>0</v>
      </c>
      <c r="BV547">
        <v>0</v>
      </c>
      <c r="BW547">
        <v>0</v>
      </c>
      <c r="BX547">
        <v>0</v>
      </c>
      <c r="BY547">
        <v>0</v>
      </c>
      <c r="BZ547">
        <v>0</v>
      </c>
      <c r="CA547">
        <v>0</v>
      </c>
      <c r="CB547">
        <v>0</v>
      </c>
      <c r="CC547">
        <v>0</v>
      </c>
      <c r="CD547">
        <v>0</v>
      </c>
      <c r="CE547">
        <v>0</v>
      </c>
      <c r="CF547">
        <v>0</v>
      </c>
      <c r="CG547">
        <v>0</v>
      </c>
      <c r="CH547">
        <v>0</v>
      </c>
      <c r="CI547">
        <v>0</v>
      </c>
      <c r="CJ547">
        <v>0</v>
      </c>
      <c r="CK547">
        <v>0</v>
      </c>
      <c r="CL547">
        <v>0</v>
      </c>
      <c r="CM547">
        <v>0</v>
      </c>
      <c r="CN547">
        <v>0</v>
      </c>
      <c r="CO547">
        <v>0</v>
      </c>
      <c r="CP547">
        <v>0</v>
      </c>
      <c r="CQ547">
        <v>0</v>
      </c>
      <c r="CR547">
        <v>0</v>
      </c>
      <c r="CS547">
        <v>0</v>
      </c>
      <c r="CT547">
        <v>0</v>
      </c>
      <c r="CU547">
        <v>0</v>
      </c>
      <c r="CV547">
        <v>0</v>
      </c>
      <c r="CW547">
        <v>0</v>
      </c>
      <c r="CX547">
        <v>0</v>
      </c>
      <c r="CY547">
        <v>0</v>
      </c>
      <c r="CZ547">
        <v>0</v>
      </c>
      <c r="DA547">
        <v>0</v>
      </c>
      <c r="DB547">
        <v>0</v>
      </c>
      <c r="DC547">
        <v>0</v>
      </c>
      <c r="DD547">
        <v>0</v>
      </c>
      <c r="DE547">
        <v>0</v>
      </c>
      <c r="DF547">
        <v>0</v>
      </c>
      <c r="DG547">
        <v>0</v>
      </c>
      <c r="DH547">
        <v>0</v>
      </c>
      <c r="DI547">
        <v>0</v>
      </c>
      <c r="DJ547">
        <v>0</v>
      </c>
      <c r="DK547">
        <v>0</v>
      </c>
      <c r="DL547">
        <v>0</v>
      </c>
      <c r="DM547">
        <v>0</v>
      </c>
      <c r="DN547">
        <v>0</v>
      </c>
      <c r="DO547">
        <v>0</v>
      </c>
      <c r="DP547">
        <v>0</v>
      </c>
      <c r="DQ547">
        <v>0</v>
      </c>
      <c r="DR547">
        <v>0</v>
      </c>
      <c r="DS547">
        <v>0</v>
      </c>
      <c r="DT547">
        <v>0</v>
      </c>
      <c r="DU547">
        <v>0</v>
      </c>
      <c r="DV547">
        <v>0</v>
      </c>
      <c r="DW547">
        <v>0</v>
      </c>
      <c r="DX547">
        <v>0</v>
      </c>
      <c r="DY547">
        <v>0</v>
      </c>
      <c r="DZ547">
        <v>0</v>
      </c>
      <c r="EA547">
        <v>0</v>
      </c>
      <c r="EB547">
        <v>0</v>
      </c>
      <c r="EC547">
        <v>0</v>
      </c>
      <c r="ED547">
        <v>0</v>
      </c>
      <c r="EE547">
        <v>0</v>
      </c>
      <c r="EF547">
        <v>0</v>
      </c>
      <c r="EG547">
        <v>0</v>
      </c>
      <c r="EH547">
        <v>0</v>
      </c>
      <c r="EI547">
        <v>0</v>
      </c>
      <c r="EJ547">
        <v>0</v>
      </c>
      <c r="EK547">
        <v>0</v>
      </c>
      <c r="EL547">
        <v>0</v>
      </c>
      <c r="EM547">
        <v>0</v>
      </c>
      <c r="EN547">
        <v>0</v>
      </c>
      <c r="EO547">
        <v>0</v>
      </c>
      <c r="EP547">
        <v>0</v>
      </c>
      <c r="EQ547">
        <v>0</v>
      </c>
      <c r="ER547">
        <v>0</v>
      </c>
      <c r="ES547">
        <v>0</v>
      </c>
      <c r="ET547">
        <v>0</v>
      </c>
      <c r="EU547">
        <v>0</v>
      </c>
      <c r="EV547">
        <v>0</v>
      </c>
      <c r="EW547">
        <v>0</v>
      </c>
      <c r="EX547">
        <v>0</v>
      </c>
      <c r="EY547">
        <v>0</v>
      </c>
      <c r="EZ547">
        <v>0</v>
      </c>
      <c r="FA547">
        <v>0</v>
      </c>
      <c r="FB547">
        <v>0</v>
      </c>
      <c r="FC547">
        <v>0</v>
      </c>
      <c r="FD547">
        <v>0</v>
      </c>
      <c r="FE547">
        <v>0</v>
      </c>
      <c r="FF547">
        <v>0</v>
      </c>
      <c r="FG547">
        <v>0</v>
      </c>
      <c r="FH547">
        <v>0</v>
      </c>
      <c r="FI547">
        <v>0</v>
      </c>
      <c r="FJ547">
        <v>0</v>
      </c>
      <c r="FK547">
        <v>0</v>
      </c>
      <c r="FL547">
        <v>0</v>
      </c>
      <c r="FM547">
        <v>0</v>
      </c>
      <c r="FN547">
        <v>0</v>
      </c>
      <c r="FO547">
        <v>0</v>
      </c>
      <c r="FP547">
        <v>0</v>
      </c>
      <c r="FQ547">
        <v>0</v>
      </c>
      <c r="FR547">
        <v>0</v>
      </c>
      <c r="FS547">
        <v>26</v>
      </c>
      <c r="FT547">
        <v>0.16589990258216858</v>
      </c>
      <c r="FU547">
        <v>0</v>
      </c>
    </row>
    <row r="548" spans="1:177" x14ac:dyDescent="0.2">
      <c r="A548" t="s">
        <v>196</v>
      </c>
      <c r="B548" t="s">
        <v>213</v>
      </c>
      <c r="C548" t="s">
        <v>1</v>
      </c>
      <c r="D548" t="s">
        <v>248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0</v>
      </c>
      <c r="BI548">
        <v>0</v>
      </c>
      <c r="BJ548">
        <v>0</v>
      </c>
      <c r="BK548">
        <v>0</v>
      </c>
      <c r="BL548">
        <v>0</v>
      </c>
      <c r="BM548">
        <v>0</v>
      </c>
      <c r="BN548">
        <v>0</v>
      </c>
      <c r="BO548">
        <v>0</v>
      </c>
      <c r="BP548">
        <v>0</v>
      </c>
      <c r="BQ548">
        <v>0</v>
      </c>
      <c r="BR548">
        <v>0</v>
      </c>
      <c r="BS548">
        <v>0</v>
      </c>
      <c r="BT548">
        <v>0</v>
      </c>
      <c r="BU548">
        <v>0</v>
      </c>
      <c r="BV548">
        <v>0</v>
      </c>
      <c r="BW548">
        <v>0</v>
      </c>
      <c r="BX548">
        <v>0</v>
      </c>
      <c r="BY548">
        <v>0</v>
      </c>
      <c r="BZ548">
        <v>0</v>
      </c>
      <c r="CA548">
        <v>0</v>
      </c>
      <c r="CB548">
        <v>0</v>
      </c>
      <c r="CC548">
        <v>0</v>
      </c>
      <c r="CD548">
        <v>0</v>
      </c>
      <c r="CE548">
        <v>0</v>
      </c>
      <c r="CF548">
        <v>0</v>
      </c>
      <c r="CG548">
        <v>0</v>
      </c>
      <c r="CH548">
        <v>0</v>
      </c>
      <c r="CI548">
        <v>0</v>
      </c>
      <c r="CJ548">
        <v>0</v>
      </c>
      <c r="CK548">
        <v>0</v>
      </c>
      <c r="CL548">
        <v>0</v>
      </c>
      <c r="CM548">
        <v>0</v>
      </c>
      <c r="CN548">
        <v>0</v>
      </c>
      <c r="CO548">
        <v>0</v>
      </c>
      <c r="CP548">
        <v>0</v>
      </c>
      <c r="CQ548">
        <v>0</v>
      </c>
      <c r="CR548">
        <v>0</v>
      </c>
      <c r="CS548">
        <v>0</v>
      </c>
      <c r="CT548">
        <v>0</v>
      </c>
      <c r="CU548">
        <v>0</v>
      </c>
      <c r="CV548">
        <v>0</v>
      </c>
      <c r="CW548">
        <v>0</v>
      </c>
      <c r="CX548">
        <v>0</v>
      </c>
      <c r="CY548">
        <v>0</v>
      </c>
      <c r="CZ548">
        <v>0</v>
      </c>
      <c r="DA548">
        <v>0</v>
      </c>
      <c r="DB548">
        <v>0</v>
      </c>
      <c r="DC548">
        <v>0</v>
      </c>
      <c r="DD548">
        <v>0</v>
      </c>
      <c r="DE548">
        <v>0</v>
      </c>
      <c r="DF548">
        <v>0</v>
      </c>
      <c r="DG548">
        <v>0</v>
      </c>
      <c r="DH548">
        <v>0</v>
      </c>
      <c r="DI548">
        <v>0</v>
      </c>
      <c r="DJ548">
        <v>0</v>
      </c>
      <c r="DK548">
        <v>0</v>
      </c>
      <c r="DL548">
        <v>0</v>
      </c>
      <c r="DM548">
        <v>0</v>
      </c>
      <c r="DN548">
        <v>0</v>
      </c>
      <c r="DO548">
        <v>0</v>
      </c>
      <c r="DP548">
        <v>0</v>
      </c>
      <c r="DQ548">
        <v>0</v>
      </c>
      <c r="DR548">
        <v>0</v>
      </c>
      <c r="DS548">
        <v>0</v>
      </c>
      <c r="DT548">
        <v>0</v>
      </c>
      <c r="DU548">
        <v>0</v>
      </c>
      <c r="DV548">
        <v>0</v>
      </c>
      <c r="DW548">
        <v>0</v>
      </c>
      <c r="DX548">
        <v>0</v>
      </c>
      <c r="DY548">
        <v>0</v>
      </c>
      <c r="DZ548">
        <v>0</v>
      </c>
      <c r="EA548">
        <v>0</v>
      </c>
      <c r="EB548">
        <v>0</v>
      </c>
      <c r="EC548">
        <v>0</v>
      </c>
      <c r="ED548">
        <v>0</v>
      </c>
      <c r="EE548">
        <v>0</v>
      </c>
      <c r="EF548">
        <v>0</v>
      </c>
      <c r="EG548">
        <v>0</v>
      </c>
      <c r="EH548">
        <v>0</v>
      </c>
      <c r="EI548">
        <v>0</v>
      </c>
      <c r="EJ548">
        <v>0</v>
      </c>
      <c r="EK548">
        <v>0</v>
      </c>
      <c r="EL548">
        <v>0</v>
      </c>
      <c r="EM548">
        <v>0</v>
      </c>
      <c r="EN548">
        <v>0</v>
      </c>
      <c r="EO548">
        <v>0</v>
      </c>
      <c r="EP548">
        <v>0</v>
      </c>
      <c r="EQ548">
        <v>0</v>
      </c>
      <c r="ER548">
        <v>0</v>
      </c>
      <c r="ES548">
        <v>0</v>
      </c>
      <c r="ET548">
        <v>0</v>
      </c>
      <c r="EU548">
        <v>0</v>
      </c>
      <c r="EV548">
        <v>0</v>
      </c>
      <c r="EW548">
        <v>0</v>
      </c>
      <c r="EX548">
        <v>0</v>
      </c>
      <c r="EY548">
        <v>0</v>
      </c>
      <c r="EZ548">
        <v>0</v>
      </c>
      <c r="FA548">
        <v>0</v>
      </c>
      <c r="FB548">
        <v>0</v>
      </c>
      <c r="FC548">
        <v>0</v>
      </c>
      <c r="FD548">
        <v>0</v>
      </c>
      <c r="FE548">
        <v>0</v>
      </c>
      <c r="FF548">
        <v>0</v>
      </c>
      <c r="FG548">
        <v>0</v>
      </c>
      <c r="FH548">
        <v>0</v>
      </c>
      <c r="FI548">
        <v>0</v>
      </c>
      <c r="FJ548">
        <v>0</v>
      </c>
      <c r="FK548">
        <v>0</v>
      </c>
      <c r="FL548">
        <v>0</v>
      </c>
      <c r="FM548">
        <v>0</v>
      </c>
      <c r="FN548">
        <v>0</v>
      </c>
      <c r="FO548">
        <v>0</v>
      </c>
      <c r="FP548">
        <v>0</v>
      </c>
      <c r="FQ548">
        <v>0</v>
      </c>
      <c r="FR548">
        <v>0</v>
      </c>
      <c r="FS548">
        <v>24</v>
      </c>
      <c r="FT548">
        <v>0.17343561351299286</v>
      </c>
      <c r="FU548">
        <v>0</v>
      </c>
    </row>
    <row r="549" spans="1:177" x14ac:dyDescent="0.2">
      <c r="A549" t="s">
        <v>196</v>
      </c>
      <c r="B549" t="s">
        <v>213</v>
      </c>
      <c r="C549" t="s">
        <v>1</v>
      </c>
      <c r="D549" t="s">
        <v>249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0</v>
      </c>
      <c r="BI549">
        <v>0</v>
      </c>
      <c r="BJ549">
        <v>0</v>
      </c>
      <c r="BK549">
        <v>0</v>
      </c>
      <c r="BL549">
        <v>0</v>
      </c>
      <c r="BM549">
        <v>0</v>
      </c>
      <c r="BN549">
        <v>0</v>
      </c>
      <c r="BO549">
        <v>0</v>
      </c>
      <c r="BP549">
        <v>0</v>
      </c>
      <c r="BQ549">
        <v>0</v>
      </c>
      <c r="BR549">
        <v>0</v>
      </c>
      <c r="BS549">
        <v>0</v>
      </c>
      <c r="BT549">
        <v>0</v>
      </c>
      <c r="BU549">
        <v>0</v>
      </c>
      <c r="BV549">
        <v>0</v>
      </c>
      <c r="BW549">
        <v>0</v>
      </c>
      <c r="BX549">
        <v>0</v>
      </c>
      <c r="BY549">
        <v>0</v>
      </c>
      <c r="BZ549">
        <v>0</v>
      </c>
      <c r="CA549">
        <v>0</v>
      </c>
      <c r="CB549">
        <v>0</v>
      </c>
      <c r="CC549">
        <v>0</v>
      </c>
      <c r="CD549">
        <v>0</v>
      </c>
      <c r="CE549">
        <v>0</v>
      </c>
      <c r="CF549">
        <v>0</v>
      </c>
      <c r="CG549">
        <v>0</v>
      </c>
      <c r="CH549">
        <v>0</v>
      </c>
      <c r="CI549">
        <v>0</v>
      </c>
      <c r="CJ549">
        <v>0</v>
      </c>
      <c r="CK549">
        <v>0</v>
      </c>
      <c r="CL549">
        <v>0</v>
      </c>
      <c r="CM549">
        <v>0</v>
      </c>
      <c r="CN549">
        <v>0</v>
      </c>
      <c r="CO549">
        <v>0</v>
      </c>
      <c r="CP549">
        <v>0</v>
      </c>
      <c r="CQ549">
        <v>0</v>
      </c>
      <c r="CR549">
        <v>0</v>
      </c>
      <c r="CS549">
        <v>0</v>
      </c>
      <c r="CT549">
        <v>0</v>
      </c>
      <c r="CU549">
        <v>0</v>
      </c>
      <c r="CV549">
        <v>0</v>
      </c>
      <c r="CW549">
        <v>0</v>
      </c>
      <c r="CX549">
        <v>0</v>
      </c>
      <c r="CY549">
        <v>0</v>
      </c>
      <c r="CZ549">
        <v>0</v>
      </c>
      <c r="DA549">
        <v>0</v>
      </c>
      <c r="DB549">
        <v>0</v>
      </c>
      <c r="DC549">
        <v>0</v>
      </c>
      <c r="DD549">
        <v>0</v>
      </c>
      <c r="DE549">
        <v>0</v>
      </c>
      <c r="DF549">
        <v>0</v>
      </c>
      <c r="DG549">
        <v>0</v>
      </c>
      <c r="DH549">
        <v>0</v>
      </c>
      <c r="DI549">
        <v>0</v>
      </c>
      <c r="DJ549">
        <v>0</v>
      </c>
      <c r="DK549">
        <v>0</v>
      </c>
      <c r="DL549">
        <v>0</v>
      </c>
      <c r="DM549">
        <v>0</v>
      </c>
      <c r="DN549">
        <v>0</v>
      </c>
      <c r="DO549">
        <v>0</v>
      </c>
      <c r="DP549">
        <v>0</v>
      </c>
      <c r="DQ549">
        <v>0</v>
      </c>
      <c r="DR549">
        <v>0</v>
      </c>
      <c r="DS549">
        <v>0</v>
      </c>
      <c r="DT549">
        <v>0</v>
      </c>
      <c r="DU549">
        <v>0</v>
      </c>
      <c r="DV549">
        <v>0</v>
      </c>
      <c r="DW549">
        <v>0</v>
      </c>
      <c r="DX549">
        <v>0</v>
      </c>
      <c r="DY549">
        <v>0</v>
      </c>
      <c r="DZ549">
        <v>0</v>
      </c>
      <c r="EA549">
        <v>0</v>
      </c>
      <c r="EB549">
        <v>0</v>
      </c>
      <c r="EC549">
        <v>0</v>
      </c>
      <c r="ED549">
        <v>0</v>
      </c>
      <c r="EE549">
        <v>0</v>
      </c>
      <c r="EF549">
        <v>0</v>
      </c>
      <c r="EG549">
        <v>0</v>
      </c>
      <c r="EH549">
        <v>0</v>
      </c>
      <c r="EI549">
        <v>0</v>
      </c>
      <c r="EJ549">
        <v>0</v>
      </c>
      <c r="EK549">
        <v>0</v>
      </c>
      <c r="EL549">
        <v>0</v>
      </c>
      <c r="EM549">
        <v>0</v>
      </c>
      <c r="EN549">
        <v>0</v>
      </c>
      <c r="EO549">
        <v>0</v>
      </c>
      <c r="EP549">
        <v>0</v>
      </c>
      <c r="EQ549">
        <v>0</v>
      </c>
      <c r="ER549">
        <v>0</v>
      </c>
      <c r="ES549">
        <v>0</v>
      </c>
      <c r="ET549">
        <v>0</v>
      </c>
      <c r="EU549">
        <v>0</v>
      </c>
      <c r="EV549">
        <v>0</v>
      </c>
      <c r="EW549">
        <v>0</v>
      </c>
      <c r="EX549">
        <v>0</v>
      </c>
      <c r="EY549">
        <v>0</v>
      </c>
      <c r="EZ549">
        <v>0</v>
      </c>
      <c r="FA549">
        <v>0</v>
      </c>
      <c r="FB549">
        <v>0</v>
      </c>
      <c r="FC549">
        <v>0</v>
      </c>
      <c r="FD549">
        <v>0</v>
      </c>
      <c r="FE549">
        <v>0</v>
      </c>
      <c r="FF549">
        <v>0</v>
      </c>
      <c r="FG549">
        <v>0</v>
      </c>
      <c r="FH549">
        <v>0</v>
      </c>
      <c r="FI549">
        <v>0</v>
      </c>
      <c r="FJ549">
        <v>0</v>
      </c>
      <c r="FK549">
        <v>0</v>
      </c>
      <c r="FL549">
        <v>0</v>
      </c>
      <c r="FM549">
        <v>0</v>
      </c>
      <c r="FN549">
        <v>0</v>
      </c>
      <c r="FO549">
        <v>0</v>
      </c>
      <c r="FP549">
        <v>0</v>
      </c>
      <c r="FQ549">
        <v>0</v>
      </c>
      <c r="FR549">
        <v>0</v>
      </c>
      <c r="FS549">
        <v>24</v>
      </c>
      <c r="FT549">
        <v>0.16185800731182098</v>
      </c>
      <c r="FU549">
        <v>0</v>
      </c>
    </row>
    <row r="550" spans="1:177" x14ac:dyDescent="0.2">
      <c r="A550" t="s">
        <v>196</v>
      </c>
      <c r="B550" t="s">
        <v>213</v>
      </c>
      <c r="C550" t="s">
        <v>1</v>
      </c>
      <c r="D550" t="s">
        <v>250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0</v>
      </c>
      <c r="BI550">
        <v>0</v>
      </c>
      <c r="BJ550">
        <v>0</v>
      </c>
      <c r="BK550">
        <v>0</v>
      </c>
      <c r="BL550">
        <v>0</v>
      </c>
      <c r="BM550">
        <v>0</v>
      </c>
      <c r="BN550">
        <v>0</v>
      </c>
      <c r="BO550">
        <v>0</v>
      </c>
      <c r="BP550">
        <v>0</v>
      </c>
      <c r="BQ550">
        <v>0</v>
      </c>
      <c r="BR550">
        <v>0</v>
      </c>
      <c r="BS550">
        <v>0</v>
      </c>
      <c r="BT550">
        <v>0</v>
      </c>
      <c r="BU550">
        <v>0</v>
      </c>
      <c r="BV550">
        <v>0</v>
      </c>
      <c r="BW550">
        <v>0</v>
      </c>
      <c r="BX550">
        <v>0</v>
      </c>
      <c r="BY550">
        <v>0</v>
      </c>
      <c r="BZ550">
        <v>0</v>
      </c>
      <c r="CA550">
        <v>0</v>
      </c>
      <c r="CB550">
        <v>0</v>
      </c>
      <c r="CC550">
        <v>0</v>
      </c>
      <c r="CD550">
        <v>0</v>
      </c>
      <c r="CE550">
        <v>0</v>
      </c>
      <c r="CF550">
        <v>0</v>
      </c>
      <c r="CG550">
        <v>0</v>
      </c>
      <c r="CH550">
        <v>0</v>
      </c>
      <c r="CI550">
        <v>0</v>
      </c>
      <c r="CJ550">
        <v>0</v>
      </c>
      <c r="CK550">
        <v>0</v>
      </c>
      <c r="CL550">
        <v>0</v>
      </c>
      <c r="CM550">
        <v>0</v>
      </c>
      <c r="CN550">
        <v>0</v>
      </c>
      <c r="CO550">
        <v>0</v>
      </c>
      <c r="CP550">
        <v>0</v>
      </c>
      <c r="CQ550">
        <v>0</v>
      </c>
      <c r="CR550">
        <v>0</v>
      </c>
      <c r="CS550">
        <v>0</v>
      </c>
      <c r="CT550">
        <v>0</v>
      </c>
      <c r="CU550">
        <v>0</v>
      </c>
      <c r="CV550">
        <v>0</v>
      </c>
      <c r="CW550">
        <v>0</v>
      </c>
      <c r="CX550">
        <v>0</v>
      </c>
      <c r="CY550">
        <v>0</v>
      </c>
      <c r="CZ550">
        <v>0</v>
      </c>
      <c r="DA550">
        <v>0</v>
      </c>
      <c r="DB550">
        <v>0</v>
      </c>
      <c r="DC550">
        <v>0</v>
      </c>
      <c r="DD550">
        <v>0</v>
      </c>
      <c r="DE550">
        <v>0</v>
      </c>
      <c r="DF550">
        <v>0</v>
      </c>
      <c r="DG550">
        <v>0</v>
      </c>
      <c r="DH550">
        <v>0</v>
      </c>
      <c r="DI550">
        <v>0</v>
      </c>
      <c r="DJ550">
        <v>0</v>
      </c>
      <c r="DK550">
        <v>0</v>
      </c>
      <c r="DL550">
        <v>0</v>
      </c>
      <c r="DM550">
        <v>0</v>
      </c>
      <c r="DN550">
        <v>0</v>
      </c>
      <c r="DO550">
        <v>0</v>
      </c>
      <c r="DP550">
        <v>0</v>
      </c>
      <c r="DQ550">
        <v>0</v>
      </c>
      <c r="DR550">
        <v>0</v>
      </c>
      <c r="DS550">
        <v>0</v>
      </c>
      <c r="DT550">
        <v>0</v>
      </c>
      <c r="DU550">
        <v>0</v>
      </c>
      <c r="DV550">
        <v>0</v>
      </c>
      <c r="DW550">
        <v>0</v>
      </c>
      <c r="DX550">
        <v>0</v>
      </c>
      <c r="DY550">
        <v>0</v>
      </c>
      <c r="DZ550">
        <v>0</v>
      </c>
      <c r="EA550">
        <v>0</v>
      </c>
      <c r="EB550">
        <v>0</v>
      </c>
      <c r="EC550">
        <v>0</v>
      </c>
      <c r="ED550">
        <v>0</v>
      </c>
      <c r="EE550">
        <v>0</v>
      </c>
      <c r="EF550">
        <v>0</v>
      </c>
      <c r="EG550">
        <v>0</v>
      </c>
      <c r="EH550">
        <v>0</v>
      </c>
      <c r="EI550">
        <v>0</v>
      </c>
      <c r="EJ550">
        <v>0</v>
      </c>
      <c r="EK550">
        <v>0</v>
      </c>
      <c r="EL550">
        <v>0</v>
      </c>
      <c r="EM550">
        <v>0</v>
      </c>
      <c r="EN550">
        <v>0</v>
      </c>
      <c r="EO550">
        <v>0</v>
      </c>
      <c r="EP550">
        <v>0</v>
      </c>
      <c r="EQ550">
        <v>0</v>
      </c>
      <c r="ER550">
        <v>0</v>
      </c>
      <c r="ES550">
        <v>0</v>
      </c>
      <c r="ET550">
        <v>0</v>
      </c>
      <c r="EU550">
        <v>0</v>
      </c>
      <c r="EV550">
        <v>0</v>
      </c>
      <c r="EW550">
        <v>0</v>
      </c>
      <c r="EX550">
        <v>0</v>
      </c>
      <c r="EY550">
        <v>0</v>
      </c>
      <c r="EZ550">
        <v>0</v>
      </c>
      <c r="FA550">
        <v>0</v>
      </c>
      <c r="FB550">
        <v>0</v>
      </c>
      <c r="FC550">
        <v>0</v>
      </c>
      <c r="FD550">
        <v>0</v>
      </c>
      <c r="FE550">
        <v>0</v>
      </c>
      <c r="FF550">
        <v>0</v>
      </c>
      <c r="FG550">
        <v>0</v>
      </c>
      <c r="FH550">
        <v>0</v>
      </c>
      <c r="FI550">
        <v>0</v>
      </c>
      <c r="FJ550">
        <v>0</v>
      </c>
      <c r="FK550">
        <v>0</v>
      </c>
      <c r="FL550">
        <v>0</v>
      </c>
      <c r="FM550">
        <v>0</v>
      </c>
      <c r="FN550">
        <v>0</v>
      </c>
      <c r="FO550">
        <v>0</v>
      </c>
      <c r="FP550">
        <v>0</v>
      </c>
      <c r="FQ550">
        <v>0</v>
      </c>
      <c r="FR550">
        <v>0</v>
      </c>
      <c r="FS550">
        <v>0</v>
      </c>
      <c r="FU550">
        <v>0</v>
      </c>
    </row>
    <row r="551" spans="1:177" x14ac:dyDescent="0.2">
      <c r="A551" t="s">
        <v>196</v>
      </c>
      <c r="B551" t="s">
        <v>213</v>
      </c>
      <c r="C551" t="s">
        <v>1</v>
      </c>
      <c r="D551" t="s">
        <v>251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0</v>
      </c>
      <c r="BI551">
        <v>0</v>
      </c>
      <c r="BJ551">
        <v>0</v>
      </c>
      <c r="BK551">
        <v>0</v>
      </c>
      <c r="BL551">
        <v>0</v>
      </c>
      <c r="BM551">
        <v>0</v>
      </c>
      <c r="BN551">
        <v>0</v>
      </c>
      <c r="BO551">
        <v>0</v>
      </c>
      <c r="BP551">
        <v>0</v>
      </c>
      <c r="BQ551">
        <v>0</v>
      </c>
      <c r="BR551">
        <v>0</v>
      </c>
      <c r="BS551">
        <v>0</v>
      </c>
      <c r="BT551">
        <v>0</v>
      </c>
      <c r="BU551">
        <v>0</v>
      </c>
      <c r="BV551">
        <v>0</v>
      </c>
      <c r="BW551">
        <v>0</v>
      </c>
      <c r="BX551">
        <v>0</v>
      </c>
      <c r="BY551">
        <v>0</v>
      </c>
      <c r="BZ551">
        <v>0</v>
      </c>
      <c r="CA551">
        <v>0</v>
      </c>
      <c r="CB551">
        <v>0</v>
      </c>
      <c r="CC551">
        <v>0</v>
      </c>
      <c r="CD551">
        <v>0</v>
      </c>
      <c r="CE551">
        <v>0</v>
      </c>
      <c r="CF551">
        <v>0</v>
      </c>
      <c r="CG551">
        <v>0</v>
      </c>
      <c r="CH551">
        <v>0</v>
      </c>
      <c r="CI551">
        <v>0</v>
      </c>
      <c r="CJ551">
        <v>0</v>
      </c>
      <c r="CK551">
        <v>0</v>
      </c>
      <c r="CL551">
        <v>0</v>
      </c>
      <c r="CM551">
        <v>0</v>
      </c>
      <c r="CN551">
        <v>0</v>
      </c>
      <c r="CO551">
        <v>0</v>
      </c>
      <c r="CP551">
        <v>0</v>
      </c>
      <c r="CQ551">
        <v>0</v>
      </c>
      <c r="CR551">
        <v>0</v>
      </c>
      <c r="CS551">
        <v>0</v>
      </c>
      <c r="CT551">
        <v>0</v>
      </c>
      <c r="CU551">
        <v>0</v>
      </c>
      <c r="CV551">
        <v>0</v>
      </c>
      <c r="CW551">
        <v>0</v>
      </c>
      <c r="CX551">
        <v>0</v>
      </c>
      <c r="CY551">
        <v>0</v>
      </c>
      <c r="CZ551">
        <v>0</v>
      </c>
      <c r="DA551">
        <v>0</v>
      </c>
      <c r="DB551">
        <v>0</v>
      </c>
      <c r="DC551">
        <v>0</v>
      </c>
      <c r="DD551">
        <v>0</v>
      </c>
      <c r="DE551">
        <v>0</v>
      </c>
      <c r="DF551">
        <v>0</v>
      </c>
      <c r="DG551">
        <v>0</v>
      </c>
      <c r="DH551">
        <v>0</v>
      </c>
      <c r="DI551">
        <v>0</v>
      </c>
      <c r="DJ551">
        <v>0</v>
      </c>
      <c r="DK551">
        <v>0</v>
      </c>
      <c r="DL551">
        <v>0</v>
      </c>
      <c r="DM551">
        <v>0</v>
      </c>
      <c r="DN551">
        <v>0</v>
      </c>
      <c r="DO551">
        <v>0</v>
      </c>
      <c r="DP551">
        <v>0</v>
      </c>
      <c r="DQ551">
        <v>0</v>
      </c>
      <c r="DR551">
        <v>0</v>
      </c>
      <c r="DS551">
        <v>0</v>
      </c>
      <c r="DT551">
        <v>0</v>
      </c>
      <c r="DU551">
        <v>0</v>
      </c>
      <c r="DV551">
        <v>0</v>
      </c>
      <c r="DW551">
        <v>0</v>
      </c>
      <c r="DX551">
        <v>0</v>
      </c>
      <c r="DY551">
        <v>0</v>
      </c>
      <c r="DZ551">
        <v>0</v>
      </c>
      <c r="EA551">
        <v>0</v>
      </c>
      <c r="EB551">
        <v>0</v>
      </c>
      <c r="EC551">
        <v>0</v>
      </c>
      <c r="ED551">
        <v>0</v>
      </c>
      <c r="EE551">
        <v>0</v>
      </c>
      <c r="EF551">
        <v>0</v>
      </c>
      <c r="EG551">
        <v>0</v>
      </c>
      <c r="EH551">
        <v>0</v>
      </c>
      <c r="EI551">
        <v>0</v>
      </c>
      <c r="EJ551">
        <v>0</v>
      </c>
      <c r="EK551">
        <v>0</v>
      </c>
      <c r="EL551">
        <v>0</v>
      </c>
      <c r="EM551">
        <v>0</v>
      </c>
      <c r="EN551">
        <v>0</v>
      </c>
      <c r="EO551">
        <v>0</v>
      </c>
      <c r="EP551">
        <v>0</v>
      </c>
      <c r="EQ551">
        <v>0</v>
      </c>
      <c r="ER551">
        <v>0</v>
      </c>
      <c r="ES551">
        <v>0</v>
      </c>
      <c r="ET551">
        <v>0</v>
      </c>
      <c r="EU551">
        <v>0</v>
      </c>
      <c r="EV551">
        <v>0</v>
      </c>
      <c r="EW551">
        <v>0</v>
      </c>
      <c r="EX551">
        <v>0</v>
      </c>
      <c r="EY551">
        <v>0</v>
      </c>
      <c r="EZ551">
        <v>0</v>
      </c>
      <c r="FA551">
        <v>0</v>
      </c>
      <c r="FB551">
        <v>0</v>
      </c>
      <c r="FC551">
        <v>0</v>
      </c>
      <c r="FD551">
        <v>0</v>
      </c>
      <c r="FE551">
        <v>0</v>
      </c>
      <c r="FF551">
        <v>0</v>
      </c>
      <c r="FG551">
        <v>0</v>
      </c>
      <c r="FH551">
        <v>0</v>
      </c>
      <c r="FI551">
        <v>0</v>
      </c>
      <c r="FJ551">
        <v>0</v>
      </c>
      <c r="FK551">
        <v>0</v>
      </c>
      <c r="FL551">
        <v>0</v>
      </c>
      <c r="FM551">
        <v>0</v>
      </c>
      <c r="FN551">
        <v>0</v>
      </c>
      <c r="FO551">
        <v>0</v>
      </c>
      <c r="FP551">
        <v>0</v>
      </c>
      <c r="FQ551">
        <v>0</v>
      </c>
      <c r="FR551">
        <v>0</v>
      </c>
      <c r="FS551">
        <v>0</v>
      </c>
      <c r="FU551">
        <v>0</v>
      </c>
    </row>
    <row r="552" spans="1:177" x14ac:dyDescent="0.2">
      <c r="A552" t="s">
        <v>196</v>
      </c>
      <c r="B552" t="s">
        <v>213</v>
      </c>
      <c r="C552" t="s">
        <v>1</v>
      </c>
      <c r="D552" t="s">
        <v>252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M552">
        <v>0</v>
      </c>
      <c r="BN552">
        <v>0</v>
      </c>
      <c r="BO552">
        <v>0</v>
      </c>
      <c r="BP552">
        <v>0</v>
      </c>
      <c r="BQ552">
        <v>0</v>
      </c>
      <c r="BR552">
        <v>0</v>
      </c>
      <c r="BS552">
        <v>0</v>
      </c>
      <c r="BT552">
        <v>0</v>
      </c>
      <c r="BU552">
        <v>0</v>
      </c>
      <c r="BV552">
        <v>0</v>
      </c>
      <c r="BW552">
        <v>0</v>
      </c>
      <c r="BX552">
        <v>0</v>
      </c>
      <c r="BY552">
        <v>0</v>
      </c>
      <c r="BZ552">
        <v>0</v>
      </c>
      <c r="CA552">
        <v>0</v>
      </c>
      <c r="CB552">
        <v>0</v>
      </c>
      <c r="CC552">
        <v>0</v>
      </c>
      <c r="CD552">
        <v>0</v>
      </c>
      <c r="CE552">
        <v>0</v>
      </c>
      <c r="CF552">
        <v>0</v>
      </c>
      <c r="CG552">
        <v>0</v>
      </c>
      <c r="CH552">
        <v>0</v>
      </c>
      <c r="CI552">
        <v>0</v>
      </c>
      <c r="CJ552">
        <v>0</v>
      </c>
      <c r="CK552">
        <v>0</v>
      </c>
      <c r="CL552">
        <v>0</v>
      </c>
      <c r="CM552">
        <v>0</v>
      </c>
      <c r="CN552">
        <v>0</v>
      </c>
      <c r="CO552">
        <v>0</v>
      </c>
      <c r="CP552">
        <v>0</v>
      </c>
      <c r="CQ552">
        <v>0</v>
      </c>
      <c r="CR552">
        <v>0</v>
      </c>
      <c r="CS552">
        <v>0</v>
      </c>
      <c r="CT552">
        <v>0</v>
      </c>
      <c r="CU552">
        <v>0</v>
      </c>
      <c r="CV552">
        <v>0</v>
      </c>
      <c r="CW552">
        <v>0</v>
      </c>
      <c r="CX552">
        <v>0</v>
      </c>
      <c r="CY552">
        <v>0</v>
      </c>
      <c r="CZ552">
        <v>0</v>
      </c>
      <c r="DA552">
        <v>0</v>
      </c>
      <c r="DB552">
        <v>0</v>
      </c>
      <c r="DC552">
        <v>0</v>
      </c>
      <c r="DD552">
        <v>0</v>
      </c>
      <c r="DE552">
        <v>0</v>
      </c>
      <c r="DF552">
        <v>0</v>
      </c>
      <c r="DG552">
        <v>0</v>
      </c>
      <c r="DH552">
        <v>0</v>
      </c>
      <c r="DI552">
        <v>0</v>
      </c>
      <c r="DJ552">
        <v>0</v>
      </c>
      <c r="DK552">
        <v>0</v>
      </c>
      <c r="DL552">
        <v>0</v>
      </c>
      <c r="DM552">
        <v>0</v>
      </c>
      <c r="DN552">
        <v>0</v>
      </c>
      <c r="DO552">
        <v>0</v>
      </c>
      <c r="DP552">
        <v>0</v>
      </c>
      <c r="DQ552">
        <v>0</v>
      </c>
      <c r="DR552">
        <v>0</v>
      </c>
      <c r="DS552">
        <v>0</v>
      </c>
      <c r="DT552">
        <v>0</v>
      </c>
      <c r="DU552">
        <v>0</v>
      </c>
      <c r="DV552">
        <v>0</v>
      </c>
      <c r="DW552">
        <v>0</v>
      </c>
      <c r="DX552">
        <v>0</v>
      </c>
      <c r="DY552">
        <v>0</v>
      </c>
      <c r="DZ552">
        <v>0</v>
      </c>
      <c r="EA552">
        <v>0</v>
      </c>
      <c r="EB552">
        <v>0</v>
      </c>
      <c r="EC552">
        <v>0</v>
      </c>
      <c r="ED552">
        <v>0</v>
      </c>
      <c r="EE552">
        <v>0</v>
      </c>
      <c r="EF552">
        <v>0</v>
      </c>
      <c r="EG552">
        <v>0</v>
      </c>
      <c r="EH552">
        <v>0</v>
      </c>
      <c r="EI552">
        <v>0</v>
      </c>
      <c r="EJ552">
        <v>0</v>
      </c>
      <c r="EK552">
        <v>0</v>
      </c>
      <c r="EL552">
        <v>0</v>
      </c>
      <c r="EM552">
        <v>0</v>
      </c>
      <c r="EN552">
        <v>0</v>
      </c>
      <c r="EO552">
        <v>0</v>
      </c>
      <c r="EP552">
        <v>0</v>
      </c>
      <c r="EQ552">
        <v>0</v>
      </c>
      <c r="ER552">
        <v>0</v>
      </c>
      <c r="ES552">
        <v>0</v>
      </c>
      <c r="ET552">
        <v>0</v>
      </c>
      <c r="EU552">
        <v>0</v>
      </c>
      <c r="EV552">
        <v>0</v>
      </c>
      <c r="EW552">
        <v>0</v>
      </c>
      <c r="EX552">
        <v>0</v>
      </c>
      <c r="EY552">
        <v>0</v>
      </c>
      <c r="EZ552">
        <v>0</v>
      </c>
      <c r="FA552">
        <v>0</v>
      </c>
      <c r="FB552">
        <v>0</v>
      </c>
      <c r="FC552">
        <v>0</v>
      </c>
      <c r="FD552">
        <v>0</v>
      </c>
      <c r="FE552">
        <v>0</v>
      </c>
      <c r="FF552">
        <v>0</v>
      </c>
      <c r="FG552">
        <v>0</v>
      </c>
      <c r="FH552">
        <v>0</v>
      </c>
      <c r="FI552">
        <v>0</v>
      </c>
      <c r="FJ552">
        <v>0</v>
      </c>
      <c r="FK552">
        <v>0</v>
      </c>
      <c r="FL552">
        <v>0</v>
      </c>
      <c r="FM552">
        <v>0</v>
      </c>
      <c r="FN552">
        <v>0</v>
      </c>
      <c r="FO552">
        <v>0</v>
      </c>
      <c r="FP552">
        <v>0</v>
      </c>
      <c r="FQ552">
        <v>0</v>
      </c>
      <c r="FR552">
        <v>0</v>
      </c>
      <c r="FS552">
        <v>0</v>
      </c>
      <c r="FU552">
        <v>0</v>
      </c>
    </row>
    <row r="553" spans="1:177" x14ac:dyDescent="0.2">
      <c r="A553" t="s">
        <v>196</v>
      </c>
      <c r="B553" t="s">
        <v>213</v>
      </c>
      <c r="C553" t="s">
        <v>1</v>
      </c>
      <c r="D553" t="s">
        <v>253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0</v>
      </c>
      <c r="BI553">
        <v>0</v>
      </c>
      <c r="BJ553">
        <v>0</v>
      </c>
      <c r="BK553">
        <v>0</v>
      </c>
      <c r="BL553">
        <v>0</v>
      </c>
      <c r="BM553">
        <v>0</v>
      </c>
      <c r="BN553">
        <v>0</v>
      </c>
      <c r="BO553">
        <v>0</v>
      </c>
      <c r="BP553">
        <v>0</v>
      </c>
      <c r="BQ553">
        <v>0</v>
      </c>
      <c r="BR553">
        <v>0</v>
      </c>
      <c r="BS553">
        <v>0</v>
      </c>
      <c r="BT553">
        <v>0</v>
      </c>
      <c r="BU553">
        <v>0</v>
      </c>
      <c r="BV553">
        <v>0</v>
      </c>
      <c r="BW553">
        <v>0</v>
      </c>
      <c r="BX553">
        <v>0</v>
      </c>
      <c r="BY553">
        <v>0</v>
      </c>
      <c r="BZ553">
        <v>0</v>
      </c>
      <c r="CA553">
        <v>0</v>
      </c>
      <c r="CB553">
        <v>0</v>
      </c>
      <c r="CC553">
        <v>0</v>
      </c>
      <c r="CD553">
        <v>0</v>
      </c>
      <c r="CE553">
        <v>0</v>
      </c>
      <c r="CF553">
        <v>0</v>
      </c>
      <c r="CG553">
        <v>0</v>
      </c>
      <c r="CH553">
        <v>0</v>
      </c>
      <c r="CI553">
        <v>0</v>
      </c>
      <c r="CJ553">
        <v>0</v>
      </c>
      <c r="CK553">
        <v>0</v>
      </c>
      <c r="CL553">
        <v>0</v>
      </c>
      <c r="CM553">
        <v>0</v>
      </c>
      <c r="CN553">
        <v>0</v>
      </c>
      <c r="CO553">
        <v>0</v>
      </c>
      <c r="CP553">
        <v>0</v>
      </c>
      <c r="CQ553">
        <v>0</v>
      </c>
      <c r="CR553">
        <v>0</v>
      </c>
      <c r="CS553">
        <v>0</v>
      </c>
      <c r="CT553">
        <v>0</v>
      </c>
      <c r="CU553">
        <v>0</v>
      </c>
      <c r="CV553">
        <v>0</v>
      </c>
      <c r="CW553">
        <v>0</v>
      </c>
      <c r="CX553">
        <v>0</v>
      </c>
      <c r="CY553">
        <v>0</v>
      </c>
      <c r="CZ553">
        <v>0</v>
      </c>
      <c r="DA553">
        <v>0</v>
      </c>
      <c r="DB553">
        <v>0</v>
      </c>
      <c r="DC553">
        <v>0</v>
      </c>
      <c r="DD553">
        <v>0</v>
      </c>
      <c r="DE553">
        <v>0</v>
      </c>
      <c r="DF553">
        <v>0</v>
      </c>
      <c r="DG553">
        <v>0</v>
      </c>
      <c r="DH553">
        <v>0</v>
      </c>
      <c r="DI553">
        <v>0</v>
      </c>
      <c r="DJ553">
        <v>0</v>
      </c>
      <c r="DK553">
        <v>0</v>
      </c>
      <c r="DL553">
        <v>0</v>
      </c>
      <c r="DM553">
        <v>0</v>
      </c>
      <c r="DN553">
        <v>0</v>
      </c>
      <c r="DO553">
        <v>0</v>
      </c>
      <c r="DP553">
        <v>0</v>
      </c>
      <c r="DQ553">
        <v>0</v>
      </c>
      <c r="DR553">
        <v>0</v>
      </c>
      <c r="DS553">
        <v>0</v>
      </c>
      <c r="DT553">
        <v>0</v>
      </c>
      <c r="DU553">
        <v>0</v>
      </c>
      <c r="DV553">
        <v>0</v>
      </c>
      <c r="DW553">
        <v>0</v>
      </c>
      <c r="DX553">
        <v>0</v>
      </c>
      <c r="DY553">
        <v>0</v>
      </c>
      <c r="DZ553">
        <v>0</v>
      </c>
      <c r="EA553">
        <v>0</v>
      </c>
      <c r="EB553">
        <v>0</v>
      </c>
      <c r="EC553">
        <v>0</v>
      </c>
      <c r="ED553">
        <v>0</v>
      </c>
      <c r="EE553">
        <v>0</v>
      </c>
      <c r="EF553">
        <v>0</v>
      </c>
      <c r="EG553">
        <v>0</v>
      </c>
      <c r="EH553">
        <v>0</v>
      </c>
      <c r="EI553">
        <v>0</v>
      </c>
      <c r="EJ553">
        <v>0</v>
      </c>
      <c r="EK553">
        <v>0</v>
      </c>
      <c r="EL553">
        <v>0</v>
      </c>
      <c r="EM553">
        <v>0</v>
      </c>
      <c r="EN553">
        <v>0</v>
      </c>
      <c r="EO553">
        <v>0</v>
      </c>
      <c r="EP553">
        <v>0</v>
      </c>
      <c r="EQ553">
        <v>0</v>
      </c>
      <c r="ER553">
        <v>0</v>
      </c>
      <c r="ES553">
        <v>0</v>
      </c>
      <c r="ET553">
        <v>0</v>
      </c>
      <c r="EU553">
        <v>0</v>
      </c>
      <c r="EV553">
        <v>0</v>
      </c>
      <c r="EW553">
        <v>0</v>
      </c>
      <c r="EX553">
        <v>0</v>
      </c>
      <c r="EY553">
        <v>0</v>
      </c>
      <c r="EZ553">
        <v>0</v>
      </c>
      <c r="FA553">
        <v>0</v>
      </c>
      <c r="FB553">
        <v>0</v>
      </c>
      <c r="FC553">
        <v>0</v>
      </c>
      <c r="FD553">
        <v>0</v>
      </c>
      <c r="FE553">
        <v>0</v>
      </c>
      <c r="FF553">
        <v>0</v>
      </c>
      <c r="FG553">
        <v>0</v>
      </c>
      <c r="FH553">
        <v>0</v>
      </c>
      <c r="FI553">
        <v>0</v>
      </c>
      <c r="FJ553">
        <v>0</v>
      </c>
      <c r="FK553">
        <v>0</v>
      </c>
      <c r="FL553">
        <v>0</v>
      </c>
      <c r="FM553">
        <v>0</v>
      </c>
      <c r="FN553">
        <v>0</v>
      </c>
      <c r="FO553">
        <v>0</v>
      </c>
      <c r="FP553">
        <v>0</v>
      </c>
      <c r="FQ553">
        <v>0</v>
      </c>
      <c r="FR553">
        <v>0</v>
      </c>
      <c r="FS553">
        <v>23</v>
      </c>
      <c r="FT553">
        <v>0.1534474790096283</v>
      </c>
      <c r="FU553">
        <v>0</v>
      </c>
    </row>
    <row r="554" spans="1:177" x14ac:dyDescent="0.2">
      <c r="A554" t="s">
        <v>196</v>
      </c>
      <c r="B554" t="s">
        <v>213</v>
      </c>
      <c r="C554" t="s">
        <v>1</v>
      </c>
      <c r="D554" t="s">
        <v>254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0</v>
      </c>
      <c r="BI554">
        <v>0</v>
      </c>
      <c r="BJ554">
        <v>0</v>
      </c>
      <c r="BK554">
        <v>0</v>
      </c>
      <c r="BL554">
        <v>0</v>
      </c>
      <c r="BM554">
        <v>0</v>
      </c>
      <c r="BN554">
        <v>0</v>
      </c>
      <c r="BO554">
        <v>0</v>
      </c>
      <c r="BP554">
        <v>0</v>
      </c>
      <c r="BQ554">
        <v>0</v>
      </c>
      <c r="BR554">
        <v>0</v>
      </c>
      <c r="BS554">
        <v>0</v>
      </c>
      <c r="BT554">
        <v>0</v>
      </c>
      <c r="BU554">
        <v>0</v>
      </c>
      <c r="BV554">
        <v>0</v>
      </c>
      <c r="BW554">
        <v>0</v>
      </c>
      <c r="BX554">
        <v>0</v>
      </c>
      <c r="BY554">
        <v>0</v>
      </c>
      <c r="BZ554">
        <v>0</v>
      </c>
      <c r="CA554">
        <v>0</v>
      </c>
      <c r="CB554">
        <v>0</v>
      </c>
      <c r="CC554">
        <v>0</v>
      </c>
      <c r="CD554">
        <v>0</v>
      </c>
      <c r="CE554">
        <v>0</v>
      </c>
      <c r="CF554">
        <v>0</v>
      </c>
      <c r="CG554">
        <v>0</v>
      </c>
      <c r="CH554">
        <v>0</v>
      </c>
      <c r="CI554">
        <v>0</v>
      </c>
      <c r="CJ554">
        <v>0</v>
      </c>
      <c r="CK554">
        <v>0</v>
      </c>
      <c r="CL554">
        <v>0</v>
      </c>
      <c r="CM554">
        <v>0</v>
      </c>
      <c r="CN554">
        <v>0</v>
      </c>
      <c r="CO554">
        <v>0</v>
      </c>
      <c r="CP554">
        <v>0</v>
      </c>
      <c r="CQ554">
        <v>0</v>
      </c>
      <c r="CR554">
        <v>0</v>
      </c>
      <c r="CS554">
        <v>0</v>
      </c>
      <c r="CT554">
        <v>0</v>
      </c>
      <c r="CU554">
        <v>0</v>
      </c>
      <c r="CV554">
        <v>0</v>
      </c>
      <c r="CW554">
        <v>0</v>
      </c>
      <c r="CX554">
        <v>0</v>
      </c>
      <c r="CY554">
        <v>0</v>
      </c>
      <c r="CZ554">
        <v>0</v>
      </c>
      <c r="DA554">
        <v>0</v>
      </c>
      <c r="DB554">
        <v>0</v>
      </c>
      <c r="DC554">
        <v>0</v>
      </c>
      <c r="DD554">
        <v>0</v>
      </c>
      <c r="DE554">
        <v>0</v>
      </c>
      <c r="DF554">
        <v>0</v>
      </c>
      <c r="DG554">
        <v>0</v>
      </c>
      <c r="DH554">
        <v>0</v>
      </c>
      <c r="DI554">
        <v>0</v>
      </c>
      <c r="DJ554">
        <v>0</v>
      </c>
      <c r="DK554">
        <v>0</v>
      </c>
      <c r="DL554">
        <v>0</v>
      </c>
      <c r="DM554">
        <v>0</v>
      </c>
      <c r="DN554">
        <v>0</v>
      </c>
      <c r="DO554">
        <v>0</v>
      </c>
      <c r="DP554">
        <v>0</v>
      </c>
      <c r="DQ554">
        <v>0</v>
      </c>
      <c r="DR554">
        <v>0</v>
      </c>
      <c r="DS554">
        <v>0</v>
      </c>
      <c r="DT554">
        <v>0</v>
      </c>
      <c r="DU554">
        <v>0</v>
      </c>
      <c r="DV554">
        <v>0</v>
      </c>
      <c r="DW554">
        <v>0</v>
      </c>
      <c r="DX554">
        <v>0</v>
      </c>
      <c r="DY554">
        <v>0</v>
      </c>
      <c r="DZ554">
        <v>0</v>
      </c>
      <c r="EA554">
        <v>0</v>
      </c>
      <c r="EB554">
        <v>0</v>
      </c>
      <c r="EC554">
        <v>0</v>
      </c>
      <c r="ED554">
        <v>0</v>
      </c>
      <c r="EE554">
        <v>0</v>
      </c>
      <c r="EF554">
        <v>0</v>
      </c>
      <c r="EG554">
        <v>0</v>
      </c>
      <c r="EH554">
        <v>0</v>
      </c>
      <c r="EI554">
        <v>0</v>
      </c>
      <c r="EJ554">
        <v>0</v>
      </c>
      <c r="EK554">
        <v>0</v>
      </c>
      <c r="EL554">
        <v>0</v>
      </c>
      <c r="EM554">
        <v>0</v>
      </c>
      <c r="EN554">
        <v>0</v>
      </c>
      <c r="EO554">
        <v>0</v>
      </c>
      <c r="EP554">
        <v>0</v>
      </c>
      <c r="EQ554">
        <v>0</v>
      </c>
      <c r="ER554">
        <v>0</v>
      </c>
      <c r="ES554">
        <v>0</v>
      </c>
      <c r="ET554">
        <v>0</v>
      </c>
      <c r="EU554">
        <v>0</v>
      </c>
      <c r="EV554">
        <v>0</v>
      </c>
      <c r="EW554">
        <v>0</v>
      </c>
      <c r="EX554">
        <v>0</v>
      </c>
      <c r="EY554">
        <v>0</v>
      </c>
      <c r="EZ554">
        <v>0</v>
      </c>
      <c r="FA554">
        <v>0</v>
      </c>
      <c r="FB554">
        <v>0</v>
      </c>
      <c r="FC554">
        <v>0</v>
      </c>
      <c r="FD554">
        <v>0</v>
      </c>
      <c r="FE554">
        <v>0</v>
      </c>
      <c r="FF554">
        <v>0</v>
      </c>
      <c r="FG554">
        <v>0</v>
      </c>
      <c r="FH554">
        <v>0</v>
      </c>
      <c r="FI554">
        <v>0</v>
      </c>
      <c r="FJ554">
        <v>0</v>
      </c>
      <c r="FK554">
        <v>0</v>
      </c>
      <c r="FL554">
        <v>0</v>
      </c>
      <c r="FM554">
        <v>0</v>
      </c>
      <c r="FN554">
        <v>0</v>
      </c>
      <c r="FO554">
        <v>0</v>
      </c>
      <c r="FP554">
        <v>0</v>
      </c>
      <c r="FQ554">
        <v>0</v>
      </c>
      <c r="FR554">
        <v>0</v>
      </c>
      <c r="FS554">
        <v>23</v>
      </c>
      <c r="FT554">
        <v>0.15535531938076019</v>
      </c>
      <c r="FU554">
        <v>0</v>
      </c>
    </row>
    <row r="555" spans="1:177" x14ac:dyDescent="0.2">
      <c r="A555" t="s">
        <v>196</v>
      </c>
      <c r="B555" t="s">
        <v>213</v>
      </c>
      <c r="C555" t="s">
        <v>1</v>
      </c>
      <c r="D555" t="s">
        <v>255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0</v>
      </c>
      <c r="BI555">
        <v>0</v>
      </c>
      <c r="BJ555">
        <v>0</v>
      </c>
      <c r="BK555">
        <v>0</v>
      </c>
      <c r="BL555">
        <v>0</v>
      </c>
      <c r="BM555">
        <v>0</v>
      </c>
      <c r="BN555">
        <v>0</v>
      </c>
      <c r="BO555">
        <v>0</v>
      </c>
      <c r="BP555">
        <v>0</v>
      </c>
      <c r="BQ555">
        <v>0</v>
      </c>
      <c r="BR555">
        <v>0</v>
      </c>
      <c r="BS555">
        <v>0</v>
      </c>
      <c r="BT555">
        <v>0</v>
      </c>
      <c r="BU555">
        <v>0</v>
      </c>
      <c r="BV555">
        <v>0</v>
      </c>
      <c r="BW555">
        <v>0</v>
      </c>
      <c r="BX555">
        <v>0</v>
      </c>
      <c r="BY555">
        <v>0</v>
      </c>
      <c r="BZ555">
        <v>0</v>
      </c>
      <c r="CA555">
        <v>0</v>
      </c>
      <c r="CB555">
        <v>0</v>
      </c>
      <c r="CC555">
        <v>0</v>
      </c>
      <c r="CD555">
        <v>0</v>
      </c>
      <c r="CE555">
        <v>0</v>
      </c>
      <c r="CF555">
        <v>0</v>
      </c>
      <c r="CG555">
        <v>0</v>
      </c>
      <c r="CH555">
        <v>0</v>
      </c>
      <c r="CI555">
        <v>0</v>
      </c>
      <c r="CJ555">
        <v>0</v>
      </c>
      <c r="CK555">
        <v>0</v>
      </c>
      <c r="CL555">
        <v>0</v>
      </c>
      <c r="CM555">
        <v>0</v>
      </c>
      <c r="CN555">
        <v>0</v>
      </c>
      <c r="CO555">
        <v>0</v>
      </c>
      <c r="CP555">
        <v>0</v>
      </c>
      <c r="CQ555">
        <v>0</v>
      </c>
      <c r="CR555">
        <v>0</v>
      </c>
      <c r="CS555">
        <v>0</v>
      </c>
      <c r="CT555">
        <v>0</v>
      </c>
      <c r="CU555">
        <v>0</v>
      </c>
      <c r="CV555">
        <v>0</v>
      </c>
      <c r="CW555">
        <v>0</v>
      </c>
      <c r="CX555">
        <v>0</v>
      </c>
      <c r="CY555">
        <v>0</v>
      </c>
      <c r="CZ555">
        <v>0</v>
      </c>
      <c r="DA555">
        <v>0</v>
      </c>
      <c r="DB555">
        <v>0</v>
      </c>
      <c r="DC555">
        <v>0</v>
      </c>
      <c r="DD555">
        <v>0</v>
      </c>
      <c r="DE555">
        <v>0</v>
      </c>
      <c r="DF555">
        <v>0</v>
      </c>
      <c r="DG555">
        <v>0</v>
      </c>
      <c r="DH555">
        <v>0</v>
      </c>
      <c r="DI555">
        <v>0</v>
      </c>
      <c r="DJ555">
        <v>0</v>
      </c>
      <c r="DK555">
        <v>0</v>
      </c>
      <c r="DL555">
        <v>0</v>
      </c>
      <c r="DM555">
        <v>0</v>
      </c>
      <c r="DN555">
        <v>0</v>
      </c>
      <c r="DO555">
        <v>0</v>
      </c>
      <c r="DP555">
        <v>0</v>
      </c>
      <c r="DQ555">
        <v>0</v>
      </c>
      <c r="DR555">
        <v>0</v>
      </c>
      <c r="DS555">
        <v>0</v>
      </c>
      <c r="DT555">
        <v>0</v>
      </c>
      <c r="DU555">
        <v>0</v>
      </c>
      <c r="DV555">
        <v>0</v>
      </c>
      <c r="DW555">
        <v>0</v>
      </c>
      <c r="DX555">
        <v>0</v>
      </c>
      <c r="DY555">
        <v>0</v>
      </c>
      <c r="DZ555">
        <v>0</v>
      </c>
      <c r="EA555">
        <v>0</v>
      </c>
      <c r="EB555">
        <v>0</v>
      </c>
      <c r="EC555">
        <v>0</v>
      </c>
      <c r="ED555">
        <v>0</v>
      </c>
      <c r="EE555">
        <v>0</v>
      </c>
      <c r="EF555">
        <v>0</v>
      </c>
      <c r="EG555">
        <v>0</v>
      </c>
      <c r="EH555">
        <v>0</v>
      </c>
      <c r="EI555">
        <v>0</v>
      </c>
      <c r="EJ555">
        <v>0</v>
      </c>
      <c r="EK555">
        <v>0</v>
      </c>
      <c r="EL555">
        <v>0</v>
      </c>
      <c r="EM555">
        <v>0</v>
      </c>
      <c r="EN555">
        <v>0</v>
      </c>
      <c r="EO555">
        <v>0</v>
      </c>
      <c r="EP555">
        <v>0</v>
      </c>
      <c r="EQ555">
        <v>0</v>
      </c>
      <c r="ER555">
        <v>0</v>
      </c>
      <c r="ES555">
        <v>0</v>
      </c>
      <c r="ET555">
        <v>0</v>
      </c>
      <c r="EU555">
        <v>0</v>
      </c>
      <c r="EV555">
        <v>0</v>
      </c>
      <c r="EW555">
        <v>0</v>
      </c>
      <c r="EX555">
        <v>0</v>
      </c>
      <c r="EY555">
        <v>0</v>
      </c>
      <c r="EZ555">
        <v>0</v>
      </c>
      <c r="FA555">
        <v>0</v>
      </c>
      <c r="FB555">
        <v>0</v>
      </c>
      <c r="FC555">
        <v>0</v>
      </c>
      <c r="FD555">
        <v>0</v>
      </c>
      <c r="FE555">
        <v>0</v>
      </c>
      <c r="FF555">
        <v>0</v>
      </c>
      <c r="FG555">
        <v>0</v>
      </c>
      <c r="FH555">
        <v>0</v>
      </c>
      <c r="FI555">
        <v>0</v>
      </c>
      <c r="FJ555">
        <v>0</v>
      </c>
      <c r="FK555">
        <v>0</v>
      </c>
      <c r="FL555">
        <v>0</v>
      </c>
      <c r="FM555">
        <v>0</v>
      </c>
      <c r="FN555">
        <v>0</v>
      </c>
      <c r="FO555">
        <v>0</v>
      </c>
      <c r="FP555">
        <v>0</v>
      </c>
      <c r="FQ555">
        <v>0</v>
      </c>
      <c r="FR555">
        <v>0</v>
      </c>
      <c r="FS555">
        <v>23</v>
      </c>
      <c r="FT555">
        <v>0.1596250981092453</v>
      </c>
      <c r="FU555">
        <v>0</v>
      </c>
    </row>
    <row r="556" spans="1:177" x14ac:dyDescent="0.2">
      <c r="A556" t="s">
        <v>196</v>
      </c>
      <c r="B556" t="s">
        <v>213</v>
      </c>
      <c r="C556" t="s">
        <v>1</v>
      </c>
      <c r="D556" t="s">
        <v>256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0</v>
      </c>
      <c r="BI556">
        <v>0</v>
      </c>
      <c r="BJ556">
        <v>0</v>
      </c>
      <c r="BK556">
        <v>0</v>
      </c>
      <c r="BL556">
        <v>0</v>
      </c>
      <c r="BM556">
        <v>0</v>
      </c>
      <c r="BN556">
        <v>0</v>
      </c>
      <c r="BO556">
        <v>0</v>
      </c>
      <c r="BP556">
        <v>0</v>
      </c>
      <c r="BQ556">
        <v>0</v>
      </c>
      <c r="BR556">
        <v>0</v>
      </c>
      <c r="BS556">
        <v>0</v>
      </c>
      <c r="BT556">
        <v>0</v>
      </c>
      <c r="BU556">
        <v>0</v>
      </c>
      <c r="BV556">
        <v>0</v>
      </c>
      <c r="BW556">
        <v>0</v>
      </c>
      <c r="BX556">
        <v>0</v>
      </c>
      <c r="BY556">
        <v>0</v>
      </c>
      <c r="BZ556">
        <v>0</v>
      </c>
      <c r="CA556">
        <v>0</v>
      </c>
      <c r="CB556">
        <v>0</v>
      </c>
      <c r="CC556">
        <v>0</v>
      </c>
      <c r="CD556">
        <v>0</v>
      </c>
      <c r="CE556">
        <v>0</v>
      </c>
      <c r="CF556">
        <v>0</v>
      </c>
      <c r="CG556">
        <v>0</v>
      </c>
      <c r="CH556">
        <v>0</v>
      </c>
      <c r="CI556">
        <v>0</v>
      </c>
      <c r="CJ556">
        <v>0</v>
      </c>
      <c r="CK556">
        <v>0</v>
      </c>
      <c r="CL556">
        <v>0</v>
      </c>
      <c r="CM556">
        <v>0</v>
      </c>
      <c r="CN556">
        <v>0</v>
      </c>
      <c r="CO556">
        <v>0</v>
      </c>
      <c r="CP556">
        <v>0</v>
      </c>
      <c r="CQ556">
        <v>0</v>
      </c>
      <c r="CR556">
        <v>0</v>
      </c>
      <c r="CS556">
        <v>0</v>
      </c>
      <c r="CT556">
        <v>0</v>
      </c>
      <c r="CU556">
        <v>0</v>
      </c>
      <c r="CV556">
        <v>0</v>
      </c>
      <c r="CW556">
        <v>0</v>
      </c>
      <c r="CX556">
        <v>0</v>
      </c>
      <c r="CY556">
        <v>0</v>
      </c>
      <c r="CZ556">
        <v>0</v>
      </c>
      <c r="DA556">
        <v>0</v>
      </c>
      <c r="DB556">
        <v>0</v>
      </c>
      <c r="DC556">
        <v>0</v>
      </c>
      <c r="DD556">
        <v>0</v>
      </c>
      <c r="DE556">
        <v>0</v>
      </c>
      <c r="DF556">
        <v>0</v>
      </c>
      <c r="DG556">
        <v>0</v>
      </c>
      <c r="DH556">
        <v>0</v>
      </c>
      <c r="DI556">
        <v>0</v>
      </c>
      <c r="DJ556">
        <v>0</v>
      </c>
      <c r="DK556">
        <v>0</v>
      </c>
      <c r="DL556">
        <v>0</v>
      </c>
      <c r="DM556">
        <v>0</v>
      </c>
      <c r="DN556">
        <v>0</v>
      </c>
      <c r="DO556">
        <v>0</v>
      </c>
      <c r="DP556">
        <v>0</v>
      </c>
      <c r="DQ556">
        <v>0</v>
      </c>
      <c r="DR556">
        <v>0</v>
      </c>
      <c r="DS556">
        <v>0</v>
      </c>
      <c r="DT556">
        <v>0</v>
      </c>
      <c r="DU556">
        <v>0</v>
      </c>
      <c r="DV556">
        <v>0</v>
      </c>
      <c r="DW556">
        <v>0</v>
      </c>
      <c r="DX556">
        <v>0</v>
      </c>
      <c r="DY556">
        <v>0</v>
      </c>
      <c r="DZ556">
        <v>0</v>
      </c>
      <c r="EA556">
        <v>0</v>
      </c>
      <c r="EB556">
        <v>0</v>
      </c>
      <c r="EC556">
        <v>0</v>
      </c>
      <c r="ED556">
        <v>0</v>
      </c>
      <c r="EE556">
        <v>0</v>
      </c>
      <c r="EF556">
        <v>0</v>
      </c>
      <c r="EG556">
        <v>0</v>
      </c>
      <c r="EH556">
        <v>0</v>
      </c>
      <c r="EI556">
        <v>0</v>
      </c>
      <c r="EJ556">
        <v>0</v>
      </c>
      <c r="EK556">
        <v>0</v>
      </c>
      <c r="EL556">
        <v>0</v>
      </c>
      <c r="EM556">
        <v>0</v>
      </c>
      <c r="EN556">
        <v>0</v>
      </c>
      <c r="EO556">
        <v>0</v>
      </c>
      <c r="EP556">
        <v>0</v>
      </c>
      <c r="EQ556">
        <v>0</v>
      </c>
      <c r="ER556">
        <v>0</v>
      </c>
      <c r="ES556">
        <v>0</v>
      </c>
      <c r="ET556">
        <v>0</v>
      </c>
      <c r="EU556">
        <v>0</v>
      </c>
      <c r="EV556">
        <v>0</v>
      </c>
      <c r="EW556">
        <v>0</v>
      </c>
      <c r="EX556">
        <v>0</v>
      </c>
      <c r="EY556">
        <v>0</v>
      </c>
      <c r="EZ556">
        <v>0</v>
      </c>
      <c r="FA556">
        <v>0</v>
      </c>
      <c r="FB556">
        <v>0</v>
      </c>
      <c r="FC556">
        <v>0</v>
      </c>
      <c r="FD556">
        <v>0</v>
      </c>
      <c r="FE556">
        <v>0</v>
      </c>
      <c r="FF556">
        <v>0</v>
      </c>
      <c r="FG556">
        <v>0</v>
      </c>
      <c r="FH556">
        <v>0</v>
      </c>
      <c r="FI556">
        <v>0</v>
      </c>
      <c r="FJ556">
        <v>0</v>
      </c>
      <c r="FK556">
        <v>0</v>
      </c>
      <c r="FL556">
        <v>0</v>
      </c>
      <c r="FM556">
        <v>0</v>
      </c>
      <c r="FN556">
        <v>0</v>
      </c>
      <c r="FO556">
        <v>0</v>
      </c>
      <c r="FP556">
        <v>0</v>
      </c>
      <c r="FQ556">
        <v>0</v>
      </c>
      <c r="FR556">
        <v>0</v>
      </c>
      <c r="FS556">
        <v>0</v>
      </c>
      <c r="FU556">
        <v>0</v>
      </c>
    </row>
    <row r="557" spans="1:177" x14ac:dyDescent="0.2">
      <c r="A557" t="s">
        <v>196</v>
      </c>
      <c r="B557" t="s">
        <v>213</v>
      </c>
      <c r="C557" t="s">
        <v>1</v>
      </c>
      <c r="D557" t="s">
        <v>257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0</v>
      </c>
      <c r="BI557">
        <v>0</v>
      </c>
      <c r="BJ557">
        <v>0</v>
      </c>
      <c r="BK557">
        <v>0</v>
      </c>
      <c r="BL557">
        <v>0</v>
      </c>
      <c r="BM557">
        <v>0</v>
      </c>
      <c r="BN557">
        <v>0</v>
      </c>
      <c r="BO557">
        <v>0</v>
      </c>
      <c r="BP557">
        <v>0</v>
      </c>
      <c r="BQ557">
        <v>0</v>
      </c>
      <c r="BR557">
        <v>0</v>
      </c>
      <c r="BS557">
        <v>0</v>
      </c>
      <c r="BT557">
        <v>0</v>
      </c>
      <c r="BU557">
        <v>0</v>
      </c>
      <c r="BV557">
        <v>0</v>
      </c>
      <c r="BW557">
        <v>0</v>
      </c>
      <c r="BX557">
        <v>0</v>
      </c>
      <c r="BY557">
        <v>0</v>
      </c>
      <c r="BZ557">
        <v>0</v>
      </c>
      <c r="CA557">
        <v>0</v>
      </c>
      <c r="CB557">
        <v>0</v>
      </c>
      <c r="CC557">
        <v>0</v>
      </c>
      <c r="CD557">
        <v>0</v>
      </c>
      <c r="CE557">
        <v>0</v>
      </c>
      <c r="CF557">
        <v>0</v>
      </c>
      <c r="CG557">
        <v>0</v>
      </c>
      <c r="CH557">
        <v>0</v>
      </c>
      <c r="CI557">
        <v>0</v>
      </c>
      <c r="CJ557">
        <v>0</v>
      </c>
      <c r="CK557">
        <v>0</v>
      </c>
      <c r="CL557">
        <v>0</v>
      </c>
      <c r="CM557">
        <v>0</v>
      </c>
      <c r="CN557">
        <v>0</v>
      </c>
      <c r="CO557">
        <v>0</v>
      </c>
      <c r="CP557">
        <v>0</v>
      </c>
      <c r="CQ557">
        <v>0</v>
      </c>
      <c r="CR557">
        <v>0</v>
      </c>
      <c r="CS557">
        <v>0</v>
      </c>
      <c r="CT557">
        <v>0</v>
      </c>
      <c r="CU557">
        <v>0</v>
      </c>
      <c r="CV557">
        <v>0</v>
      </c>
      <c r="CW557">
        <v>0</v>
      </c>
      <c r="CX557">
        <v>0</v>
      </c>
      <c r="CY557">
        <v>0</v>
      </c>
      <c r="CZ557">
        <v>0</v>
      </c>
      <c r="DA557">
        <v>0</v>
      </c>
      <c r="DB557">
        <v>0</v>
      </c>
      <c r="DC557">
        <v>0</v>
      </c>
      <c r="DD557">
        <v>0</v>
      </c>
      <c r="DE557">
        <v>0</v>
      </c>
      <c r="DF557">
        <v>0</v>
      </c>
      <c r="DG557">
        <v>0</v>
      </c>
      <c r="DH557">
        <v>0</v>
      </c>
      <c r="DI557">
        <v>0</v>
      </c>
      <c r="DJ557">
        <v>0</v>
      </c>
      <c r="DK557">
        <v>0</v>
      </c>
      <c r="DL557">
        <v>0</v>
      </c>
      <c r="DM557">
        <v>0</v>
      </c>
      <c r="DN557">
        <v>0</v>
      </c>
      <c r="DO557">
        <v>0</v>
      </c>
      <c r="DP557">
        <v>0</v>
      </c>
      <c r="DQ557">
        <v>0</v>
      </c>
      <c r="DR557">
        <v>0</v>
      </c>
      <c r="DS557">
        <v>0</v>
      </c>
      <c r="DT557">
        <v>0</v>
      </c>
      <c r="DU557">
        <v>0</v>
      </c>
      <c r="DV557">
        <v>0</v>
      </c>
      <c r="DW557">
        <v>0</v>
      </c>
      <c r="DX557">
        <v>0</v>
      </c>
      <c r="DY557">
        <v>0</v>
      </c>
      <c r="DZ557">
        <v>0</v>
      </c>
      <c r="EA557">
        <v>0</v>
      </c>
      <c r="EB557">
        <v>0</v>
      </c>
      <c r="EC557">
        <v>0</v>
      </c>
      <c r="ED557">
        <v>0</v>
      </c>
      <c r="EE557">
        <v>0</v>
      </c>
      <c r="EF557">
        <v>0</v>
      </c>
      <c r="EG557">
        <v>0</v>
      </c>
      <c r="EH557">
        <v>0</v>
      </c>
      <c r="EI557">
        <v>0</v>
      </c>
      <c r="EJ557">
        <v>0</v>
      </c>
      <c r="EK557">
        <v>0</v>
      </c>
      <c r="EL557">
        <v>0</v>
      </c>
      <c r="EM557">
        <v>0</v>
      </c>
      <c r="EN557">
        <v>0</v>
      </c>
      <c r="EO557">
        <v>0</v>
      </c>
      <c r="EP557">
        <v>0</v>
      </c>
      <c r="EQ557">
        <v>0</v>
      </c>
      <c r="ER557">
        <v>0</v>
      </c>
      <c r="ES557">
        <v>0</v>
      </c>
      <c r="ET557">
        <v>0</v>
      </c>
      <c r="EU557">
        <v>0</v>
      </c>
      <c r="EV557">
        <v>0</v>
      </c>
      <c r="EW557">
        <v>0</v>
      </c>
      <c r="EX557">
        <v>0</v>
      </c>
      <c r="EY557">
        <v>0</v>
      </c>
      <c r="EZ557">
        <v>0</v>
      </c>
      <c r="FA557">
        <v>0</v>
      </c>
      <c r="FB557">
        <v>0</v>
      </c>
      <c r="FC557">
        <v>0</v>
      </c>
      <c r="FD557">
        <v>0</v>
      </c>
      <c r="FE557">
        <v>0</v>
      </c>
      <c r="FF557">
        <v>0</v>
      </c>
      <c r="FG557">
        <v>0</v>
      </c>
      <c r="FH557">
        <v>0</v>
      </c>
      <c r="FI557">
        <v>0</v>
      </c>
      <c r="FJ557">
        <v>0</v>
      </c>
      <c r="FK557">
        <v>0</v>
      </c>
      <c r="FL557">
        <v>0</v>
      </c>
      <c r="FM557">
        <v>0</v>
      </c>
      <c r="FN557">
        <v>0</v>
      </c>
      <c r="FO557">
        <v>0</v>
      </c>
      <c r="FP557">
        <v>0</v>
      </c>
      <c r="FQ557">
        <v>0</v>
      </c>
      <c r="FR557">
        <v>0</v>
      </c>
      <c r="FS557">
        <v>23</v>
      </c>
      <c r="FT557">
        <v>0.16394039988517761</v>
      </c>
      <c r="FU557">
        <v>0</v>
      </c>
    </row>
    <row r="558" spans="1:177" x14ac:dyDescent="0.2">
      <c r="A558" t="s">
        <v>196</v>
      </c>
      <c r="B558" t="s">
        <v>213</v>
      </c>
      <c r="C558" t="s">
        <v>1</v>
      </c>
      <c r="D558" t="s">
        <v>258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0</v>
      </c>
      <c r="BI558">
        <v>0</v>
      </c>
      <c r="BJ558">
        <v>0</v>
      </c>
      <c r="BK558">
        <v>0</v>
      </c>
      <c r="BL558">
        <v>0</v>
      </c>
      <c r="BM558">
        <v>0</v>
      </c>
      <c r="BN558">
        <v>0</v>
      </c>
      <c r="BO558">
        <v>0</v>
      </c>
      <c r="BP558">
        <v>0</v>
      </c>
      <c r="BQ558">
        <v>0</v>
      </c>
      <c r="BR558">
        <v>0</v>
      </c>
      <c r="BS558">
        <v>0</v>
      </c>
      <c r="BT558">
        <v>0</v>
      </c>
      <c r="BU558">
        <v>0</v>
      </c>
      <c r="BV558">
        <v>0</v>
      </c>
      <c r="BW558">
        <v>0</v>
      </c>
      <c r="BX558">
        <v>0</v>
      </c>
      <c r="BY558">
        <v>0</v>
      </c>
      <c r="BZ558">
        <v>0</v>
      </c>
      <c r="CA558">
        <v>0</v>
      </c>
      <c r="CB558">
        <v>0</v>
      </c>
      <c r="CC558">
        <v>0</v>
      </c>
      <c r="CD558">
        <v>0</v>
      </c>
      <c r="CE558">
        <v>0</v>
      </c>
      <c r="CF558">
        <v>0</v>
      </c>
      <c r="CG558">
        <v>0</v>
      </c>
      <c r="CH558">
        <v>0</v>
      </c>
      <c r="CI558">
        <v>0</v>
      </c>
      <c r="CJ558">
        <v>0</v>
      </c>
      <c r="CK558">
        <v>0</v>
      </c>
      <c r="CL558">
        <v>0</v>
      </c>
      <c r="CM558">
        <v>0</v>
      </c>
      <c r="CN558">
        <v>0</v>
      </c>
      <c r="CO558">
        <v>0</v>
      </c>
      <c r="CP558">
        <v>0</v>
      </c>
      <c r="CQ558">
        <v>0</v>
      </c>
      <c r="CR558">
        <v>0</v>
      </c>
      <c r="CS558">
        <v>0</v>
      </c>
      <c r="CT558">
        <v>0</v>
      </c>
      <c r="CU558">
        <v>0</v>
      </c>
      <c r="CV558">
        <v>0</v>
      </c>
      <c r="CW558">
        <v>0</v>
      </c>
      <c r="CX558">
        <v>0</v>
      </c>
      <c r="CY558">
        <v>0</v>
      </c>
      <c r="CZ558">
        <v>0</v>
      </c>
      <c r="DA558">
        <v>0</v>
      </c>
      <c r="DB558">
        <v>0</v>
      </c>
      <c r="DC558">
        <v>0</v>
      </c>
      <c r="DD558">
        <v>0</v>
      </c>
      <c r="DE558">
        <v>0</v>
      </c>
      <c r="DF558">
        <v>0</v>
      </c>
      <c r="DG558">
        <v>0</v>
      </c>
      <c r="DH558">
        <v>0</v>
      </c>
      <c r="DI558">
        <v>0</v>
      </c>
      <c r="DJ558">
        <v>0</v>
      </c>
      <c r="DK558">
        <v>0</v>
      </c>
      <c r="DL558">
        <v>0</v>
      </c>
      <c r="DM558">
        <v>0</v>
      </c>
      <c r="DN558">
        <v>0</v>
      </c>
      <c r="DO558">
        <v>0</v>
      </c>
      <c r="DP558">
        <v>0</v>
      </c>
      <c r="DQ558">
        <v>0</v>
      </c>
      <c r="DR558">
        <v>0</v>
      </c>
      <c r="DS558">
        <v>0</v>
      </c>
      <c r="DT558">
        <v>0</v>
      </c>
      <c r="DU558">
        <v>0</v>
      </c>
      <c r="DV558">
        <v>0</v>
      </c>
      <c r="DW558">
        <v>0</v>
      </c>
      <c r="DX558">
        <v>0</v>
      </c>
      <c r="DY558">
        <v>0</v>
      </c>
      <c r="DZ558">
        <v>0</v>
      </c>
      <c r="EA558">
        <v>0</v>
      </c>
      <c r="EB558">
        <v>0</v>
      </c>
      <c r="EC558">
        <v>0</v>
      </c>
      <c r="ED558">
        <v>0</v>
      </c>
      <c r="EE558">
        <v>0</v>
      </c>
      <c r="EF558">
        <v>0</v>
      </c>
      <c r="EG558">
        <v>0</v>
      </c>
      <c r="EH558">
        <v>0</v>
      </c>
      <c r="EI558">
        <v>0</v>
      </c>
      <c r="EJ558">
        <v>0</v>
      </c>
      <c r="EK558">
        <v>0</v>
      </c>
      <c r="EL558">
        <v>0</v>
      </c>
      <c r="EM558">
        <v>0</v>
      </c>
      <c r="EN558">
        <v>0</v>
      </c>
      <c r="EO558">
        <v>0</v>
      </c>
      <c r="EP558">
        <v>0</v>
      </c>
      <c r="EQ558">
        <v>0</v>
      </c>
      <c r="ER558">
        <v>0</v>
      </c>
      <c r="ES558">
        <v>0</v>
      </c>
      <c r="ET558">
        <v>0</v>
      </c>
      <c r="EU558">
        <v>0</v>
      </c>
      <c r="EV558">
        <v>0</v>
      </c>
      <c r="EW558">
        <v>0</v>
      </c>
      <c r="EX558">
        <v>0</v>
      </c>
      <c r="EY558">
        <v>0</v>
      </c>
      <c r="EZ558">
        <v>0</v>
      </c>
      <c r="FA558">
        <v>0</v>
      </c>
      <c r="FB558">
        <v>0</v>
      </c>
      <c r="FC558">
        <v>0</v>
      </c>
      <c r="FD558">
        <v>0</v>
      </c>
      <c r="FE558">
        <v>0</v>
      </c>
      <c r="FF558">
        <v>0</v>
      </c>
      <c r="FG558">
        <v>0</v>
      </c>
      <c r="FH558">
        <v>0</v>
      </c>
      <c r="FI558">
        <v>0</v>
      </c>
      <c r="FJ558">
        <v>0</v>
      </c>
      <c r="FK558">
        <v>0</v>
      </c>
      <c r="FL558">
        <v>0</v>
      </c>
      <c r="FM558">
        <v>0</v>
      </c>
      <c r="FN558">
        <v>0</v>
      </c>
      <c r="FO558">
        <v>0</v>
      </c>
      <c r="FP558">
        <v>0</v>
      </c>
      <c r="FQ558">
        <v>0</v>
      </c>
      <c r="FR558">
        <v>0</v>
      </c>
      <c r="FS558">
        <v>0</v>
      </c>
      <c r="FU558">
        <v>0</v>
      </c>
    </row>
    <row r="559" spans="1:177" x14ac:dyDescent="0.2">
      <c r="A559" t="s">
        <v>196</v>
      </c>
      <c r="B559" t="s">
        <v>213</v>
      </c>
      <c r="C559" t="s">
        <v>1</v>
      </c>
      <c r="D559" t="s">
        <v>259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0</v>
      </c>
      <c r="BI559">
        <v>0</v>
      </c>
      <c r="BJ559">
        <v>0</v>
      </c>
      <c r="BK559">
        <v>0</v>
      </c>
      <c r="BL559">
        <v>0</v>
      </c>
      <c r="BM559">
        <v>0</v>
      </c>
      <c r="BN559">
        <v>0</v>
      </c>
      <c r="BO559">
        <v>0</v>
      </c>
      <c r="BP559">
        <v>0</v>
      </c>
      <c r="BQ559">
        <v>0</v>
      </c>
      <c r="BR559">
        <v>0</v>
      </c>
      <c r="BS559">
        <v>0</v>
      </c>
      <c r="BT559">
        <v>0</v>
      </c>
      <c r="BU559">
        <v>0</v>
      </c>
      <c r="BV559">
        <v>0</v>
      </c>
      <c r="BW559">
        <v>0</v>
      </c>
      <c r="BX559">
        <v>0</v>
      </c>
      <c r="BY559">
        <v>0</v>
      </c>
      <c r="BZ559">
        <v>0</v>
      </c>
      <c r="CA559">
        <v>0</v>
      </c>
      <c r="CB559">
        <v>0</v>
      </c>
      <c r="CC559">
        <v>0</v>
      </c>
      <c r="CD559">
        <v>0</v>
      </c>
      <c r="CE559">
        <v>0</v>
      </c>
      <c r="CF559">
        <v>0</v>
      </c>
      <c r="CG559">
        <v>0</v>
      </c>
      <c r="CH559">
        <v>0</v>
      </c>
      <c r="CI559">
        <v>0</v>
      </c>
      <c r="CJ559">
        <v>0</v>
      </c>
      <c r="CK559">
        <v>0</v>
      </c>
      <c r="CL559">
        <v>0</v>
      </c>
      <c r="CM559">
        <v>0</v>
      </c>
      <c r="CN559">
        <v>0</v>
      </c>
      <c r="CO559">
        <v>0</v>
      </c>
      <c r="CP559">
        <v>0</v>
      </c>
      <c r="CQ559">
        <v>0</v>
      </c>
      <c r="CR559">
        <v>0</v>
      </c>
      <c r="CS559">
        <v>0</v>
      </c>
      <c r="CT559">
        <v>0</v>
      </c>
      <c r="CU559">
        <v>0</v>
      </c>
      <c r="CV559">
        <v>0</v>
      </c>
      <c r="CW559">
        <v>0</v>
      </c>
      <c r="CX559">
        <v>0</v>
      </c>
      <c r="CY559">
        <v>0</v>
      </c>
      <c r="CZ559">
        <v>0</v>
      </c>
      <c r="DA559">
        <v>0</v>
      </c>
      <c r="DB559">
        <v>0</v>
      </c>
      <c r="DC559">
        <v>0</v>
      </c>
      <c r="DD559">
        <v>0</v>
      </c>
      <c r="DE559">
        <v>0</v>
      </c>
      <c r="DF559">
        <v>0</v>
      </c>
      <c r="DG559">
        <v>0</v>
      </c>
      <c r="DH559">
        <v>0</v>
      </c>
      <c r="DI559">
        <v>0</v>
      </c>
      <c r="DJ559">
        <v>0</v>
      </c>
      <c r="DK559">
        <v>0</v>
      </c>
      <c r="DL559">
        <v>0</v>
      </c>
      <c r="DM559">
        <v>0</v>
      </c>
      <c r="DN559">
        <v>0</v>
      </c>
      <c r="DO559">
        <v>0</v>
      </c>
      <c r="DP559">
        <v>0</v>
      </c>
      <c r="DQ559">
        <v>0</v>
      </c>
      <c r="DR559">
        <v>0</v>
      </c>
      <c r="DS559">
        <v>0</v>
      </c>
      <c r="DT559">
        <v>0</v>
      </c>
      <c r="DU559">
        <v>0</v>
      </c>
      <c r="DV559">
        <v>0</v>
      </c>
      <c r="DW559">
        <v>0</v>
      </c>
      <c r="DX559">
        <v>0</v>
      </c>
      <c r="DY559">
        <v>0</v>
      </c>
      <c r="DZ559">
        <v>0</v>
      </c>
      <c r="EA559">
        <v>0</v>
      </c>
      <c r="EB559">
        <v>0</v>
      </c>
      <c r="EC559">
        <v>0</v>
      </c>
      <c r="ED559">
        <v>0</v>
      </c>
      <c r="EE559">
        <v>0</v>
      </c>
      <c r="EF559">
        <v>0</v>
      </c>
      <c r="EG559">
        <v>0</v>
      </c>
      <c r="EH559">
        <v>0</v>
      </c>
      <c r="EI559">
        <v>0</v>
      </c>
      <c r="EJ559">
        <v>0</v>
      </c>
      <c r="EK559">
        <v>0</v>
      </c>
      <c r="EL559">
        <v>0</v>
      </c>
      <c r="EM559">
        <v>0</v>
      </c>
      <c r="EN559">
        <v>0</v>
      </c>
      <c r="EO559">
        <v>0</v>
      </c>
      <c r="EP559">
        <v>0</v>
      </c>
      <c r="EQ559">
        <v>0</v>
      </c>
      <c r="ER559">
        <v>0</v>
      </c>
      <c r="ES559">
        <v>0</v>
      </c>
      <c r="ET559">
        <v>0</v>
      </c>
      <c r="EU559">
        <v>0</v>
      </c>
      <c r="EV559">
        <v>0</v>
      </c>
      <c r="EW559">
        <v>0</v>
      </c>
      <c r="EX559">
        <v>0</v>
      </c>
      <c r="EY559">
        <v>0</v>
      </c>
      <c r="EZ559">
        <v>0</v>
      </c>
      <c r="FA559">
        <v>0</v>
      </c>
      <c r="FB559">
        <v>0</v>
      </c>
      <c r="FC559">
        <v>0</v>
      </c>
      <c r="FD559">
        <v>0</v>
      </c>
      <c r="FE559">
        <v>0</v>
      </c>
      <c r="FF559">
        <v>0</v>
      </c>
      <c r="FG559">
        <v>0</v>
      </c>
      <c r="FH559">
        <v>0</v>
      </c>
      <c r="FI559">
        <v>0</v>
      </c>
      <c r="FJ559">
        <v>0</v>
      </c>
      <c r="FK559">
        <v>0</v>
      </c>
      <c r="FL559">
        <v>0</v>
      </c>
      <c r="FM559">
        <v>0</v>
      </c>
      <c r="FN559">
        <v>0</v>
      </c>
      <c r="FO559">
        <v>0</v>
      </c>
      <c r="FP559">
        <v>0</v>
      </c>
      <c r="FQ559">
        <v>0</v>
      </c>
      <c r="FR559">
        <v>0</v>
      </c>
      <c r="FS559">
        <v>0</v>
      </c>
      <c r="FU559">
        <v>0</v>
      </c>
    </row>
    <row r="560" spans="1:177" x14ac:dyDescent="0.2">
      <c r="A560" t="s">
        <v>196</v>
      </c>
      <c r="B560" t="s">
        <v>213</v>
      </c>
      <c r="C560" t="s">
        <v>1</v>
      </c>
      <c r="D560" t="s">
        <v>260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0</v>
      </c>
      <c r="BI560">
        <v>0</v>
      </c>
      <c r="BJ560">
        <v>0</v>
      </c>
      <c r="BK560">
        <v>0</v>
      </c>
      <c r="BL560">
        <v>0</v>
      </c>
      <c r="BM560">
        <v>0</v>
      </c>
      <c r="BN560">
        <v>0</v>
      </c>
      <c r="BO560">
        <v>0</v>
      </c>
      <c r="BP560">
        <v>0</v>
      </c>
      <c r="BQ560">
        <v>0</v>
      </c>
      <c r="BR560">
        <v>0</v>
      </c>
      <c r="BS560">
        <v>0</v>
      </c>
      <c r="BT560">
        <v>0</v>
      </c>
      <c r="BU560">
        <v>0</v>
      </c>
      <c r="BV560">
        <v>0</v>
      </c>
      <c r="BW560">
        <v>0</v>
      </c>
      <c r="BX560">
        <v>0</v>
      </c>
      <c r="BY560">
        <v>0</v>
      </c>
      <c r="BZ560">
        <v>0</v>
      </c>
      <c r="CA560">
        <v>0</v>
      </c>
      <c r="CB560">
        <v>0</v>
      </c>
      <c r="CC560">
        <v>0</v>
      </c>
      <c r="CD560">
        <v>0</v>
      </c>
      <c r="CE560">
        <v>0</v>
      </c>
      <c r="CF560">
        <v>0</v>
      </c>
      <c r="CG560">
        <v>0</v>
      </c>
      <c r="CH560">
        <v>0</v>
      </c>
      <c r="CI560">
        <v>0</v>
      </c>
      <c r="CJ560">
        <v>0</v>
      </c>
      <c r="CK560">
        <v>0</v>
      </c>
      <c r="CL560">
        <v>0</v>
      </c>
      <c r="CM560">
        <v>0</v>
      </c>
      <c r="CN560">
        <v>0</v>
      </c>
      <c r="CO560">
        <v>0</v>
      </c>
      <c r="CP560">
        <v>0</v>
      </c>
      <c r="CQ560">
        <v>0</v>
      </c>
      <c r="CR560">
        <v>0</v>
      </c>
      <c r="CS560">
        <v>0</v>
      </c>
      <c r="CT560">
        <v>0</v>
      </c>
      <c r="CU560">
        <v>0</v>
      </c>
      <c r="CV560">
        <v>0</v>
      </c>
      <c r="CW560">
        <v>0</v>
      </c>
      <c r="CX560">
        <v>0</v>
      </c>
      <c r="CY560">
        <v>0</v>
      </c>
      <c r="CZ560">
        <v>0</v>
      </c>
      <c r="DA560">
        <v>0</v>
      </c>
      <c r="DB560">
        <v>0</v>
      </c>
      <c r="DC560">
        <v>0</v>
      </c>
      <c r="DD560">
        <v>0</v>
      </c>
      <c r="DE560">
        <v>0</v>
      </c>
      <c r="DF560">
        <v>0</v>
      </c>
      <c r="DG560">
        <v>0</v>
      </c>
      <c r="DH560">
        <v>0</v>
      </c>
      <c r="DI560">
        <v>0</v>
      </c>
      <c r="DJ560">
        <v>0</v>
      </c>
      <c r="DK560">
        <v>0</v>
      </c>
      <c r="DL560">
        <v>0</v>
      </c>
      <c r="DM560">
        <v>0</v>
      </c>
      <c r="DN560">
        <v>0</v>
      </c>
      <c r="DO560">
        <v>0</v>
      </c>
      <c r="DP560">
        <v>0</v>
      </c>
      <c r="DQ560">
        <v>0</v>
      </c>
      <c r="DR560">
        <v>0</v>
      </c>
      <c r="DS560">
        <v>0</v>
      </c>
      <c r="DT560">
        <v>0</v>
      </c>
      <c r="DU560">
        <v>0</v>
      </c>
      <c r="DV560">
        <v>0</v>
      </c>
      <c r="DW560">
        <v>0</v>
      </c>
      <c r="DX560">
        <v>0</v>
      </c>
      <c r="DY560">
        <v>0</v>
      </c>
      <c r="DZ560">
        <v>0</v>
      </c>
      <c r="EA560">
        <v>0</v>
      </c>
      <c r="EB560">
        <v>0</v>
      </c>
      <c r="EC560">
        <v>0</v>
      </c>
      <c r="ED560">
        <v>0</v>
      </c>
      <c r="EE560">
        <v>0</v>
      </c>
      <c r="EF560">
        <v>0</v>
      </c>
      <c r="EG560">
        <v>0</v>
      </c>
      <c r="EH560">
        <v>0</v>
      </c>
      <c r="EI560">
        <v>0</v>
      </c>
      <c r="EJ560">
        <v>0</v>
      </c>
      <c r="EK560">
        <v>0</v>
      </c>
      <c r="EL560">
        <v>0</v>
      </c>
      <c r="EM560">
        <v>0</v>
      </c>
      <c r="EN560">
        <v>0</v>
      </c>
      <c r="EO560">
        <v>0</v>
      </c>
      <c r="EP560">
        <v>0</v>
      </c>
      <c r="EQ560">
        <v>0</v>
      </c>
      <c r="ER560">
        <v>0</v>
      </c>
      <c r="ES560">
        <v>0</v>
      </c>
      <c r="ET560">
        <v>0</v>
      </c>
      <c r="EU560">
        <v>0</v>
      </c>
      <c r="EV560">
        <v>0</v>
      </c>
      <c r="EW560">
        <v>0</v>
      </c>
      <c r="EX560">
        <v>0</v>
      </c>
      <c r="EY560">
        <v>0</v>
      </c>
      <c r="EZ560">
        <v>0</v>
      </c>
      <c r="FA560">
        <v>0</v>
      </c>
      <c r="FB560">
        <v>0</v>
      </c>
      <c r="FC560">
        <v>0</v>
      </c>
      <c r="FD560">
        <v>0</v>
      </c>
      <c r="FE560">
        <v>0</v>
      </c>
      <c r="FF560">
        <v>0</v>
      </c>
      <c r="FG560">
        <v>0</v>
      </c>
      <c r="FH560">
        <v>0</v>
      </c>
      <c r="FI560">
        <v>0</v>
      </c>
      <c r="FJ560">
        <v>0</v>
      </c>
      <c r="FK560">
        <v>0</v>
      </c>
      <c r="FL560">
        <v>0</v>
      </c>
      <c r="FM560">
        <v>0</v>
      </c>
      <c r="FN560">
        <v>0</v>
      </c>
      <c r="FO560">
        <v>0</v>
      </c>
      <c r="FP560">
        <v>0</v>
      </c>
      <c r="FQ560">
        <v>0</v>
      </c>
      <c r="FR560">
        <v>0</v>
      </c>
      <c r="FS560">
        <v>0</v>
      </c>
      <c r="FU560">
        <v>0</v>
      </c>
    </row>
    <row r="561" spans="1:177" x14ac:dyDescent="0.2">
      <c r="A561" t="s">
        <v>196</v>
      </c>
      <c r="B561" t="s">
        <v>213</v>
      </c>
      <c r="C561" t="s">
        <v>1</v>
      </c>
      <c r="D561" t="s">
        <v>2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0</v>
      </c>
      <c r="BI561">
        <v>0</v>
      </c>
      <c r="BJ561">
        <v>0</v>
      </c>
      <c r="BK561">
        <v>0</v>
      </c>
      <c r="BL561">
        <v>0</v>
      </c>
      <c r="BM561">
        <v>0</v>
      </c>
      <c r="BN561">
        <v>0</v>
      </c>
      <c r="BO561">
        <v>0</v>
      </c>
      <c r="BP561">
        <v>0</v>
      </c>
      <c r="BQ561">
        <v>0</v>
      </c>
      <c r="BR561">
        <v>0</v>
      </c>
      <c r="BS561">
        <v>0</v>
      </c>
      <c r="BT561">
        <v>0</v>
      </c>
      <c r="BU561">
        <v>0</v>
      </c>
      <c r="BV561">
        <v>0</v>
      </c>
      <c r="BW561">
        <v>0</v>
      </c>
      <c r="BX561">
        <v>0</v>
      </c>
      <c r="BY561">
        <v>0</v>
      </c>
      <c r="BZ561">
        <v>0</v>
      </c>
      <c r="CA561">
        <v>0</v>
      </c>
      <c r="CB561">
        <v>0</v>
      </c>
      <c r="CC561">
        <v>0</v>
      </c>
      <c r="CD561">
        <v>0</v>
      </c>
      <c r="CE561">
        <v>0</v>
      </c>
      <c r="CF561">
        <v>0</v>
      </c>
      <c r="CG561">
        <v>0</v>
      </c>
      <c r="CH561">
        <v>0</v>
      </c>
      <c r="CI561">
        <v>0</v>
      </c>
      <c r="CJ561">
        <v>0</v>
      </c>
      <c r="CK561">
        <v>0</v>
      </c>
      <c r="CL561">
        <v>0</v>
      </c>
      <c r="CM561">
        <v>0</v>
      </c>
      <c r="CN561">
        <v>0</v>
      </c>
      <c r="CO561">
        <v>0</v>
      </c>
      <c r="CP561">
        <v>0</v>
      </c>
      <c r="CQ561">
        <v>0</v>
      </c>
      <c r="CR561">
        <v>0</v>
      </c>
      <c r="CS561">
        <v>0</v>
      </c>
      <c r="CT561">
        <v>0</v>
      </c>
      <c r="CU561">
        <v>0</v>
      </c>
      <c r="CV561">
        <v>0</v>
      </c>
      <c r="CW561">
        <v>0</v>
      </c>
      <c r="CX561">
        <v>0</v>
      </c>
      <c r="CY561">
        <v>0</v>
      </c>
      <c r="CZ561">
        <v>0</v>
      </c>
      <c r="DA561">
        <v>0</v>
      </c>
      <c r="DB561">
        <v>0</v>
      </c>
      <c r="DC561">
        <v>0</v>
      </c>
      <c r="DD561">
        <v>0</v>
      </c>
      <c r="DE561">
        <v>0</v>
      </c>
      <c r="DF561">
        <v>0</v>
      </c>
      <c r="DG561">
        <v>0</v>
      </c>
      <c r="DH561">
        <v>0</v>
      </c>
      <c r="DI561">
        <v>0</v>
      </c>
      <c r="DJ561">
        <v>0</v>
      </c>
      <c r="DK561">
        <v>0</v>
      </c>
      <c r="DL561">
        <v>0</v>
      </c>
      <c r="DM561">
        <v>0</v>
      </c>
      <c r="DN561">
        <v>0</v>
      </c>
      <c r="DO561">
        <v>0</v>
      </c>
      <c r="DP561">
        <v>0</v>
      </c>
      <c r="DQ561">
        <v>0</v>
      </c>
      <c r="DR561">
        <v>0</v>
      </c>
      <c r="DS561">
        <v>0</v>
      </c>
      <c r="DT561">
        <v>0</v>
      </c>
      <c r="DU561">
        <v>0</v>
      </c>
      <c r="DV561">
        <v>0</v>
      </c>
      <c r="DW561">
        <v>0</v>
      </c>
      <c r="DX561">
        <v>0</v>
      </c>
      <c r="DY561">
        <v>0</v>
      </c>
      <c r="DZ561">
        <v>0</v>
      </c>
      <c r="EA561">
        <v>0</v>
      </c>
      <c r="EB561">
        <v>0</v>
      </c>
      <c r="EC561">
        <v>0</v>
      </c>
      <c r="ED561">
        <v>0</v>
      </c>
      <c r="EE561">
        <v>0</v>
      </c>
      <c r="EF561">
        <v>0</v>
      </c>
      <c r="EG561">
        <v>0</v>
      </c>
      <c r="EH561">
        <v>0</v>
      </c>
      <c r="EI561">
        <v>0</v>
      </c>
      <c r="EJ561">
        <v>0</v>
      </c>
      <c r="EK561">
        <v>0</v>
      </c>
      <c r="EL561">
        <v>0</v>
      </c>
      <c r="EM561">
        <v>0</v>
      </c>
      <c r="EN561">
        <v>0</v>
      </c>
      <c r="EO561">
        <v>0</v>
      </c>
      <c r="EP561">
        <v>0</v>
      </c>
      <c r="EQ561">
        <v>0</v>
      </c>
      <c r="ER561">
        <v>0</v>
      </c>
      <c r="ES561">
        <v>0</v>
      </c>
      <c r="ET561">
        <v>0</v>
      </c>
      <c r="EU561">
        <v>0</v>
      </c>
      <c r="EV561">
        <v>0</v>
      </c>
      <c r="EW561">
        <v>0</v>
      </c>
      <c r="EX561">
        <v>0</v>
      </c>
      <c r="EY561">
        <v>0</v>
      </c>
      <c r="EZ561">
        <v>0</v>
      </c>
      <c r="FA561">
        <v>0</v>
      </c>
      <c r="FB561">
        <v>0</v>
      </c>
      <c r="FC561">
        <v>0</v>
      </c>
      <c r="FD561">
        <v>0</v>
      </c>
      <c r="FE561">
        <v>0</v>
      </c>
      <c r="FF561">
        <v>0</v>
      </c>
      <c r="FG561">
        <v>0</v>
      </c>
      <c r="FH561">
        <v>0</v>
      </c>
      <c r="FI561">
        <v>0</v>
      </c>
      <c r="FJ561">
        <v>0</v>
      </c>
      <c r="FK561">
        <v>0</v>
      </c>
      <c r="FL561">
        <v>0</v>
      </c>
      <c r="FM561">
        <v>0</v>
      </c>
      <c r="FN561">
        <v>0</v>
      </c>
      <c r="FO561">
        <v>0</v>
      </c>
      <c r="FP561">
        <v>0</v>
      </c>
      <c r="FQ561">
        <v>0</v>
      </c>
      <c r="FR561">
        <v>0</v>
      </c>
      <c r="FS561">
        <v>24</v>
      </c>
      <c r="FT561">
        <v>0.16109593212604523</v>
      </c>
      <c r="FU561">
        <v>0</v>
      </c>
    </row>
    <row r="562" spans="1:177" x14ac:dyDescent="0.2">
      <c r="A562" t="s">
        <v>197</v>
      </c>
      <c r="B562" t="s">
        <v>213</v>
      </c>
      <c r="C562" t="s">
        <v>1</v>
      </c>
      <c r="D562" t="s">
        <v>246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0</v>
      </c>
      <c r="BI562">
        <v>0</v>
      </c>
      <c r="BJ562">
        <v>0</v>
      </c>
      <c r="BK562">
        <v>0</v>
      </c>
      <c r="BL562">
        <v>0</v>
      </c>
      <c r="BM562">
        <v>0</v>
      </c>
      <c r="BN562">
        <v>0</v>
      </c>
      <c r="BO562">
        <v>0</v>
      </c>
      <c r="BP562">
        <v>0</v>
      </c>
      <c r="BQ562">
        <v>0</v>
      </c>
      <c r="BR562">
        <v>0</v>
      </c>
      <c r="BS562">
        <v>0</v>
      </c>
      <c r="BT562">
        <v>0</v>
      </c>
      <c r="BU562">
        <v>0</v>
      </c>
      <c r="BV562">
        <v>0</v>
      </c>
      <c r="BW562">
        <v>0</v>
      </c>
      <c r="BX562">
        <v>0</v>
      </c>
      <c r="BY562">
        <v>0</v>
      </c>
      <c r="BZ562">
        <v>0</v>
      </c>
      <c r="CA562">
        <v>0</v>
      </c>
      <c r="CB562">
        <v>0</v>
      </c>
      <c r="CC562">
        <v>0</v>
      </c>
      <c r="CD562">
        <v>0</v>
      </c>
      <c r="CE562">
        <v>0</v>
      </c>
      <c r="CF562">
        <v>0</v>
      </c>
      <c r="CG562">
        <v>0</v>
      </c>
      <c r="CH562">
        <v>0</v>
      </c>
      <c r="CI562">
        <v>0</v>
      </c>
      <c r="CJ562">
        <v>0</v>
      </c>
      <c r="CK562">
        <v>0</v>
      </c>
      <c r="CL562">
        <v>0</v>
      </c>
      <c r="CM562">
        <v>0</v>
      </c>
      <c r="CN562">
        <v>0</v>
      </c>
      <c r="CO562">
        <v>0</v>
      </c>
      <c r="CP562">
        <v>0</v>
      </c>
      <c r="CQ562">
        <v>0</v>
      </c>
      <c r="CR562">
        <v>0</v>
      </c>
      <c r="CS562">
        <v>0</v>
      </c>
      <c r="CT562">
        <v>0</v>
      </c>
      <c r="CU562">
        <v>0</v>
      </c>
      <c r="CV562">
        <v>0</v>
      </c>
      <c r="CW562">
        <v>0</v>
      </c>
      <c r="CX562">
        <v>0</v>
      </c>
      <c r="CY562">
        <v>0</v>
      </c>
      <c r="CZ562">
        <v>0</v>
      </c>
      <c r="DA562">
        <v>0</v>
      </c>
      <c r="DB562">
        <v>0</v>
      </c>
      <c r="DC562">
        <v>0</v>
      </c>
      <c r="DD562">
        <v>0</v>
      </c>
      <c r="DE562">
        <v>0</v>
      </c>
      <c r="DF562">
        <v>0</v>
      </c>
      <c r="DG562">
        <v>0</v>
      </c>
      <c r="DH562">
        <v>0</v>
      </c>
      <c r="DI562">
        <v>0</v>
      </c>
      <c r="DJ562">
        <v>0</v>
      </c>
      <c r="DK562">
        <v>0</v>
      </c>
      <c r="DL562">
        <v>0</v>
      </c>
      <c r="DM562">
        <v>0</v>
      </c>
      <c r="DN562">
        <v>0</v>
      </c>
      <c r="DO562">
        <v>0</v>
      </c>
      <c r="DP562">
        <v>0</v>
      </c>
      <c r="DQ562">
        <v>0</v>
      </c>
      <c r="DR562">
        <v>0</v>
      </c>
      <c r="DS562">
        <v>0</v>
      </c>
      <c r="DT562">
        <v>0</v>
      </c>
      <c r="DU562">
        <v>0</v>
      </c>
      <c r="DV562">
        <v>0</v>
      </c>
      <c r="DW562">
        <v>0</v>
      </c>
      <c r="DX562">
        <v>0</v>
      </c>
      <c r="DY562">
        <v>0</v>
      </c>
      <c r="DZ562">
        <v>0</v>
      </c>
      <c r="EA562">
        <v>0</v>
      </c>
      <c r="EB562">
        <v>0</v>
      </c>
      <c r="EC562">
        <v>0</v>
      </c>
      <c r="ED562">
        <v>0</v>
      </c>
      <c r="EE562">
        <v>0</v>
      </c>
      <c r="EF562">
        <v>0</v>
      </c>
      <c r="EG562">
        <v>0</v>
      </c>
      <c r="EH562">
        <v>0</v>
      </c>
      <c r="EI562">
        <v>0</v>
      </c>
      <c r="EJ562">
        <v>0</v>
      </c>
      <c r="EK562">
        <v>0</v>
      </c>
      <c r="EL562">
        <v>0</v>
      </c>
      <c r="EM562">
        <v>0</v>
      </c>
      <c r="EN562">
        <v>0</v>
      </c>
      <c r="EO562">
        <v>0</v>
      </c>
      <c r="EP562">
        <v>0</v>
      </c>
      <c r="EQ562">
        <v>0</v>
      </c>
      <c r="ER562">
        <v>0</v>
      </c>
      <c r="ES562">
        <v>0</v>
      </c>
      <c r="ET562">
        <v>0</v>
      </c>
      <c r="EU562">
        <v>0</v>
      </c>
      <c r="EV562">
        <v>0</v>
      </c>
      <c r="EW562">
        <v>0</v>
      </c>
      <c r="EX562">
        <v>0</v>
      </c>
      <c r="EY562">
        <v>0</v>
      </c>
      <c r="EZ562">
        <v>0</v>
      </c>
      <c r="FA562">
        <v>0</v>
      </c>
      <c r="FB562">
        <v>0</v>
      </c>
      <c r="FC562">
        <v>0</v>
      </c>
      <c r="FD562">
        <v>0</v>
      </c>
      <c r="FE562">
        <v>0</v>
      </c>
      <c r="FF562">
        <v>0</v>
      </c>
      <c r="FG562">
        <v>0</v>
      </c>
      <c r="FH562">
        <v>0</v>
      </c>
      <c r="FI562">
        <v>0</v>
      </c>
      <c r="FJ562">
        <v>0</v>
      </c>
      <c r="FK562">
        <v>0</v>
      </c>
      <c r="FL562">
        <v>0</v>
      </c>
      <c r="FM562">
        <v>0</v>
      </c>
      <c r="FN562">
        <v>0</v>
      </c>
      <c r="FO562">
        <v>0</v>
      </c>
      <c r="FP562">
        <v>0</v>
      </c>
      <c r="FQ562">
        <v>0</v>
      </c>
      <c r="FR562">
        <v>0</v>
      </c>
      <c r="FS562">
        <v>0</v>
      </c>
      <c r="FU562">
        <v>0</v>
      </c>
    </row>
    <row r="563" spans="1:177" x14ac:dyDescent="0.2">
      <c r="A563" t="s">
        <v>197</v>
      </c>
      <c r="B563" t="s">
        <v>213</v>
      </c>
      <c r="C563" t="s">
        <v>1</v>
      </c>
      <c r="D563" t="s">
        <v>247</v>
      </c>
      <c r="E563">
        <v>81</v>
      </c>
      <c r="F563">
        <v>81</v>
      </c>
      <c r="G563">
        <v>19.242589950561523</v>
      </c>
      <c r="H563">
        <v>18.726543426513672</v>
      </c>
      <c r="I563">
        <v>18.223169326782227</v>
      </c>
      <c r="J563">
        <v>18.194215774536133</v>
      </c>
      <c r="K563">
        <v>18.786317825317383</v>
      </c>
      <c r="L563">
        <v>19.899181365966797</v>
      </c>
      <c r="M563">
        <v>22.643714904785156</v>
      </c>
      <c r="N563">
        <v>25.134370803833008</v>
      </c>
      <c r="O563">
        <v>26.3184814453125</v>
      </c>
      <c r="P563">
        <v>27.272314071655273</v>
      </c>
      <c r="Q563">
        <v>27.96034049987793</v>
      </c>
      <c r="R563">
        <v>27.553182601928711</v>
      </c>
      <c r="S563">
        <v>28.374105453491211</v>
      </c>
      <c r="T563">
        <v>28.638637542724609</v>
      </c>
      <c r="U563">
        <v>28.410140991210938</v>
      </c>
      <c r="V563">
        <v>26.203144073486328</v>
      </c>
      <c r="W563">
        <v>24.484647750854492</v>
      </c>
      <c r="X563">
        <v>23.383121490478516</v>
      </c>
      <c r="Y563">
        <v>23.095668792724609</v>
      </c>
      <c r="Z563">
        <v>22.764276504516602</v>
      </c>
      <c r="AA563">
        <v>22.985946655273438</v>
      </c>
      <c r="AB563">
        <v>22.283802032470703</v>
      </c>
      <c r="AC563">
        <v>21.51679801940918</v>
      </c>
      <c r="AD563">
        <v>20.39508056640625</v>
      </c>
      <c r="AE563">
        <v>-0.88011014461517334</v>
      </c>
      <c r="AF563">
        <v>-0.80378890037536621</v>
      </c>
      <c r="AG563">
        <v>-0.563862144947052</v>
      </c>
      <c r="AH563">
        <v>-1.0482701063156128</v>
      </c>
      <c r="AI563">
        <v>-0.90771931409835815</v>
      </c>
      <c r="AJ563">
        <v>-0.86313891410827637</v>
      </c>
      <c r="AK563">
        <v>-0.69937139749526978</v>
      </c>
      <c r="AL563">
        <v>-1.0376659631729126</v>
      </c>
      <c r="AM563">
        <v>-1.480290412902832</v>
      </c>
      <c r="AN563">
        <v>-1.8923273086547852</v>
      </c>
      <c r="AO563">
        <v>-2.0672123432159424</v>
      </c>
      <c r="AP563">
        <v>-1.8465545177459717</v>
      </c>
      <c r="AQ563">
        <v>-2.5916018486022949</v>
      </c>
      <c r="AR563">
        <v>-3.0209102630615234</v>
      </c>
      <c r="AS563">
        <v>-1.1462244987487793</v>
      </c>
      <c r="AT563">
        <v>7.1341190338134766</v>
      </c>
      <c r="AU563">
        <v>7.3595962524414062</v>
      </c>
      <c r="AV563">
        <v>7.0055737495422363</v>
      </c>
      <c r="AW563">
        <v>7.1707901954650879</v>
      </c>
      <c r="AX563">
        <v>1.6434183120727539</v>
      </c>
      <c r="AY563">
        <v>0.20955899357795715</v>
      </c>
      <c r="AZ563">
        <v>0.47964951395988464</v>
      </c>
      <c r="BA563">
        <v>0.62544363737106323</v>
      </c>
      <c r="BB563">
        <v>0.69082123041152954</v>
      </c>
      <c r="BC563">
        <v>-0.34663087129592896</v>
      </c>
      <c r="BD563">
        <v>-0.28644540905952454</v>
      </c>
      <c r="BE563">
        <v>-8.1324465572834015E-2</v>
      </c>
      <c r="BF563">
        <v>-0.58571135997772217</v>
      </c>
      <c r="BG563">
        <v>-0.46652582287788391</v>
      </c>
      <c r="BH563">
        <v>-0.39886796474456787</v>
      </c>
      <c r="BI563">
        <v>-0.23621454834938049</v>
      </c>
      <c r="BJ563">
        <v>-0.49529778957366943</v>
      </c>
      <c r="BK563">
        <v>-0.82219457626342773</v>
      </c>
      <c r="BL563">
        <v>-1.2324446439743042</v>
      </c>
      <c r="BM563">
        <v>-1.3770278692245483</v>
      </c>
      <c r="BN563">
        <v>-1.164301872253418</v>
      </c>
      <c r="BO563">
        <v>-1.881889820098877</v>
      </c>
      <c r="BP563">
        <v>-2.3231580257415771</v>
      </c>
      <c r="BQ563">
        <v>-0.45322486758232117</v>
      </c>
      <c r="BR563">
        <v>7.797266960144043</v>
      </c>
      <c r="BS563">
        <v>7.984346866607666</v>
      </c>
      <c r="BT563">
        <v>7.5965781211853027</v>
      </c>
      <c r="BU563">
        <v>7.7349905967712402</v>
      </c>
      <c r="BV563">
        <v>2.1790189743041992</v>
      </c>
      <c r="BW563">
        <v>0.74129223823547363</v>
      </c>
      <c r="BX563">
        <v>1.0066846609115601</v>
      </c>
      <c r="BY563">
        <v>1.1448101997375488</v>
      </c>
      <c r="BZ563">
        <v>1.2166006565093994</v>
      </c>
      <c r="CA563">
        <v>2.2855240851640701E-2</v>
      </c>
      <c r="CB563">
        <v>7.1865081787109375E-2</v>
      </c>
      <c r="CC563">
        <v>0.25287967920303345</v>
      </c>
      <c r="CD563">
        <v>-0.26534450054168701</v>
      </c>
      <c r="CE563">
        <v>-0.16095653176307678</v>
      </c>
      <c r="CF563">
        <v>-7.73153156042099E-2</v>
      </c>
      <c r="CG563">
        <v>8.4566466510295868E-2</v>
      </c>
      <c r="CH563">
        <v>-0.11965523660182953</v>
      </c>
      <c r="CI563">
        <v>-0.36639946699142456</v>
      </c>
      <c r="CJ563">
        <v>-0.77541196346282959</v>
      </c>
      <c r="CK563">
        <v>-0.89900827407836914</v>
      </c>
      <c r="CL563">
        <v>-0.69177567958831787</v>
      </c>
      <c r="CM563">
        <v>-1.3903454542160034</v>
      </c>
      <c r="CN563">
        <v>-1.8398970365524292</v>
      </c>
      <c r="CO563">
        <v>2.6744550094008446E-2</v>
      </c>
      <c r="CP563">
        <v>8.256561279296875</v>
      </c>
      <c r="CQ563">
        <v>8.4170475006103516</v>
      </c>
      <c r="CR563">
        <v>8.0059061050415039</v>
      </c>
      <c r="CS563">
        <v>8.1257543563842773</v>
      </c>
      <c r="CT563">
        <v>2.5499744415283203</v>
      </c>
      <c r="CU563">
        <v>1.1095690727233887</v>
      </c>
      <c r="CV563">
        <v>1.3717076778411865</v>
      </c>
      <c r="CW563">
        <v>1.5045218467712402</v>
      </c>
      <c r="CX563">
        <v>1.5807538032531738</v>
      </c>
      <c r="CY563">
        <v>0.39234134554862976</v>
      </c>
      <c r="CZ563">
        <v>0.43017557263374329</v>
      </c>
      <c r="DA563">
        <v>0.58708381652832031</v>
      </c>
      <c r="DB563">
        <v>5.5022329092025757E-2</v>
      </c>
      <c r="DC563">
        <v>0.14461274445056915</v>
      </c>
      <c r="DD563">
        <v>0.24423733353614807</v>
      </c>
      <c r="DE563">
        <v>0.40534746646881104</v>
      </c>
      <c r="DF563">
        <v>0.25598731637001038</v>
      </c>
      <c r="DG563">
        <v>8.9395672082901001E-2</v>
      </c>
      <c r="DH563">
        <v>-0.31837928295135498</v>
      </c>
      <c r="DI563">
        <v>-0.42098864912986755</v>
      </c>
      <c r="DJ563">
        <v>-0.21924951672554016</v>
      </c>
      <c r="DK563">
        <v>-0.89880102872848511</v>
      </c>
      <c r="DL563">
        <v>-1.3566360473632812</v>
      </c>
      <c r="DM563">
        <v>0.50671398639678955</v>
      </c>
      <c r="DN563">
        <v>8.715855598449707</v>
      </c>
      <c r="DO563">
        <v>8.8497476577758789</v>
      </c>
      <c r="DP563">
        <v>8.4152336120605469</v>
      </c>
      <c r="DQ563">
        <v>8.5165176391601562</v>
      </c>
      <c r="DR563">
        <v>2.9209299087524414</v>
      </c>
      <c r="DS563">
        <v>1.4778459072113037</v>
      </c>
      <c r="DT563">
        <v>1.736730694770813</v>
      </c>
      <c r="DU563">
        <v>1.8642334938049316</v>
      </c>
      <c r="DV563">
        <v>1.9449069499969482</v>
      </c>
      <c r="DW563">
        <v>0.92582064867019653</v>
      </c>
      <c r="DX563">
        <v>0.94751906394958496</v>
      </c>
      <c r="DY563">
        <v>1.0696215629577637</v>
      </c>
      <c r="DZ563">
        <v>0.51758116483688354</v>
      </c>
      <c r="EA563">
        <v>0.58580625057220459</v>
      </c>
      <c r="EB563">
        <v>0.70850831270217896</v>
      </c>
      <c r="EC563">
        <v>0.86850428581237793</v>
      </c>
      <c r="ED563">
        <v>0.79835551977157593</v>
      </c>
      <c r="EE563">
        <v>0.74749147891998291</v>
      </c>
      <c r="EF563">
        <v>0.3415033221244812</v>
      </c>
      <c r="EG563">
        <v>0.26919576525688171</v>
      </c>
      <c r="EH563">
        <v>0.46300321817398071</v>
      </c>
      <c r="EI563">
        <v>-0.18908901512622833</v>
      </c>
      <c r="EJ563">
        <v>-0.65888392925262451</v>
      </c>
      <c r="EK563">
        <v>1.1997135877609253</v>
      </c>
      <c r="EL563">
        <v>9.3790035247802734</v>
      </c>
      <c r="EM563">
        <v>9.4744987487792969</v>
      </c>
      <c r="EN563">
        <v>9.0062389373779297</v>
      </c>
      <c r="EO563">
        <v>9.080718994140625</v>
      </c>
      <c r="EP563">
        <v>3.4565305709838867</v>
      </c>
      <c r="EQ563">
        <v>2.0095791816711426</v>
      </c>
      <c r="ER563">
        <v>2.263765811920166</v>
      </c>
      <c r="ES563">
        <v>2.3835999965667725</v>
      </c>
      <c r="ET563">
        <v>2.4706864356994629</v>
      </c>
      <c r="EU563">
        <v>74.899871826171875</v>
      </c>
      <c r="EV563">
        <v>73.748191833496094</v>
      </c>
      <c r="EW563">
        <v>70.18585205078125</v>
      </c>
      <c r="EX563">
        <v>68.292304992675781</v>
      </c>
      <c r="EY563">
        <v>67.002525329589844</v>
      </c>
      <c r="EZ563">
        <v>65.5885009765625</v>
      </c>
      <c r="FA563">
        <v>65.5</v>
      </c>
      <c r="FB563">
        <v>70.368736267089844</v>
      </c>
      <c r="FC563">
        <v>77.242988586425781</v>
      </c>
      <c r="FD563">
        <v>81.640739440917969</v>
      </c>
      <c r="FE563">
        <v>85.158134460449219</v>
      </c>
      <c r="FF563">
        <v>88.647453308105469</v>
      </c>
      <c r="FG563">
        <v>91.857681274414063</v>
      </c>
      <c r="FH563">
        <v>94.048782348632813</v>
      </c>
      <c r="FI563">
        <v>95.001426696777344</v>
      </c>
      <c r="FJ563">
        <v>95.8770751953125</v>
      </c>
      <c r="FK563">
        <v>94.88885498046875</v>
      </c>
      <c r="FL563">
        <v>92.429023742675781</v>
      </c>
      <c r="FM563">
        <v>89.412239074707031</v>
      </c>
      <c r="FN563">
        <v>83.5</v>
      </c>
      <c r="FO563">
        <v>80.071792602539063</v>
      </c>
      <c r="FP563">
        <v>77.071556091308594</v>
      </c>
      <c r="FQ563">
        <v>75.007255554199219</v>
      </c>
      <c r="FR563">
        <v>72.971443176269531</v>
      </c>
      <c r="FS563">
        <v>81</v>
      </c>
      <c r="FT563">
        <v>0.1412360668182373</v>
      </c>
      <c r="FU563">
        <v>1</v>
      </c>
    </row>
    <row r="564" spans="1:177" x14ac:dyDescent="0.2">
      <c r="A564" t="s">
        <v>197</v>
      </c>
      <c r="B564" t="s">
        <v>213</v>
      </c>
      <c r="C564" t="s">
        <v>1</v>
      </c>
      <c r="D564" t="s">
        <v>248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0</v>
      </c>
      <c r="BI564">
        <v>0</v>
      </c>
      <c r="BJ564">
        <v>0</v>
      </c>
      <c r="BK564">
        <v>0</v>
      </c>
      <c r="BL564">
        <v>0</v>
      </c>
      <c r="BM564">
        <v>0</v>
      </c>
      <c r="BN564">
        <v>0</v>
      </c>
      <c r="BO564">
        <v>0</v>
      </c>
      <c r="BP564">
        <v>0</v>
      </c>
      <c r="BQ564">
        <v>0</v>
      </c>
      <c r="BR564">
        <v>0</v>
      </c>
      <c r="BS564">
        <v>0</v>
      </c>
      <c r="BT564">
        <v>0</v>
      </c>
      <c r="BU564">
        <v>0</v>
      </c>
      <c r="BV564">
        <v>0</v>
      </c>
      <c r="BW564">
        <v>0</v>
      </c>
      <c r="BX564">
        <v>0</v>
      </c>
      <c r="BY564">
        <v>0</v>
      </c>
      <c r="BZ564">
        <v>0</v>
      </c>
      <c r="CA564">
        <v>0</v>
      </c>
      <c r="CB564">
        <v>0</v>
      </c>
      <c r="CC564">
        <v>0</v>
      </c>
      <c r="CD564">
        <v>0</v>
      </c>
      <c r="CE564">
        <v>0</v>
      </c>
      <c r="CF564">
        <v>0</v>
      </c>
      <c r="CG564">
        <v>0</v>
      </c>
      <c r="CH564">
        <v>0</v>
      </c>
      <c r="CI564">
        <v>0</v>
      </c>
      <c r="CJ564">
        <v>0</v>
      </c>
      <c r="CK564">
        <v>0</v>
      </c>
      <c r="CL564">
        <v>0</v>
      </c>
      <c r="CM564">
        <v>0</v>
      </c>
      <c r="CN564">
        <v>0</v>
      </c>
      <c r="CO564">
        <v>0</v>
      </c>
      <c r="CP564">
        <v>0</v>
      </c>
      <c r="CQ564">
        <v>0</v>
      </c>
      <c r="CR564">
        <v>0</v>
      </c>
      <c r="CS564">
        <v>0</v>
      </c>
      <c r="CT564">
        <v>0</v>
      </c>
      <c r="CU564">
        <v>0</v>
      </c>
      <c r="CV564">
        <v>0</v>
      </c>
      <c r="CW564">
        <v>0</v>
      </c>
      <c r="CX564">
        <v>0</v>
      </c>
      <c r="CY564">
        <v>0</v>
      </c>
      <c r="CZ564">
        <v>0</v>
      </c>
      <c r="DA564">
        <v>0</v>
      </c>
      <c r="DB564">
        <v>0</v>
      </c>
      <c r="DC564">
        <v>0</v>
      </c>
      <c r="DD564">
        <v>0</v>
      </c>
      <c r="DE564">
        <v>0</v>
      </c>
      <c r="DF564">
        <v>0</v>
      </c>
      <c r="DG564">
        <v>0</v>
      </c>
      <c r="DH564">
        <v>0</v>
      </c>
      <c r="DI564">
        <v>0</v>
      </c>
      <c r="DJ564">
        <v>0</v>
      </c>
      <c r="DK564">
        <v>0</v>
      </c>
      <c r="DL564">
        <v>0</v>
      </c>
      <c r="DM564">
        <v>0</v>
      </c>
      <c r="DN564">
        <v>0</v>
      </c>
      <c r="DO564">
        <v>0</v>
      </c>
      <c r="DP564">
        <v>0</v>
      </c>
      <c r="DQ564">
        <v>0</v>
      </c>
      <c r="DR564">
        <v>0</v>
      </c>
      <c r="DS564">
        <v>0</v>
      </c>
      <c r="DT564">
        <v>0</v>
      </c>
      <c r="DU564">
        <v>0</v>
      </c>
      <c r="DV564">
        <v>0</v>
      </c>
      <c r="DW564">
        <v>0</v>
      </c>
      <c r="DX564">
        <v>0</v>
      </c>
      <c r="DY564">
        <v>0</v>
      </c>
      <c r="DZ564">
        <v>0</v>
      </c>
      <c r="EA564">
        <v>0</v>
      </c>
      <c r="EB564">
        <v>0</v>
      </c>
      <c r="EC564">
        <v>0</v>
      </c>
      <c r="ED564">
        <v>0</v>
      </c>
      <c r="EE564">
        <v>0</v>
      </c>
      <c r="EF564">
        <v>0</v>
      </c>
      <c r="EG564">
        <v>0</v>
      </c>
      <c r="EH564">
        <v>0</v>
      </c>
      <c r="EI564">
        <v>0</v>
      </c>
      <c r="EJ564">
        <v>0</v>
      </c>
      <c r="EK564">
        <v>0</v>
      </c>
      <c r="EL564">
        <v>0</v>
      </c>
      <c r="EM564">
        <v>0</v>
      </c>
      <c r="EN564">
        <v>0</v>
      </c>
      <c r="EO564">
        <v>0</v>
      </c>
      <c r="EP564">
        <v>0</v>
      </c>
      <c r="EQ564">
        <v>0</v>
      </c>
      <c r="ER564">
        <v>0</v>
      </c>
      <c r="ES564">
        <v>0</v>
      </c>
      <c r="ET564">
        <v>0</v>
      </c>
      <c r="EU564">
        <v>0</v>
      </c>
      <c r="EV564">
        <v>0</v>
      </c>
      <c r="EW564">
        <v>0</v>
      </c>
      <c r="EX564">
        <v>0</v>
      </c>
      <c r="EY564">
        <v>0</v>
      </c>
      <c r="EZ564">
        <v>0</v>
      </c>
      <c r="FA564">
        <v>0</v>
      </c>
      <c r="FB564">
        <v>0</v>
      </c>
      <c r="FC564">
        <v>0</v>
      </c>
      <c r="FD564">
        <v>0</v>
      </c>
      <c r="FE564">
        <v>0</v>
      </c>
      <c r="FF564">
        <v>0</v>
      </c>
      <c r="FG564">
        <v>0</v>
      </c>
      <c r="FH564">
        <v>0</v>
      </c>
      <c r="FI564">
        <v>0</v>
      </c>
      <c r="FJ564">
        <v>0</v>
      </c>
      <c r="FK564">
        <v>0</v>
      </c>
      <c r="FL564">
        <v>0</v>
      </c>
      <c r="FM564">
        <v>0</v>
      </c>
      <c r="FN564">
        <v>0</v>
      </c>
      <c r="FO564">
        <v>0</v>
      </c>
      <c r="FP564">
        <v>0</v>
      </c>
      <c r="FQ564">
        <v>0</v>
      </c>
      <c r="FR564">
        <v>0</v>
      </c>
      <c r="FS564">
        <v>68</v>
      </c>
      <c r="FT564">
        <v>0.15849308669567108</v>
      </c>
      <c r="FU564">
        <v>0</v>
      </c>
    </row>
    <row r="565" spans="1:177" x14ac:dyDescent="0.2">
      <c r="A565" t="s">
        <v>197</v>
      </c>
      <c r="B565" t="s">
        <v>213</v>
      </c>
      <c r="C565" t="s">
        <v>1</v>
      </c>
      <c r="D565" t="s">
        <v>249</v>
      </c>
      <c r="E565">
        <v>68</v>
      </c>
      <c r="F565">
        <v>68</v>
      </c>
      <c r="G565">
        <v>16.609991073608398</v>
      </c>
      <c r="H565">
        <v>16.419059753417969</v>
      </c>
      <c r="I565">
        <v>16.321630477905273</v>
      </c>
      <c r="J565">
        <v>16.943998336791992</v>
      </c>
      <c r="K565">
        <v>18.267187118530273</v>
      </c>
      <c r="L565">
        <v>19.859498977661133</v>
      </c>
      <c r="M565">
        <v>21.938694000244141</v>
      </c>
      <c r="N565">
        <v>24.189815521240234</v>
      </c>
      <c r="O565">
        <v>25.362270355224609</v>
      </c>
      <c r="P565">
        <v>26.404640197753906</v>
      </c>
      <c r="Q565">
        <v>27.116556167602539</v>
      </c>
      <c r="R565">
        <v>26.946872711181641</v>
      </c>
      <c r="S565">
        <v>27.705184936523438</v>
      </c>
      <c r="T565">
        <v>27.951801300048828</v>
      </c>
      <c r="U565">
        <v>27.380352020263672</v>
      </c>
      <c r="V565">
        <v>26.45286750793457</v>
      </c>
      <c r="W565">
        <v>25.445610046386719</v>
      </c>
      <c r="X565">
        <v>24.415267944335938</v>
      </c>
      <c r="Y565">
        <v>23.662073135375977</v>
      </c>
      <c r="Z565">
        <v>23.299585342407227</v>
      </c>
      <c r="AA565">
        <v>23.792705535888672</v>
      </c>
      <c r="AB565">
        <v>23.207279205322266</v>
      </c>
      <c r="AC565">
        <v>22.368495941162109</v>
      </c>
      <c r="AD565">
        <v>21.257801055908203</v>
      </c>
      <c r="AE565">
        <v>-1.0318493843078613</v>
      </c>
      <c r="AF565">
        <v>-1.044309139251709</v>
      </c>
      <c r="AG565">
        <v>-0.89624595642089844</v>
      </c>
      <c r="AH565">
        <v>-0.82969677448272705</v>
      </c>
      <c r="AI565">
        <v>-0.48296952247619629</v>
      </c>
      <c r="AJ565">
        <v>-0.22946326434612274</v>
      </c>
      <c r="AK565">
        <v>-0.70427149534225464</v>
      </c>
      <c r="AL565">
        <v>-1.2685530185699463</v>
      </c>
      <c r="AM565">
        <v>-1.7316267490386963</v>
      </c>
      <c r="AN565">
        <v>-0.96016675233840942</v>
      </c>
      <c r="AO565">
        <v>-1.0288777351379395</v>
      </c>
      <c r="AP565">
        <v>-1.7190337181091309</v>
      </c>
      <c r="AQ565">
        <v>-1.5120328664779663</v>
      </c>
      <c r="AR565">
        <v>-0.79832243919372559</v>
      </c>
      <c r="AS565">
        <v>1.1974622011184692</v>
      </c>
      <c r="AT565">
        <v>8.9325504302978516</v>
      </c>
      <c r="AU565">
        <v>9.5652322769165039</v>
      </c>
      <c r="AV565">
        <v>9.0727529525756836</v>
      </c>
      <c r="AW565">
        <v>8.4776344299316406</v>
      </c>
      <c r="AX565">
        <v>1.6353359222412109</v>
      </c>
      <c r="AY565">
        <v>-0.19828826189041138</v>
      </c>
      <c r="AZ565">
        <v>-0.49942341446876526</v>
      </c>
      <c r="BA565">
        <v>-0.66218024492263794</v>
      </c>
      <c r="BB565">
        <v>-0.56895536184310913</v>
      </c>
      <c r="BC565">
        <v>-0.40208777785301208</v>
      </c>
      <c r="BD565">
        <v>-0.43348318338394165</v>
      </c>
      <c r="BE565">
        <v>-0.27904340624809265</v>
      </c>
      <c r="BF565">
        <v>-0.21907526254653931</v>
      </c>
      <c r="BG565">
        <v>9.3856111168861389E-2</v>
      </c>
      <c r="BH565">
        <v>0.40330523252487183</v>
      </c>
      <c r="BI565">
        <v>-3.6591406911611557E-2</v>
      </c>
      <c r="BJ565">
        <v>-0.54748517274856567</v>
      </c>
      <c r="BK565">
        <v>-0.99571627378463745</v>
      </c>
      <c r="BL565">
        <v>-0.21915294229984283</v>
      </c>
      <c r="BM565">
        <v>-0.25499746203422546</v>
      </c>
      <c r="BN565">
        <v>-0.93340694904327393</v>
      </c>
      <c r="BO565">
        <v>-0.70896416902542114</v>
      </c>
      <c r="BP565">
        <v>1.5610560774803162E-2</v>
      </c>
      <c r="BQ565">
        <v>2.048694372177124</v>
      </c>
      <c r="BR565">
        <v>9.7613544464111328</v>
      </c>
      <c r="BS565">
        <v>10.360594749450684</v>
      </c>
      <c r="BT565">
        <v>9.8422794342041016</v>
      </c>
      <c r="BU565">
        <v>9.2142524719238281</v>
      </c>
      <c r="BV565">
        <v>2.3764314651489258</v>
      </c>
      <c r="BW565">
        <v>0.5424579381942749</v>
      </c>
      <c r="BX565">
        <v>0.23209449648857117</v>
      </c>
      <c r="BY565">
        <v>6.8901270627975464E-2</v>
      </c>
      <c r="BZ565">
        <v>0.18340103328227997</v>
      </c>
      <c r="CA565">
        <v>3.408321738243103E-2</v>
      </c>
      <c r="CB565">
        <v>-1.0426933877170086E-2</v>
      </c>
      <c r="CC565">
        <v>0.14842922985553741</v>
      </c>
      <c r="CD565">
        <v>0.20383931696414948</v>
      </c>
      <c r="CE565">
        <v>0.49336379766464233</v>
      </c>
      <c r="CF565">
        <v>0.84155875444412231</v>
      </c>
      <c r="CG565">
        <v>0.42584177851676941</v>
      </c>
      <c r="CH565">
        <v>-4.8075802624225616E-2</v>
      </c>
      <c r="CI565">
        <v>-0.48602691292762756</v>
      </c>
      <c r="CJ565">
        <v>0.29407095909118652</v>
      </c>
      <c r="CK565">
        <v>0.28098964691162109</v>
      </c>
      <c r="CL565">
        <v>-0.38928428292274475</v>
      </c>
      <c r="CM565">
        <v>-0.15276126563549042</v>
      </c>
      <c r="CN565">
        <v>0.57933807373046875</v>
      </c>
      <c r="CO565">
        <v>2.6382551193237305</v>
      </c>
      <c r="CP565">
        <v>10.335381507873535</v>
      </c>
      <c r="CQ565">
        <v>10.911460876464844</v>
      </c>
      <c r="CR565">
        <v>10.375251770019531</v>
      </c>
      <c r="CS565">
        <v>9.7244319915771484</v>
      </c>
      <c r="CT565">
        <v>2.8897120952606201</v>
      </c>
      <c r="CU565">
        <v>1.0554964542388916</v>
      </c>
      <c r="CV565">
        <v>0.73874157667160034</v>
      </c>
      <c r="CW565">
        <v>0.57524609565734863</v>
      </c>
      <c r="CX565">
        <v>0.70448076725006104</v>
      </c>
      <c r="CY565">
        <v>0.47025421261787415</v>
      </c>
      <c r="CZ565">
        <v>0.41262930631637573</v>
      </c>
      <c r="DA565">
        <v>0.57590186595916748</v>
      </c>
      <c r="DB565">
        <v>0.62675392627716064</v>
      </c>
      <c r="DC565">
        <v>0.89287149906158447</v>
      </c>
      <c r="DD565">
        <v>1.2798123359680176</v>
      </c>
      <c r="DE565">
        <v>0.88827496767044067</v>
      </c>
      <c r="DF565">
        <v>0.45133355259895325</v>
      </c>
      <c r="DG565">
        <v>2.3662444204092026E-2</v>
      </c>
      <c r="DH565">
        <v>0.80729484558105469</v>
      </c>
      <c r="DI565">
        <v>0.81697678565979004</v>
      </c>
      <c r="DJ565">
        <v>0.15483839809894562</v>
      </c>
      <c r="DK565">
        <v>0.40344163775444031</v>
      </c>
      <c r="DL565">
        <v>1.1430655717849731</v>
      </c>
      <c r="DM565">
        <v>3.2278158664703369</v>
      </c>
      <c r="DN565">
        <v>10.909408569335938</v>
      </c>
      <c r="DO565">
        <v>11.462327003479004</v>
      </c>
      <c r="DP565">
        <v>10.908224105834961</v>
      </c>
      <c r="DQ565">
        <v>10.234611511230469</v>
      </c>
      <c r="DR565">
        <v>3.4029927253723145</v>
      </c>
      <c r="DS565">
        <v>1.5685349702835083</v>
      </c>
      <c r="DT565">
        <v>1.2453886270523071</v>
      </c>
      <c r="DU565">
        <v>1.0815908908843994</v>
      </c>
      <c r="DV565">
        <v>1.2255605459213257</v>
      </c>
      <c r="DW565">
        <v>1.1000158786773682</v>
      </c>
      <c r="DX565">
        <v>1.0234552621841431</v>
      </c>
      <c r="DY565">
        <v>1.1931043863296509</v>
      </c>
      <c r="DZ565">
        <v>1.2373753786087036</v>
      </c>
      <c r="EA565">
        <v>1.469697117805481</v>
      </c>
      <c r="EB565">
        <v>1.9125807285308838</v>
      </c>
      <c r="EC565">
        <v>1.5559550523757935</v>
      </c>
      <c r="ED565">
        <v>1.1724014282226562</v>
      </c>
      <c r="EE565">
        <v>0.75957292318344116</v>
      </c>
      <c r="EF565">
        <v>1.5483086109161377</v>
      </c>
      <c r="EG565">
        <v>1.5908570289611816</v>
      </c>
      <c r="EH565">
        <v>0.94046515226364136</v>
      </c>
      <c r="EI565">
        <v>1.2065103054046631</v>
      </c>
      <c r="EJ565">
        <v>1.9569985866546631</v>
      </c>
      <c r="EK565">
        <v>4.0790481567382812</v>
      </c>
      <c r="EL565">
        <v>11.738212585449219</v>
      </c>
      <c r="EM565">
        <v>12.257689476013184</v>
      </c>
      <c r="EN565">
        <v>11.677750587463379</v>
      </c>
      <c r="EO565">
        <v>10.971229553222656</v>
      </c>
      <c r="EP565">
        <v>4.1440882682800293</v>
      </c>
      <c r="EQ565">
        <v>2.3092811107635498</v>
      </c>
      <c r="ER565">
        <v>1.9769065380096436</v>
      </c>
      <c r="ES565">
        <v>1.8126723766326904</v>
      </c>
      <c r="ET565">
        <v>1.9779168367385864</v>
      </c>
      <c r="EU565">
        <v>77.339881896972656</v>
      </c>
      <c r="EV565">
        <v>76.095771789550781</v>
      </c>
      <c r="EW565">
        <v>75.351127624511719</v>
      </c>
      <c r="EX565">
        <v>73.964805603027344</v>
      </c>
      <c r="EY565">
        <v>72.074241638183594</v>
      </c>
      <c r="EZ565">
        <v>72.184654235839844</v>
      </c>
      <c r="FA565">
        <v>73.158454895019531</v>
      </c>
      <c r="FB565">
        <v>77.389579772949219</v>
      </c>
      <c r="FC565">
        <v>80.569183349609375</v>
      </c>
      <c r="FD565">
        <v>84.122467041015625</v>
      </c>
      <c r="FE565">
        <v>88.389350891113281</v>
      </c>
      <c r="FF565">
        <v>92.311195373535156</v>
      </c>
      <c r="FG565">
        <v>95.219398498535156</v>
      </c>
      <c r="FH565">
        <v>97.9052734375</v>
      </c>
      <c r="FI565">
        <v>100.22964477539062</v>
      </c>
      <c r="FJ565">
        <v>101.5</v>
      </c>
      <c r="FK565">
        <v>101.41511535644531</v>
      </c>
      <c r="FL565">
        <v>98.518653869628906</v>
      </c>
      <c r="FM565">
        <v>94.085853576660156</v>
      </c>
      <c r="FN565">
        <v>91.163009643554688</v>
      </c>
      <c r="FO565">
        <v>87.663307189941406</v>
      </c>
      <c r="FP565">
        <v>83.812019348144531</v>
      </c>
      <c r="FQ565">
        <v>81.150642395019531</v>
      </c>
      <c r="FR565">
        <v>80.622840881347656</v>
      </c>
      <c r="FS565">
        <v>68</v>
      </c>
      <c r="FT565">
        <v>0.14892874658107758</v>
      </c>
      <c r="FU565">
        <v>1</v>
      </c>
    </row>
    <row r="566" spans="1:177" x14ac:dyDescent="0.2">
      <c r="A566" t="s">
        <v>197</v>
      </c>
      <c r="B566" t="s">
        <v>213</v>
      </c>
      <c r="C566" t="s">
        <v>1</v>
      </c>
      <c r="D566" t="s">
        <v>250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0</v>
      </c>
      <c r="BI566">
        <v>0</v>
      </c>
      <c r="BJ566">
        <v>0</v>
      </c>
      <c r="BK566">
        <v>0</v>
      </c>
      <c r="BL566">
        <v>0</v>
      </c>
      <c r="BM566">
        <v>0</v>
      </c>
      <c r="BN566">
        <v>0</v>
      </c>
      <c r="BO566">
        <v>0</v>
      </c>
      <c r="BP566">
        <v>0</v>
      </c>
      <c r="BQ566">
        <v>0</v>
      </c>
      <c r="BR566">
        <v>0</v>
      </c>
      <c r="BS566">
        <v>0</v>
      </c>
      <c r="BT566">
        <v>0</v>
      </c>
      <c r="BU566">
        <v>0</v>
      </c>
      <c r="BV566">
        <v>0</v>
      </c>
      <c r="BW566">
        <v>0</v>
      </c>
      <c r="BX566">
        <v>0</v>
      </c>
      <c r="BY566">
        <v>0</v>
      </c>
      <c r="BZ566">
        <v>0</v>
      </c>
      <c r="CA566">
        <v>0</v>
      </c>
      <c r="CB566">
        <v>0</v>
      </c>
      <c r="CC566">
        <v>0</v>
      </c>
      <c r="CD566">
        <v>0</v>
      </c>
      <c r="CE566">
        <v>0</v>
      </c>
      <c r="CF566">
        <v>0</v>
      </c>
      <c r="CG566">
        <v>0</v>
      </c>
      <c r="CH566">
        <v>0</v>
      </c>
      <c r="CI566">
        <v>0</v>
      </c>
      <c r="CJ566">
        <v>0</v>
      </c>
      <c r="CK566">
        <v>0</v>
      </c>
      <c r="CL566">
        <v>0</v>
      </c>
      <c r="CM566">
        <v>0</v>
      </c>
      <c r="CN566">
        <v>0</v>
      </c>
      <c r="CO566">
        <v>0</v>
      </c>
      <c r="CP566">
        <v>0</v>
      </c>
      <c r="CQ566">
        <v>0</v>
      </c>
      <c r="CR566">
        <v>0</v>
      </c>
      <c r="CS566">
        <v>0</v>
      </c>
      <c r="CT566">
        <v>0</v>
      </c>
      <c r="CU566">
        <v>0</v>
      </c>
      <c r="CV566">
        <v>0</v>
      </c>
      <c r="CW566">
        <v>0</v>
      </c>
      <c r="CX566">
        <v>0</v>
      </c>
      <c r="CY566">
        <v>0</v>
      </c>
      <c r="CZ566">
        <v>0</v>
      </c>
      <c r="DA566">
        <v>0</v>
      </c>
      <c r="DB566">
        <v>0</v>
      </c>
      <c r="DC566">
        <v>0</v>
      </c>
      <c r="DD566">
        <v>0</v>
      </c>
      <c r="DE566">
        <v>0</v>
      </c>
      <c r="DF566">
        <v>0</v>
      </c>
      <c r="DG566">
        <v>0</v>
      </c>
      <c r="DH566">
        <v>0</v>
      </c>
      <c r="DI566">
        <v>0</v>
      </c>
      <c r="DJ566">
        <v>0</v>
      </c>
      <c r="DK566">
        <v>0</v>
      </c>
      <c r="DL566">
        <v>0</v>
      </c>
      <c r="DM566">
        <v>0</v>
      </c>
      <c r="DN566">
        <v>0</v>
      </c>
      <c r="DO566">
        <v>0</v>
      </c>
      <c r="DP566">
        <v>0</v>
      </c>
      <c r="DQ566">
        <v>0</v>
      </c>
      <c r="DR566">
        <v>0</v>
      </c>
      <c r="DS566">
        <v>0</v>
      </c>
      <c r="DT566">
        <v>0</v>
      </c>
      <c r="DU566">
        <v>0</v>
      </c>
      <c r="DV566">
        <v>0</v>
      </c>
      <c r="DW566">
        <v>0</v>
      </c>
      <c r="DX566">
        <v>0</v>
      </c>
      <c r="DY566">
        <v>0</v>
      </c>
      <c r="DZ566">
        <v>0</v>
      </c>
      <c r="EA566">
        <v>0</v>
      </c>
      <c r="EB566">
        <v>0</v>
      </c>
      <c r="EC566">
        <v>0</v>
      </c>
      <c r="ED566">
        <v>0</v>
      </c>
      <c r="EE566">
        <v>0</v>
      </c>
      <c r="EF566">
        <v>0</v>
      </c>
      <c r="EG566">
        <v>0</v>
      </c>
      <c r="EH566">
        <v>0</v>
      </c>
      <c r="EI566">
        <v>0</v>
      </c>
      <c r="EJ566">
        <v>0</v>
      </c>
      <c r="EK566">
        <v>0</v>
      </c>
      <c r="EL566">
        <v>0</v>
      </c>
      <c r="EM566">
        <v>0</v>
      </c>
      <c r="EN566">
        <v>0</v>
      </c>
      <c r="EO566">
        <v>0</v>
      </c>
      <c r="EP566">
        <v>0</v>
      </c>
      <c r="EQ566">
        <v>0</v>
      </c>
      <c r="ER566">
        <v>0</v>
      </c>
      <c r="ES566">
        <v>0</v>
      </c>
      <c r="ET566">
        <v>0</v>
      </c>
      <c r="EU566">
        <v>0</v>
      </c>
      <c r="EV566">
        <v>0</v>
      </c>
      <c r="EW566">
        <v>0</v>
      </c>
      <c r="EX566">
        <v>0</v>
      </c>
      <c r="EY566">
        <v>0</v>
      </c>
      <c r="EZ566">
        <v>0</v>
      </c>
      <c r="FA566">
        <v>0</v>
      </c>
      <c r="FB566">
        <v>0</v>
      </c>
      <c r="FC566">
        <v>0</v>
      </c>
      <c r="FD566">
        <v>0</v>
      </c>
      <c r="FE566">
        <v>0</v>
      </c>
      <c r="FF566">
        <v>0</v>
      </c>
      <c r="FG566">
        <v>0</v>
      </c>
      <c r="FH566">
        <v>0</v>
      </c>
      <c r="FI566">
        <v>0</v>
      </c>
      <c r="FJ566">
        <v>0</v>
      </c>
      <c r="FK566">
        <v>0</v>
      </c>
      <c r="FL566">
        <v>0</v>
      </c>
      <c r="FM566">
        <v>0</v>
      </c>
      <c r="FN566">
        <v>0</v>
      </c>
      <c r="FO566">
        <v>0</v>
      </c>
      <c r="FP566">
        <v>0</v>
      </c>
      <c r="FQ566">
        <v>0</v>
      </c>
      <c r="FR566">
        <v>0</v>
      </c>
      <c r="FS566">
        <v>0</v>
      </c>
      <c r="FU566">
        <v>0</v>
      </c>
    </row>
    <row r="567" spans="1:177" x14ac:dyDescent="0.2">
      <c r="A567" t="s">
        <v>197</v>
      </c>
      <c r="B567" t="s">
        <v>213</v>
      </c>
      <c r="C567" t="s">
        <v>1</v>
      </c>
      <c r="D567" t="s">
        <v>251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0</v>
      </c>
      <c r="BI567">
        <v>0</v>
      </c>
      <c r="BJ567">
        <v>0</v>
      </c>
      <c r="BK567">
        <v>0</v>
      </c>
      <c r="BL567">
        <v>0</v>
      </c>
      <c r="BM567">
        <v>0</v>
      </c>
      <c r="BN567">
        <v>0</v>
      </c>
      <c r="BO567">
        <v>0</v>
      </c>
      <c r="BP567">
        <v>0</v>
      </c>
      <c r="BQ567">
        <v>0</v>
      </c>
      <c r="BR567">
        <v>0</v>
      </c>
      <c r="BS567">
        <v>0</v>
      </c>
      <c r="BT567">
        <v>0</v>
      </c>
      <c r="BU567">
        <v>0</v>
      </c>
      <c r="BV567">
        <v>0</v>
      </c>
      <c r="BW567">
        <v>0</v>
      </c>
      <c r="BX567">
        <v>0</v>
      </c>
      <c r="BY567">
        <v>0</v>
      </c>
      <c r="BZ567">
        <v>0</v>
      </c>
      <c r="CA567">
        <v>0</v>
      </c>
      <c r="CB567">
        <v>0</v>
      </c>
      <c r="CC567">
        <v>0</v>
      </c>
      <c r="CD567">
        <v>0</v>
      </c>
      <c r="CE567">
        <v>0</v>
      </c>
      <c r="CF567">
        <v>0</v>
      </c>
      <c r="CG567">
        <v>0</v>
      </c>
      <c r="CH567">
        <v>0</v>
      </c>
      <c r="CI567">
        <v>0</v>
      </c>
      <c r="CJ567">
        <v>0</v>
      </c>
      <c r="CK567">
        <v>0</v>
      </c>
      <c r="CL567">
        <v>0</v>
      </c>
      <c r="CM567">
        <v>0</v>
      </c>
      <c r="CN567">
        <v>0</v>
      </c>
      <c r="CO567">
        <v>0</v>
      </c>
      <c r="CP567">
        <v>0</v>
      </c>
      <c r="CQ567">
        <v>0</v>
      </c>
      <c r="CR567">
        <v>0</v>
      </c>
      <c r="CS567">
        <v>0</v>
      </c>
      <c r="CT567">
        <v>0</v>
      </c>
      <c r="CU567">
        <v>0</v>
      </c>
      <c r="CV567">
        <v>0</v>
      </c>
      <c r="CW567">
        <v>0</v>
      </c>
      <c r="CX567">
        <v>0</v>
      </c>
      <c r="CY567">
        <v>0</v>
      </c>
      <c r="CZ567">
        <v>0</v>
      </c>
      <c r="DA567">
        <v>0</v>
      </c>
      <c r="DB567">
        <v>0</v>
      </c>
      <c r="DC567">
        <v>0</v>
      </c>
      <c r="DD567">
        <v>0</v>
      </c>
      <c r="DE567">
        <v>0</v>
      </c>
      <c r="DF567">
        <v>0</v>
      </c>
      <c r="DG567">
        <v>0</v>
      </c>
      <c r="DH567">
        <v>0</v>
      </c>
      <c r="DI567">
        <v>0</v>
      </c>
      <c r="DJ567">
        <v>0</v>
      </c>
      <c r="DK567">
        <v>0</v>
      </c>
      <c r="DL567">
        <v>0</v>
      </c>
      <c r="DM567">
        <v>0</v>
      </c>
      <c r="DN567">
        <v>0</v>
      </c>
      <c r="DO567">
        <v>0</v>
      </c>
      <c r="DP567">
        <v>0</v>
      </c>
      <c r="DQ567">
        <v>0</v>
      </c>
      <c r="DR567">
        <v>0</v>
      </c>
      <c r="DS567">
        <v>0</v>
      </c>
      <c r="DT567">
        <v>0</v>
      </c>
      <c r="DU567">
        <v>0</v>
      </c>
      <c r="DV567">
        <v>0</v>
      </c>
      <c r="DW567">
        <v>0</v>
      </c>
      <c r="DX567">
        <v>0</v>
      </c>
      <c r="DY567">
        <v>0</v>
      </c>
      <c r="DZ567">
        <v>0</v>
      </c>
      <c r="EA567">
        <v>0</v>
      </c>
      <c r="EB567">
        <v>0</v>
      </c>
      <c r="EC567">
        <v>0</v>
      </c>
      <c r="ED567">
        <v>0</v>
      </c>
      <c r="EE567">
        <v>0</v>
      </c>
      <c r="EF567">
        <v>0</v>
      </c>
      <c r="EG567">
        <v>0</v>
      </c>
      <c r="EH567">
        <v>0</v>
      </c>
      <c r="EI567">
        <v>0</v>
      </c>
      <c r="EJ567">
        <v>0</v>
      </c>
      <c r="EK567">
        <v>0</v>
      </c>
      <c r="EL567">
        <v>0</v>
      </c>
      <c r="EM567">
        <v>0</v>
      </c>
      <c r="EN567">
        <v>0</v>
      </c>
      <c r="EO567">
        <v>0</v>
      </c>
      <c r="EP567">
        <v>0</v>
      </c>
      <c r="EQ567">
        <v>0</v>
      </c>
      <c r="ER567">
        <v>0</v>
      </c>
      <c r="ES567">
        <v>0</v>
      </c>
      <c r="ET567">
        <v>0</v>
      </c>
      <c r="EU567">
        <v>0</v>
      </c>
      <c r="EV567">
        <v>0</v>
      </c>
      <c r="EW567">
        <v>0</v>
      </c>
      <c r="EX567">
        <v>0</v>
      </c>
      <c r="EY567">
        <v>0</v>
      </c>
      <c r="EZ567">
        <v>0</v>
      </c>
      <c r="FA567">
        <v>0</v>
      </c>
      <c r="FB567">
        <v>0</v>
      </c>
      <c r="FC567">
        <v>0</v>
      </c>
      <c r="FD567">
        <v>0</v>
      </c>
      <c r="FE567">
        <v>0</v>
      </c>
      <c r="FF567">
        <v>0</v>
      </c>
      <c r="FG567">
        <v>0</v>
      </c>
      <c r="FH567">
        <v>0</v>
      </c>
      <c r="FI567">
        <v>0</v>
      </c>
      <c r="FJ567">
        <v>0</v>
      </c>
      <c r="FK567">
        <v>0</v>
      </c>
      <c r="FL567">
        <v>0</v>
      </c>
      <c r="FM567">
        <v>0</v>
      </c>
      <c r="FN567">
        <v>0</v>
      </c>
      <c r="FO567">
        <v>0</v>
      </c>
      <c r="FP567">
        <v>0</v>
      </c>
      <c r="FQ567">
        <v>0</v>
      </c>
      <c r="FR567">
        <v>0</v>
      </c>
      <c r="FS567">
        <v>0</v>
      </c>
      <c r="FU567">
        <v>0</v>
      </c>
    </row>
    <row r="568" spans="1:177" x14ac:dyDescent="0.2">
      <c r="A568" t="s">
        <v>197</v>
      </c>
      <c r="B568" t="s">
        <v>213</v>
      </c>
      <c r="C568" t="s">
        <v>1</v>
      </c>
      <c r="D568" t="s">
        <v>252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0</v>
      </c>
      <c r="BI568">
        <v>0</v>
      </c>
      <c r="BJ568">
        <v>0</v>
      </c>
      <c r="BK568">
        <v>0</v>
      </c>
      <c r="BL568">
        <v>0</v>
      </c>
      <c r="BM568">
        <v>0</v>
      </c>
      <c r="BN568">
        <v>0</v>
      </c>
      <c r="BO568">
        <v>0</v>
      </c>
      <c r="BP568">
        <v>0</v>
      </c>
      <c r="BQ568">
        <v>0</v>
      </c>
      <c r="BR568">
        <v>0</v>
      </c>
      <c r="BS568">
        <v>0</v>
      </c>
      <c r="BT568">
        <v>0</v>
      </c>
      <c r="BU568">
        <v>0</v>
      </c>
      <c r="BV568">
        <v>0</v>
      </c>
      <c r="BW568">
        <v>0</v>
      </c>
      <c r="BX568">
        <v>0</v>
      </c>
      <c r="BY568">
        <v>0</v>
      </c>
      <c r="BZ568">
        <v>0</v>
      </c>
      <c r="CA568">
        <v>0</v>
      </c>
      <c r="CB568">
        <v>0</v>
      </c>
      <c r="CC568">
        <v>0</v>
      </c>
      <c r="CD568">
        <v>0</v>
      </c>
      <c r="CE568">
        <v>0</v>
      </c>
      <c r="CF568">
        <v>0</v>
      </c>
      <c r="CG568">
        <v>0</v>
      </c>
      <c r="CH568">
        <v>0</v>
      </c>
      <c r="CI568">
        <v>0</v>
      </c>
      <c r="CJ568">
        <v>0</v>
      </c>
      <c r="CK568">
        <v>0</v>
      </c>
      <c r="CL568">
        <v>0</v>
      </c>
      <c r="CM568">
        <v>0</v>
      </c>
      <c r="CN568">
        <v>0</v>
      </c>
      <c r="CO568">
        <v>0</v>
      </c>
      <c r="CP568">
        <v>0</v>
      </c>
      <c r="CQ568">
        <v>0</v>
      </c>
      <c r="CR568">
        <v>0</v>
      </c>
      <c r="CS568">
        <v>0</v>
      </c>
      <c r="CT568">
        <v>0</v>
      </c>
      <c r="CU568">
        <v>0</v>
      </c>
      <c r="CV568">
        <v>0</v>
      </c>
      <c r="CW568">
        <v>0</v>
      </c>
      <c r="CX568">
        <v>0</v>
      </c>
      <c r="CY568">
        <v>0</v>
      </c>
      <c r="CZ568">
        <v>0</v>
      </c>
      <c r="DA568">
        <v>0</v>
      </c>
      <c r="DB568">
        <v>0</v>
      </c>
      <c r="DC568">
        <v>0</v>
      </c>
      <c r="DD568">
        <v>0</v>
      </c>
      <c r="DE568">
        <v>0</v>
      </c>
      <c r="DF568">
        <v>0</v>
      </c>
      <c r="DG568">
        <v>0</v>
      </c>
      <c r="DH568">
        <v>0</v>
      </c>
      <c r="DI568">
        <v>0</v>
      </c>
      <c r="DJ568">
        <v>0</v>
      </c>
      <c r="DK568">
        <v>0</v>
      </c>
      <c r="DL568">
        <v>0</v>
      </c>
      <c r="DM568">
        <v>0</v>
      </c>
      <c r="DN568">
        <v>0</v>
      </c>
      <c r="DO568">
        <v>0</v>
      </c>
      <c r="DP568">
        <v>0</v>
      </c>
      <c r="DQ568">
        <v>0</v>
      </c>
      <c r="DR568">
        <v>0</v>
      </c>
      <c r="DS568">
        <v>0</v>
      </c>
      <c r="DT568">
        <v>0</v>
      </c>
      <c r="DU568">
        <v>0</v>
      </c>
      <c r="DV568">
        <v>0</v>
      </c>
      <c r="DW568">
        <v>0</v>
      </c>
      <c r="DX568">
        <v>0</v>
      </c>
      <c r="DY568">
        <v>0</v>
      </c>
      <c r="DZ568">
        <v>0</v>
      </c>
      <c r="EA568">
        <v>0</v>
      </c>
      <c r="EB568">
        <v>0</v>
      </c>
      <c r="EC568">
        <v>0</v>
      </c>
      <c r="ED568">
        <v>0</v>
      </c>
      <c r="EE568">
        <v>0</v>
      </c>
      <c r="EF568">
        <v>0</v>
      </c>
      <c r="EG568">
        <v>0</v>
      </c>
      <c r="EH568">
        <v>0</v>
      </c>
      <c r="EI568">
        <v>0</v>
      </c>
      <c r="EJ568">
        <v>0</v>
      </c>
      <c r="EK568">
        <v>0</v>
      </c>
      <c r="EL568">
        <v>0</v>
      </c>
      <c r="EM568">
        <v>0</v>
      </c>
      <c r="EN568">
        <v>0</v>
      </c>
      <c r="EO568">
        <v>0</v>
      </c>
      <c r="EP568">
        <v>0</v>
      </c>
      <c r="EQ568">
        <v>0</v>
      </c>
      <c r="ER568">
        <v>0</v>
      </c>
      <c r="ES568">
        <v>0</v>
      </c>
      <c r="ET568">
        <v>0</v>
      </c>
      <c r="EU568">
        <v>0</v>
      </c>
      <c r="EV568">
        <v>0</v>
      </c>
      <c r="EW568">
        <v>0</v>
      </c>
      <c r="EX568">
        <v>0</v>
      </c>
      <c r="EY568">
        <v>0</v>
      </c>
      <c r="EZ568">
        <v>0</v>
      </c>
      <c r="FA568">
        <v>0</v>
      </c>
      <c r="FB568">
        <v>0</v>
      </c>
      <c r="FC568">
        <v>0</v>
      </c>
      <c r="FD568">
        <v>0</v>
      </c>
      <c r="FE568">
        <v>0</v>
      </c>
      <c r="FF568">
        <v>0</v>
      </c>
      <c r="FG568">
        <v>0</v>
      </c>
      <c r="FH568">
        <v>0</v>
      </c>
      <c r="FI568">
        <v>0</v>
      </c>
      <c r="FJ568">
        <v>0</v>
      </c>
      <c r="FK568">
        <v>0</v>
      </c>
      <c r="FL568">
        <v>0</v>
      </c>
      <c r="FM568">
        <v>0</v>
      </c>
      <c r="FN568">
        <v>0</v>
      </c>
      <c r="FO568">
        <v>0</v>
      </c>
      <c r="FP568">
        <v>0</v>
      </c>
      <c r="FQ568">
        <v>0</v>
      </c>
      <c r="FR568">
        <v>0</v>
      </c>
      <c r="FS568">
        <v>0</v>
      </c>
      <c r="FU568">
        <v>0</v>
      </c>
    </row>
    <row r="569" spans="1:177" x14ac:dyDescent="0.2">
      <c r="A569" t="s">
        <v>197</v>
      </c>
      <c r="B569" t="s">
        <v>213</v>
      </c>
      <c r="C569" t="s">
        <v>1</v>
      </c>
      <c r="D569" t="s">
        <v>253</v>
      </c>
      <c r="E569">
        <v>69</v>
      </c>
      <c r="F569">
        <v>69</v>
      </c>
      <c r="G569">
        <v>17.208885192871094</v>
      </c>
      <c r="H569">
        <v>16.982660293579102</v>
      </c>
      <c r="I569">
        <v>16.861719131469727</v>
      </c>
      <c r="J569">
        <v>17.490541458129883</v>
      </c>
      <c r="K569">
        <v>18.687625885009766</v>
      </c>
      <c r="L569">
        <v>20.227914810180664</v>
      </c>
      <c r="M569">
        <v>22.682170867919922</v>
      </c>
      <c r="N569">
        <v>24.811805725097656</v>
      </c>
      <c r="O569">
        <v>25.914327621459961</v>
      </c>
      <c r="P569">
        <v>26.833288192749023</v>
      </c>
      <c r="Q569">
        <v>27.620502471923828</v>
      </c>
      <c r="R569">
        <v>27.520622253417969</v>
      </c>
      <c r="S569">
        <v>28.274040222167969</v>
      </c>
      <c r="T569">
        <v>28.617177963256836</v>
      </c>
      <c r="U569">
        <v>28.081563949584961</v>
      </c>
      <c r="V569">
        <v>27.157312393188477</v>
      </c>
      <c r="W569">
        <v>25.96153450012207</v>
      </c>
      <c r="X569">
        <v>24.959634780883789</v>
      </c>
      <c r="Y569">
        <v>24.387392044067383</v>
      </c>
      <c r="Z569">
        <v>24.073543548583984</v>
      </c>
      <c r="AA569">
        <v>24.458780288696289</v>
      </c>
      <c r="AB569">
        <v>23.717033386230469</v>
      </c>
      <c r="AC569">
        <v>22.855195999145508</v>
      </c>
      <c r="AD569">
        <v>21.642963409423828</v>
      </c>
      <c r="AE569">
        <v>-1.3368165493011475</v>
      </c>
      <c r="AF569">
        <v>-1.4004281759262085</v>
      </c>
      <c r="AG569">
        <v>-1.3475624322891235</v>
      </c>
      <c r="AH569">
        <v>-1.2194087505340576</v>
      </c>
      <c r="AI569">
        <v>-1.0136544704437256</v>
      </c>
      <c r="AJ569">
        <v>-0.99004882574081421</v>
      </c>
      <c r="AK569">
        <v>-0.33647626638412476</v>
      </c>
      <c r="AL569">
        <v>-1.0094133615493774</v>
      </c>
      <c r="AM569">
        <v>-1.0823280811309814</v>
      </c>
      <c r="AN569">
        <v>-1.9027203321456909</v>
      </c>
      <c r="AO569">
        <v>-2.0683445930480957</v>
      </c>
      <c r="AP569">
        <v>-1.6265556812286377</v>
      </c>
      <c r="AQ569">
        <v>-1.3816463947296143</v>
      </c>
      <c r="AR569">
        <v>-1.6291778087615967</v>
      </c>
      <c r="AS569">
        <v>1.1674880981445313</v>
      </c>
      <c r="AT569">
        <v>8.1746788024902344</v>
      </c>
      <c r="AU569">
        <v>7.5273685455322266</v>
      </c>
      <c r="AV569">
        <v>7.1537046432495117</v>
      </c>
      <c r="AW569">
        <v>6.6510276794433594</v>
      </c>
      <c r="AX569">
        <v>0.74884182214736938</v>
      </c>
      <c r="AY569">
        <v>-0.37560009956359863</v>
      </c>
      <c r="AZ569">
        <v>-0.84842044115066528</v>
      </c>
      <c r="BA569">
        <v>-1.0012722015380859</v>
      </c>
      <c r="BB569">
        <v>-1.0586389303207397</v>
      </c>
      <c r="BC569">
        <v>-0.72539454698562622</v>
      </c>
      <c r="BD569">
        <v>-0.81458276510238647</v>
      </c>
      <c r="BE569">
        <v>-0.76884311437606812</v>
      </c>
      <c r="BF569">
        <v>-0.65157872438430786</v>
      </c>
      <c r="BG569">
        <v>-0.49568530917167664</v>
      </c>
      <c r="BH569">
        <v>-0.45674207806587219</v>
      </c>
      <c r="BI569">
        <v>0.24228788912296295</v>
      </c>
      <c r="BJ569">
        <v>-0.43760740756988525</v>
      </c>
      <c r="BK569">
        <v>-0.47509756684303284</v>
      </c>
      <c r="BL569">
        <v>-1.2479356527328491</v>
      </c>
      <c r="BM569">
        <v>-1.3666946887969971</v>
      </c>
      <c r="BN569">
        <v>-0.90470719337463379</v>
      </c>
      <c r="BO569">
        <v>-0.63443475961685181</v>
      </c>
      <c r="BP569">
        <v>-0.86959457397460938</v>
      </c>
      <c r="BQ569">
        <v>1.9792424440383911</v>
      </c>
      <c r="BR569">
        <v>8.9664955139160156</v>
      </c>
      <c r="BS569">
        <v>8.2706079483032227</v>
      </c>
      <c r="BT569">
        <v>7.902916431427002</v>
      </c>
      <c r="BU569">
        <v>7.3790335655212402</v>
      </c>
      <c r="BV569">
        <v>1.4805306196212769</v>
      </c>
      <c r="BW569">
        <v>0.35367739200592041</v>
      </c>
      <c r="BX569">
        <v>-0.14128153026103973</v>
      </c>
      <c r="BY569">
        <v>-0.30646437406539917</v>
      </c>
      <c r="BZ569">
        <v>-0.35856252908706665</v>
      </c>
      <c r="CA569">
        <v>-0.30192548036575317</v>
      </c>
      <c r="CB569">
        <v>-0.40882804989814758</v>
      </c>
      <c r="CC569">
        <v>-0.36802387237548828</v>
      </c>
      <c r="CD569">
        <v>-0.25830134749412537</v>
      </c>
      <c r="CE569">
        <v>-0.13694141805171967</v>
      </c>
      <c r="CF569">
        <v>-8.7375462055206299E-2</v>
      </c>
      <c r="CG569">
        <v>0.64313817024230957</v>
      </c>
      <c r="CH569">
        <v>-4.157637432217598E-2</v>
      </c>
      <c r="CI569">
        <v>-5.453159287571907E-2</v>
      </c>
      <c r="CJ569">
        <v>-0.79443377256393433</v>
      </c>
      <c r="CK569">
        <v>-0.88073408603668213</v>
      </c>
      <c r="CL569">
        <v>-0.40475714206695557</v>
      </c>
      <c r="CM569">
        <v>-0.11691824346780777</v>
      </c>
      <c r="CN569">
        <v>-0.34350958466529846</v>
      </c>
      <c r="CO569">
        <v>2.5414609909057617</v>
      </c>
      <c r="CP569">
        <v>9.5149049758911133</v>
      </c>
      <c r="CQ569">
        <v>8.7853736877441406</v>
      </c>
      <c r="CR569">
        <v>8.4218177795410156</v>
      </c>
      <c r="CS569">
        <v>7.8832483291625977</v>
      </c>
      <c r="CT569">
        <v>1.9872961044311523</v>
      </c>
      <c r="CU569">
        <v>0.85877275466918945</v>
      </c>
      <c r="CV569">
        <v>0.34848073124885559</v>
      </c>
      <c r="CW569">
        <v>0.1747574508190155</v>
      </c>
      <c r="CX569">
        <v>0.12630827724933624</v>
      </c>
      <c r="CY569">
        <v>0.12154356390237808</v>
      </c>
      <c r="CZ569">
        <v>-3.0733370222151279E-3</v>
      </c>
      <c r="DA569">
        <v>3.2795343548059464E-2</v>
      </c>
      <c r="DB569">
        <v>0.13497602939605713</v>
      </c>
      <c r="DC569">
        <v>0.22180245816707611</v>
      </c>
      <c r="DD569">
        <v>0.28199115395545959</v>
      </c>
      <c r="DE569">
        <v>1.0439884662628174</v>
      </c>
      <c r="DF569">
        <v>0.35445466637611389</v>
      </c>
      <c r="DG569">
        <v>0.36603438854217529</v>
      </c>
      <c r="DH569">
        <v>-0.34093189239501953</v>
      </c>
      <c r="DI569">
        <v>-0.39477354288101196</v>
      </c>
      <c r="DJ569">
        <v>9.5192909240722656E-2</v>
      </c>
      <c r="DK569">
        <v>0.40059825778007507</v>
      </c>
      <c r="DL569">
        <v>0.18257541954517365</v>
      </c>
      <c r="DM569">
        <v>3.1036796569824219</v>
      </c>
      <c r="DN569">
        <v>10.063314437866211</v>
      </c>
      <c r="DO569">
        <v>9.3001394271850586</v>
      </c>
      <c r="DP569">
        <v>8.9407196044921875</v>
      </c>
      <c r="DQ569">
        <v>8.3874626159667969</v>
      </c>
      <c r="DR569">
        <v>2.4940614700317383</v>
      </c>
      <c r="DS569">
        <v>1.3638681173324585</v>
      </c>
      <c r="DT569">
        <v>0.83824300765991211</v>
      </c>
      <c r="DU569">
        <v>0.65597927570343018</v>
      </c>
      <c r="DV569">
        <v>0.61117911338806152</v>
      </c>
      <c r="DW569">
        <v>0.73296558856964111</v>
      </c>
      <c r="DX569">
        <v>0.58277201652526855</v>
      </c>
      <c r="DY569">
        <v>0.6115146279335022</v>
      </c>
      <c r="DZ569">
        <v>0.70280611515045166</v>
      </c>
      <c r="EA569">
        <v>0.73977166414260864</v>
      </c>
      <c r="EB569">
        <v>0.81529790163040161</v>
      </c>
      <c r="EC569">
        <v>1.6227525472640991</v>
      </c>
      <c r="ED569">
        <v>0.92626059055328369</v>
      </c>
      <c r="EE569">
        <v>0.97326487302780151</v>
      </c>
      <c r="EF569">
        <v>0.31385281682014465</v>
      </c>
      <c r="EG569">
        <v>0.30687630176544189</v>
      </c>
      <c r="EH569">
        <v>0.81704139709472656</v>
      </c>
      <c r="EI569">
        <v>1.1478098630905151</v>
      </c>
      <c r="EJ569">
        <v>0.94215857982635498</v>
      </c>
      <c r="EK569">
        <v>3.9154338836669922</v>
      </c>
      <c r="EL569">
        <v>10.855131149291992</v>
      </c>
      <c r="EM569">
        <v>10.043378829956055</v>
      </c>
      <c r="EN569">
        <v>9.6899309158325195</v>
      </c>
      <c r="EO569">
        <v>9.1154689788818359</v>
      </c>
      <c r="EP569">
        <v>3.2257504463195801</v>
      </c>
      <c r="EQ569">
        <v>2.0931456089019775</v>
      </c>
      <c r="ER569">
        <v>1.5453819036483765</v>
      </c>
      <c r="ES569">
        <v>1.3507871627807617</v>
      </c>
      <c r="ET569">
        <v>1.3112555742263794</v>
      </c>
      <c r="EU569">
        <v>76.659812927246094</v>
      </c>
      <c r="EV569">
        <v>74.977821350097656</v>
      </c>
      <c r="EW569">
        <v>73.897552490234375</v>
      </c>
      <c r="EX569">
        <v>72.305503845214844</v>
      </c>
      <c r="EY569">
        <v>69.220245361328125</v>
      </c>
      <c r="EZ569">
        <v>68.001708984375</v>
      </c>
      <c r="FA569">
        <v>68.398391723632812</v>
      </c>
      <c r="FB569">
        <v>68.430549621582031</v>
      </c>
      <c r="FC569">
        <v>72.256423950195313</v>
      </c>
      <c r="FD569">
        <v>76.947669982910156</v>
      </c>
      <c r="FE569">
        <v>81.885650634765625</v>
      </c>
      <c r="FF569">
        <v>86.872817993164063</v>
      </c>
      <c r="FG569">
        <v>89.330635070800781</v>
      </c>
      <c r="FH569">
        <v>92.430145263671875</v>
      </c>
      <c r="FI569">
        <v>95.141845703125</v>
      </c>
      <c r="FJ569">
        <v>96.954444885253906</v>
      </c>
      <c r="FK569">
        <v>94.95654296875</v>
      </c>
      <c r="FL569">
        <v>94.926643371582031</v>
      </c>
      <c r="FM569">
        <v>91.956993103027344</v>
      </c>
      <c r="FN569">
        <v>88.140113830566406</v>
      </c>
      <c r="FO569">
        <v>84.857162475585938</v>
      </c>
      <c r="FP569">
        <v>80.637046813964844</v>
      </c>
      <c r="FQ569">
        <v>77.904205322265625</v>
      </c>
      <c r="FR569">
        <v>76.139846801757812</v>
      </c>
      <c r="FS569">
        <v>69</v>
      </c>
      <c r="FT569">
        <v>0.14479169249534607</v>
      </c>
      <c r="FU569">
        <v>1</v>
      </c>
    </row>
    <row r="570" spans="1:177" x14ac:dyDescent="0.2">
      <c r="A570" t="s">
        <v>197</v>
      </c>
      <c r="B570" t="s">
        <v>213</v>
      </c>
      <c r="C570" t="s">
        <v>1</v>
      </c>
      <c r="D570" t="s">
        <v>254</v>
      </c>
      <c r="E570">
        <v>69</v>
      </c>
      <c r="F570">
        <v>69</v>
      </c>
      <c r="G570">
        <v>20.639324188232422</v>
      </c>
      <c r="H570">
        <v>20.108652114868164</v>
      </c>
      <c r="I570">
        <v>19.61573600769043</v>
      </c>
      <c r="J570">
        <v>19.71929931640625</v>
      </c>
      <c r="K570">
        <v>20.319179534912109</v>
      </c>
      <c r="L570">
        <v>21.468523025512695</v>
      </c>
      <c r="M570">
        <v>24.168497085571289</v>
      </c>
      <c r="N570">
        <v>25.884420394897461</v>
      </c>
      <c r="O570">
        <v>26.488990783691406</v>
      </c>
      <c r="P570">
        <v>27.144182205200195</v>
      </c>
      <c r="Q570">
        <v>27.985757827758789</v>
      </c>
      <c r="R570">
        <v>27.730228424072266</v>
      </c>
      <c r="S570">
        <v>28.31390380859375</v>
      </c>
      <c r="T570">
        <v>28.476612091064453</v>
      </c>
      <c r="U570">
        <v>27.842290878295898</v>
      </c>
      <c r="V570">
        <v>26.933235168457031</v>
      </c>
      <c r="W570">
        <v>26.012126922607422</v>
      </c>
      <c r="X570">
        <v>24.943580627441406</v>
      </c>
      <c r="Y570">
        <v>24.363779067993164</v>
      </c>
      <c r="Z570">
        <v>24.082523345947266</v>
      </c>
      <c r="AA570">
        <v>24.38957405090332</v>
      </c>
      <c r="AB570">
        <v>23.615036010742188</v>
      </c>
      <c r="AC570">
        <v>22.950241088867188</v>
      </c>
      <c r="AD570">
        <v>22.013208389282227</v>
      </c>
      <c r="AE570">
        <v>-0.86037606000900269</v>
      </c>
      <c r="AF570">
        <v>-0.83808320760726929</v>
      </c>
      <c r="AG570">
        <v>-1.2630560398101807</v>
      </c>
      <c r="AH570">
        <v>-1.2942783832550049</v>
      </c>
      <c r="AI570">
        <v>-1.4315168857574463</v>
      </c>
      <c r="AJ570">
        <v>-1.59467613697052</v>
      </c>
      <c r="AK570">
        <v>-1.6604982614517212</v>
      </c>
      <c r="AL570">
        <v>-1.0739543437957764</v>
      </c>
      <c r="AM570">
        <v>-0.25711312890052795</v>
      </c>
      <c r="AN570">
        <v>-0.42791286110877991</v>
      </c>
      <c r="AO570">
        <v>-0.39809733629226685</v>
      </c>
      <c r="AP570">
        <v>-1.2440650463104248</v>
      </c>
      <c r="AQ570">
        <v>-1.606049656867981</v>
      </c>
      <c r="AR570">
        <v>-0.80748867988586426</v>
      </c>
      <c r="AS570">
        <v>1.374285101890564</v>
      </c>
      <c r="AT570">
        <v>8.0427885055541992</v>
      </c>
      <c r="AU570">
        <v>7.8241019248962402</v>
      </c>
      <c r="AV570">
        <v>7.7821059226989746</v>
      </c>
      <c r="AW570">
        <v>6.9730696678161621</v>
      </c>
      <c r="AX570">
        <v>0.81182307004928589</v>
      </c>
      <c r="AY570">
        <v>-0.76914149522781372</v>
      </c>
      <c r="AZ570">
        <v>-1.1204814910888672</v>
      </c>
      <c r="BA570">
        <v>-0.77103954553604126</v>
      </c>
      <c r="BB570">
        <v>-0.4777643084526062</v>
      </c>
      <c r="BC570">
        <v>-0.34571492671966553</v>
      </c>
      <c r="BD570">
        <v>-0.31626081466674805</v>
      </c>
      <c r="BE570">
        <v>-0.72218155860900879</v>
      </c>
      <c r="BF570">
        <v>-0.75777131319046021</v>
      </c>
      <c r="BG570">
        <v>-0.93451929092407227</v>
      </c>
      <c r="BH570">
        <v>-1.1109459400177002</v>
      </c>
      <c r="BI570">
        <v>-1.1361956596374512</v>
      </c>
      <c r="BJ570">
        <v>-0.57252568006515503</v>
      </c>
      <c r="BK570">
        <v>0.26937273144721985</v>
      </c>
      <c r="BL570">
        <v>0.13090403378009796</v>
      </c>
      <c r="BM570">
        <v>0.21304748952388763</v>
      </c>
      <c r="BN570">
        <v>-0.60416781902313232</v>
      </c>
      <c r="BO570">
        <v>-0.95695477724075317</v>
      </c>
      <c r="BP570">
        <v>-0.16491681337356567</v>
      </c>
      <c r="BQ570">
        <v>2.093679666519165</v>
      </c>
      <c r="BR570">
        <v>8.6845264434814453</v>
      </c>
      <c r="BS570">
        <v>8.4577655792236328</v>
      </c>
      <c r="BT570">
        <v>8.4030914306640625</v>
      </c>
      <c r="BU570">
        <v>7.568850040435791</v>
      </c>
      <c r="BV570">
        <v>1.4227912425994873</v>
      </c>
      <c r="BW570">
        <v>-0.15194107592105865</v>
      </c>
      <c r="BX570">
        <v>-0.52754449844360352</v>
      </c>
      <c r="BY570">
        <v>-0.15504005551338196</v>
      </c>
      <c r="BZ570">
        <v>0.17997747659683228</v>
      </c>
      <c r="CA570">
        <v>1.0737793520092964E-2</v>
      </c>
      <c r="CB570">
        <v>4.5151781290769577E-2</v>
      </c>
      <c r="CC570">
        <v>-0.34757351875305176</v>
      </c>
      <c r="CD570">
        <v>-0.38618820905685425</v>
      </c>
      <c r="CE570">
        <v>-0.59030032157897949</v>
      </c>
      <c r="CF570">
        <v>-0.77591586112976074</v>
      </c>
      <c r="CG570">
        <v>-0.77306526899337769</v>
      </c>
      <c r="CH570">
        <v>-0.22523771226406097</v>
      </c>
      <c r="CI570">
        <v>0.63401520252227783</v>
      </c>
      <c r="CJ570">
        <v>0.51793891191482544</v>
      </c>
      <c r="CK570">
        <v>0.63632452487945557</v>
      </c>
      <c r="CL570">
        <v>-0.16097694635391235</v>
      </c>
      <c r="CM570">
        <v>-0.50739365816116333</v>
      </c>
      <c r="CN570">
        <v>0.28012651205062866</v>
      </c>
      <c r="CO570">
        <v>2.5919301509857178</v>
      </c>
      <c r="CP570">
        <v>9.128993034362793</v>
      </c>
      <c r="CQ570">
        <v>8.8966388702392578</v>
      </c>
      <c r="CR570">
        <v>8.8331842422485352</v>
      </c>
      <c r="CS570">
        <v>7.9814858436584473</v>
      </c>
      <c r="CT570">
        <v>1.8459459543228149</v>
      </c>
      <c r="CU570">
        <v>0.27553004026412964</v>
      </c>
      <c r="CV570">
        <v>-0.11687809228897095</v>
      </c>
      <c r="CW570">
        <v>0.27159932255744934</v>
      </c>
      <c r="CX570">
        <v>0.63552743196487427</v>
      </c>
      <c r="CY570">
        <v>0.36719051003456116</v>
      </c>
      <c r="CZ570">
        <v>0.4065643846988678</v>
      </c>
      <c r="DA570">
        <v>2.7034511789679527E-2</v>
      </c>
      <c r="DB570">
        <v>-1.4605077914893627E-2</v>
      </c>
      <c r="DC570">
        <v>-0.24608133733272552</v>
      </c>
      <c r="DD570">
        <v>-0.44088578224182129</v>
      </c>
      <c r="DE570">
        <v>-0.40993484854698181</v>
      </c>
      <c r="DF570">
        <v>0.12205024063587189</v>
      </c>
      <c r="DG570">
        <v>0.9986577033996582</v>
      </c>
      <c r="DH570">
        <v>0.90497380495071411</v>
      </c>
      <c r="DI570">
        <v>1.0596015453338623</v>
      </c>
      <c r="DJ570">
        <v>0.28221392631530762</v>
      </c>
      <c r="DK570">
        <v>-5.7832546532154083E-2</v>
      </c>
      <c r="DL570">
        <v>0.725169837474823</v>
      </c>
      <c r="DM570">
        <v>3.0901806354522705</v>
      </c>
      <c r="DN570">
        <v>9.5734596252441406</v>
      </c>
      <c r="DO570">
        <v>9.3355121612548828</v>
      </c>
      <c r="DP570">
        <v>9.2632770538330078</v>
      </c>
      <c r="DQ570">
        <v>8.3941211700439453</v>
      </c>
      <c r="DR570">
        <v>2.2691006660461426</v>
      </c>
      <c r="DS570">
        <v>0.70300114154815674</v>
      </c>
      <c r="DT570">
        <v>0.29378831386566162</v>
      </c>
      <c r="DU570">
        <v>0.69823873043060303</v>
      </c>
      <c r="DV570">
        <v>1.091077446937561</v>
      </c>
      <c r="DW570">
        <v>0.8818516731262207</v>
      </c>
      <c r="DX570">
        <v>0.92838680744171143</v>
      </c>
      <c r="DY570">
        <v>0.56790900230407715</v>
      </c>
      <c r="DZ570">
        <v>0.52190196514129639</v>
      </c>
      <c r="EA570">
        <v>0.25091618299484253</v>
      </c>
      <c r="EB570">
        <v>4.2844418436288834E-2</v>
      </c>
      <c r="EC570">
        <v>0.1143677830696106</v>
      </c>
      <c r="ED570">
        <v>0.62347888946533203</v>
      </c>
      <c r="EE570">
        <v>1.5251435041427612</v>
      </c>
      <c r="EF570">
        <v>1.4637906551361084</v>
      </c>
      <c r="EG570">
        <v>1.6707463264465332</v>
      </c>
      <c r="EH570">
        <v>0.9221111536026001</v>
      </c>
      <c r="EI570">
        <v>0.59126228094100952</v>
      </c>
      <c r="EJ570">
        <v>1.3677417039871216</v>
      </c>
      <c r="EK570">
        <v>3.809575080871582</v>
      </c>
      <c r="EL570">
        <v>10.215197563171387</v>
      </c>
      <c r="EM570">
        <v>9.9691753387451172</v>
      </c>
      <c r="EN570">
        <v>9.8842630386352539</v>
      </c>
      <c r="EO570">
        <v>8.9899015426635742</v>
      </c>
      <c r="EP570">
        <v>2.8800687789916992</v>
      </c>
      <c r="EQ570">
        <v>1.3202015161514282</v>
      </c>
      <c r="ER570">
        <v>0.88672536611557007</v>
      </c>
      <c r="ES570">
        <v>1.3142381906509399</v>
      </c>
      <c r="ET570">
        <v>1.7488192319869995</v>
      </c>
      <c r="EU570">
        <v>75.571586608886719</v>
      </c>
      <c r="EV570">
        <v>75.213394165039063</v>
      </c>
      <c r="EW570">
        <v>75.277488708496094</v>
      </c>
      <c r="EX570">
        <v>74.772567749023437</v>
      </c>
      <c r="EY570">
        <v>72.201240539550781</v>
      </c>
      <c r="EZ570">
        <v>69.030113220214844</v>
      </c>
      <c r="FA570">
        <v>69.43292236328125</v>
      </c>
      <c r="FB570">
        <v>70.179214477539062</v>
      </c>
      <c r="FC570">
        <v>73.300987243652344</v>
      </c>
      <c r="FD570">
        <v>78.402976989746094</v>
      </c>
      <c r="FE570">
        <v>83.323951721191406</v>
      </c>
      <c r="FF570">
        <v>87.757522583007812</v>
      </c>
      <c r="FG570">
        <v>90.313484191894531</v>
      </c>
      <c r="FH570">
        <v>92.560211181640625</v>
      </c>
      <c r="FI570">
        <v>94.828010559082031</v>
      </c>
      <c r="FJ570">
        <v>95.513763427734375</v>
      </c>
      <c r="FK570">
        <v>96.4853515625</v>
      </c>
      <c r="FL570">
        <v>96.469192504882813</v>
      </c>
      <c r="FM570">
        <v>93.985282897949219</v>
      </c>
      <c r="FN570">
        <v>91.856086730957031</v>
      </c>
      <c r="FO570">
        <v>87.789688110351563</v>
      </c>
      <c r="FP570">
        <v>83.568153381347656</v>
      </c>
      <c r="FQ570">
        <v>82.067962646484375</v>
      </c>
      <c r="FR570">
        <v>82</v>
      </c>
      <c r="FS570">
        <v>69</v>
      </c>
      <c r="FT570">
        <v>0.13647450506687164</v>
      </c>
      <c r="FU570">
        <v>1</v>
      </c>
    </row>
    <row r="571" spans="1:177" x14ac:dyDescent="0.2">
      <c r="A571" t="s">
        <v>197</v>
      </c>
      <c r="B571" t="s">
        <v>213</v>
      </c>
      <c r="C571" t="s">
        <v>1</v>
      </c>
      <c r="D571" t="s">
        <v>255</v>
      </c>
      <c r="E571">
        <v>72</v>
      </c>
      <c r="F571">
        <v>72</v>
      </c>
      <c r="G571">
        <v>21.114879608154297</v>
      </c>
      <c r="H571">
        <v>20.442855834960938</v>
      </c>
      <c r="I571">
        <v>19.875890731811523</v>
      </c>
      <c r="J571">
        <v>19.88477897644043</v>
      </c>
      <c r="K571">
        <v>20.439750671386719</v>
      </c>
      <c r="L571">
        <v>22.001396179199219</v>
      </c>
      <c r="M571">
        <v>24.536285400390625</v>
      </c>
      <c r="N571">
        <v>26.747852325439453</v>
      </c>
      <c r="O571">
        <v>28.022075653076172</v>
      </c>
      <c r="P571">
        <v>28.746280670166016</v>
      </c>
      <c r="Q571">
        <v>29.557430267333984</v>
      </c>
      <c r="R571">
        <v>29.49127197265625</v>
      </c>
      <c r="S571">
        <v>29.865066528320313</v>
      </c>
      <c r="T571">
        <v>29.872505187988281</v>
      </c>
      <c r="U571">
        <v>29.700794219970703</v>
      </c>
      <c r="V571">
        <v>27.879247665405273</v>
      </c>
      <c r="W571">
        <v>26.514759063720703</v>
      </c>
      <c r="X571">
        <v>25.935775756835938</v>
      </c>
      <c r="Y571">
        <v>25.249601364135742</v>
      </c>
      <c r="Z571">
        <v>24.734922409057617</v>
      </c>
      <c r="AA571">
        <v>24.884271621704102</v>
      </c>
      <c r="AB571">
        <v>24.102590560913086</v>
      </c>
      <c r="AC571">
        <v>23.071554183959961</v>
      </c>
      <c r="AD571">
        <v>21.959718704223633</v>
      </c>
      <c r="AE571">
        <v>-6.5350554883480072E-2</v>
      </c>
      <c r="AF571">
        <v>-0.12555305659770966</v>
      </c>
      <c r="AG571">
        <v>2.9476584866642952E-2</v>
      </c>
      <c r="AH571">
        <v>-0.23942777514457703</v>
      </c>
      <c r="AI571">
        <v>-1.2076135873794556</v>
      </c>
      <c r="AJ571">
        <v>-1.8306782245635986</v>
      </c>
      <c r="AK571">
        <v>-1.1846675872802734</v>
      </c>
      <c r="AL571">
        <v>-0.99529504776000977</v>
      </c>
      <c r="AM571">
        <v>-1.1662086248397827</v>
      </c>
      <c r="AN571">
        <v>-0.8246462345123291</v>
      </c>
      <c r="AO571">
        <v>-1.245816707611084</v>
      </c>
      <c r="AP571">
        <v>-1.1109638214111328</v>
      </c>
      <c r="AQ571">
        <v>-0.59286206960678101</v>
      </c>
      <c r="AR571">
        <v>-0.57169884443283081</v>
      </c>
      <c r="AS571">
        <v>1.3797022104263306</v>
      </c>
      <c r="AT571">
        <v>8.2526960372924805</v>
      </c>
      <c r="AU571">
        <v>8.1168346405029297</v>
      </c>
      <c r="AV571">
        <v>8.0550746917724609</v>
      </c>
      <c r="AW571">
        <v>7.790219783782959</v>
      </c>
      <c r="AX571">
        <v>0.78496384620666504</v>
      </c>
      <c r="AY571">
        <v>-1.0959323644638062</v>
      </c>
      <c r="AZ571">
        <v>-1.7878434658050537</v>
      </c>
      <c r="BA571">
        <v>-1.6926826238632202</v>
      </c>
      <c r="BB571">
        <v>-1.5656960010528564</v>
      </c>
      <c r="BC571">
        <v>0.56992912292480469</v>
      </c>
      <c r="BD571">
        <v>0.47694429755210876</v>
      </c>
      <c r="BE571">
        <v>0.64502072334289551</v>
      </c>
      <c r="BF571">
        <v>0.35331964492797852</v>
      </c>
      <c r="BG571">
        <v>-0.62547415494918823</v>
      </c>
      <c r="BH571">
        <v>-1.1979657411575317</v>
      </c>
      <c r="BI571">
        <v>-0.5114903450012207</v>
      </c>
      <c r="BJ571">
        <v>-0.34135740995407104</v>
      </c>
      <c r="BK571">
        <v>-0.47093832492828369</v>
      </c>
      <c r="BL571">
        <v>-0.13956780731678009</v>
      </c>
      <c r="BM571">
        <v>-0.50215595960617065</v>
      </c>
      <c r="BN571">
        <v>-0.37040472030639648</v>
      </c>
      <c r="BO571">
        <v>0.16361427307128906</v>
      </c>
      <c r="BP571">
        <v>0.19722937047481537</v>
      </c>
      <c r="BQ571">
        <v>2.1988885402679443</v>
      </c>
      <c r="BR571">
        <v>9.0572891235351562</v>
      </c>
      <c r="BS571">
        <v>8.8895063400268555</v>
      </c>
      <c r="BT571">
        <v>8.8106899261474609</v>
      </c>
      <c r="BU571">
        <v>8.5056362152099609</v>
      </c>
      <c r="BV571">
        <v>1.4838571548461914</v>
      </c>
      <c r="BW571">
        <v>-0.40985682606697083</v>
      </c>
      <c r="BX571">
        <v>-1.0998924970626831</v>
      </c>
      <c r="BY571">
        <v>-1.0204696655273437</v>
      </c>
      <c r="BZ571">
        <v>-0.90144550800323486</v>
      </c>
      <c r="CA571">
        <v>1.0099219083786011</v>
      </c>
      <c r="CB571">
        <v>0.89423215389251709</v>
      </c>
      <c r="CC571">
        <v>1.0713447332382202</v>
      </c>
      <c r="CD571">
        <v>0.76385468244552612</v>
      </c>
      <c r="CE571">
        <v>-0.22228617966175079</v>
      </c>
      <c r="CF571">
        <v>-0.7597510814666748</v>
      </c>
      <c r="CG571">
        <v>-4.5249823480844498E-2</v>
      </c>
      <c r="CH571">
        <v>0.11155778914690018</v>
      </c>
      <c r="CI571">
        <v>1.0603818111121655E-2</v>
      </c>
      <c r="CJ571">
        <v>0.33491542935371399</v>
      </c>
      <c r="CK571">
        <v>1.2901205569505692E-2</v>
      </c>
      <c r="CL571">
        <v>0.14250430464744568</v>
      </c>
      <c r="CM571">
        <v>0.68754750490188599</v>
      </c>
      <c r="CN571">
        <v>0.72978669404983521</v>
      </c>
      <c r="CO571">
        <v>2.7662544250488281</v>
      </c>
      <c r="CP571">
        <v>9.6145467758178711</v>
      </c>
      <c r="CQ571">
        <v>9.424656867980957</v>
      </c>
      <c r="CR571">
        <v>9.3340263366699219</v>
      </c>
      <c r="CS571">
        <v>9.0011320114135742</v>
      </c>
      <c r="CT571">
        <v>1.967908501625061</v>
      </c>
      <c r="CU571">
        <v>6.5317042171955109E-2</v>
      </c>
      <c r="CV571">
        <v>-0.62341982126235962</v>
      </c>
      <c r="CW571">
        <v>-0.55489706993103027</v>
      </c>
      <c r="CX571">
        <v>-0.44138762354850769</v>
      </c>
      <c r="CY571">
        <v>1.4499146938323975</v>
      </c>
      <c r="CZ571">
        <v>1.311519980430603</v>
      </c>
      <c r="DA571">
        <v>1.4976687431335449</v>
      </c>
      <c r="DB571">
        <v>1.1743897199630737</v>
      </c>
      <c r="DC571">
        <v>0.18090179562568665</v>
      </c>
      <c r="DD571">
        <v>-0.3215363621711731</v>
      </c>
      <c r="DE571">
        <v>0.4209907054901123</v>
      </c>
      <c r="DF571">
        <v>0.56447297334671021</v>
      </c>
      <c r="DG571">
        <v>0.49214595556259155</v>
      </c>
      <c r="DH571">
        <v>0.80939865112304688</v>
      </c>
      <c r="DI571">
        <v>0.52795839309692383</v>
      </c>
      <c r="DJ571">
        <v>0.65541332960128784</v>
      </c>
      <c r="DK571">
        <v>1.2114807367324829</v>
      </c>
      <c r="DL571">
        <v>1.2623440027236938</v>
      </c>
      <c r="DM571">
        <v>3.3336203098297119</v>
      </c>
      <c r="DN571">
        <v>10.171804428100586</v>
      </c>
      <c r="DO571">
        <v>9.9598073959350586</v>
      </c>
      <c r="DP571">
        <v>9.8573627471923828</v>
      </c>
      <c r="DQ571">
        <v>9.4966278076171875</v>
      </c>
      <c r="DR571">
        <v>2.4519598484039307</v>
      </c>
      <c r="DS571">
        <v>0.54049092531204224</v>
      </c>
      <c r="DT571">
        <v>-0.14694711565971375</v>
      </c>
      <c r="DU571">
        <v>-8.9324429631233215E-2</v>
      </c>
      <c r="DV571">
        <v>1.8670240417122841E-2</v>
      </c>
      <c r="DW571">
        <v>2.0851943492889404</v>
      </c>
      <c r="DX571">
        <v>1.9140173196792603</v>
      </c>
      <c r="DY571">
        <v>2.1132128238677979</v>
      </c>
      <c r="DZ571">
        <v>1.7671371698379517</v>
      </c>
      <c r="EA571">
        <v>0.76304119825363159</v>
      </c>
      <c r="EB571">
        <v>0.31117606163024902</v>
      </c>
      <c r="EC571">
        <v>1.094167947769165</v>
      </c>
      <c r="ED571">
        <v>1.2184106111526489</v>
      </c>
      <c r="EE571">
        <v>1.1874163150787354</v>
      </c>
      <c r="EF571">
        <v>1.4944771528244019</v>
      </c>
      <c r="EG571">
        <v>1.2716190814971924</v>
      </c>
      <c r="EH571">
        <v>1.3959724903106689</v>
      </c>
      <c r="EI571">
        <v>1.9679571390151978</v>
      </c>
      <c r="EJ571">
        <v>2.0312721729278564</v>
      </c>
      <c r="EK571">
        <v>4.1528067588806152</v>
      </c>
      <c r="EL571">
        <v>10.976397514343262</v>
      </c>
      <c r="EM571">
        <v>10.732479095458984</v>
      </c>
      <c r="EN571">
        <v>10.612977981567383</v>
      </c>
      <c r="EO571">
        <v>10.212043762207031</v>
      </c>
      <c r="EP571">
        <v>3.150853157043457</v>
      </c>
      <c r="EQ571">
        <v>1.2265664339065552</v>
      </c>
      <c r="ER571">
        <v>0.5410037636756897</v>
      </c>
      <c r="ES571">
        <v>0.58288854360580444</v>
      </c>
      <c r="ET571">
        <v>0.68292075395584106</v>
      </c>
      <c r="EU571">
        <v>79.463661193847656</v>
      </c>
      <c r="EV571">
        <v>77.689537048339844</v>
      </c>
      <c r="EW571">
        <v>77.5</v>
      </c>
      <c r="EX571">
        <v>74.948905944824219</v>
      </c>
      <c r="EY571">
        <v>74.139297485351563</v>
      </c>
      <c r="EZ571">
        <v>73.827728271484375</v>
      </c>
      <c r="FA571">
        <v>73.329971313476562</v>
      </c>
      <c r="FB571">
        <v>74.948005676269531</v>
      </c>
      <c r="FC571">
        <v>79.844139099121094</v>
      </c>
      <c r="FD571">
        <v>83.370292663574219</v>
      </c>
      <c r="FE571">
        <v>87.648872375488281</v>
      </c>
      <c r="FF571">
        <v>91.573539733886719</v>
      </c>
      <c r="FG571">
        <v>94.408546447753906</v>
      </c>
      <c r="FH571">
        <v>97.020881652832031</v>
      </c>
      <c r="FI571">
        <v>100.37001800537109</v>
      </c>
      <c r="FJ571">
        <v>101.07953643798828</v>
      </c>
      <c r="FK571">
        <v>102.01683807373047</v>
      </c>
      <c r="FL571">
        <v>101.01808166503906</v>
      </c>
      <c r="FM571">
        <v>98.053367614746094</v>
      </c>
      <c r="FN571">
        <v>94.277481079101563</v>
      </c>
      <c r="FO571">
        <v>89.711860656738281</v>
      </c>
      <c r="FP571">
        <v>86.646339416503906</v>
      </c>
      <c r="FQ571">
        <v>81.777885437011719</v>
      </c>
      <c r="FR571">
        <v>79.348526000976563</v>
      </c>
      <c r="FS571">
        <v>72</v>
      </c>
      <c r="FT571">
        <v>0.1416500061750412</v>
      </c>
      <c r="FU571">
        <v>1</v>
      </c>
    </row>
    <row r="572" spans="1:177" x14ac:dyDescent="0.2">
      <c r="A572" t="s">
        <v>197</v>
      </c>
      <c r="B572" t="s">
        <v>213</v>
      </c>
      <c r="C572" t="s">
        <v>1</v>
      </c>
      <c r="D572" t="s">
        <v>256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0</v>
      </c>
      <c r="BI572">
        <v>0</v>
      </c>
      <c r="BJ572">
        <v>0</v>
      </c>
      <c r="BK572">
        <v>0</v>
      </c>
      <c r="BL572">
        <v>0</v>
      </c>
      <c r="BM572">
        <v>0</v>
      </c>
      <c r="BN572">
        <v>0</v>
      </c>
      <c r="BO572">
        <v>0</v>
      </c>
      <c r="BP572">
        <v>0</v>
      </c>
      <c r="BQ572">
        <v>0</v>
      </c>
      <c r="BR572">
        <v>0</v>
      </c>
      <c r="BS572">
        <v>0</v>
      </c>
      <c r="BT572">
        <v>0</v>
      </c>
      <c r="BU572">
        <v>0</v>
      </c>
      <c r="BV572">
        <v>0</v>
      </c>
      <c r="BW572">
        <v>0</v>
      </c>
      <c r="BX572">
        <v>0</v>
      </c>
      <c r="BY572">
        <v>0</v>
      </c>
      <c r="BZ572">
        <v>0</v>
      </c>
      <c r="CA572">
        <v>0</v>
      </c>
      <c r="CB572">
        <v>0</v>
      </c>
      <c r="CC572">
        <v>0</v>
      </c>
      <c r="CD572">
        <v>0</v>
      </c>
      <c r="CE572">
        <v>0</v>
      </c>
      <c r="CF572">
        <v>0</v>
      </c>
      <c r="CG572">
        <v>0</v>
      </c>
      <c r="CH572">
        <v>0</v>
      </c>
      <c r="CI572">
        <v>0</v>
      </c>
      <c r="CJ572">
        <v>0</v>
      </c>
      <c r="CK572">
        <v>0</v>
      </c>
      <c r="CL572">
        <v>0</v>
      </c>
      <c r="CM572">
        <v>0</v>
      </c>
      <c r="CN572">
        <v>0</v>
      </c>
      <c r="CO572">
        <v>0</v>
      </c>
      <c r="CP572">
        <v>0</v>
      </c>
      <c r="CQ572">
        <v>0</v>
      </c>
      <c r="CR572">
        <v>0</v>
      </c>
      <c r="CS572">
        <v>0</v>
      </c>
      <c r="CT572">
        <v>0</v>
      </c>
      <c r="CU572">
        <v>0</v>
      </c>
      <c r="CV572">
        <v>0</v>
      </c>
      <c r="CW572">
        <v>0</v>
      </c>
      <c r="CX572">
        <v>0</v>
      </c>
      <c r="CY572">
        <v>0</v>
      </c>
      <c r="CZ572">
        <v>0</v>
      </c>
      <c r="DA572">
        <v>0</v>
      </c>
      <c r="DB572">
        <v>0</v>
      </c>
      <c r="DC572">
        <v>0</v>
      </c>
      <c r="DD572">
        <v>0</v>
      </c>
      <c r="DE572">
        <v>0</v>
      </c>
      <c r="DF572">
        <v>0</v>
      </c>
      <c r="DG572">
        <v>0</v>
      </c>
      <c r="DH572">
        <v>0</v>
      </c>
      <c r="DI572">
        <v>0</v>
      </c>
      <c r="DJ572">
        <v>0</v>
      </c>
      <c r="DK572">
        <v>0</v>
      </c>
      <c r="DL572">
        <v>0</v>
      </c>
      <c r="DM572">
        <v>0</v>
      </c>
      <c r="DN572">
        <v>0</v>
      </c>
      <c r="DO572">
        <v>0</v>
      </c>
      <c r="DP572">
        <v>0</v>
      </c>
      <c r="DQ572">
        <v>0</v>
      </c>
      <c r="DR572">
        <v>0</v>
      </c>
      <c r="DS572">
        <v>0</v>
      </c>
      <c r="DT572">
        <v>0</v>
      </c>
      <c r="DU572">
        <v>0</v>
      </c>
      <c r="DV572">
        <v>0</v>
      </c>
      <c r="DW572">
        <v>0</v>
      </c>
      <c r="DX572">
        <v>0</v>
      </c>
      <c r="DY572">
        <v>0</v>
      </c>
      <c r="DZ572">
        <v>0</v>
      </c>
      <c r="EA572">
        <v>0</v>
      </c>
      <c r="EB572">
        <v>0</v>
      </c>
      <c r="EC572">
        <v>0</v>
      </c>
      <c r="ED572">
        <v>0</v>
      </c>
      <c r="EE572">
        <v>0</v>
      </c>
      <c r="EF572">
        <v>0</v>
      </c>
      <c r="EG572">
        <v>0</v>
      </c>
      <c r="EH572">
        <v>0</v>
      </c>
      <c r="EI572">
        <v>0</v>
      </c>
      <c r="EJ572">
        <v>0</v>
      </c>
      <c r="EK572">
        <v>0</v>
      </c>
      <c r="EL572">
        <v>0</v>
      </c>
      <c r="EM572">
        <v>0</v>
      </c>
      <c r="EN572">
        <v>0</v>
      </c>
      <c r="EO572">
        <v>0</v>
      </c>
      <c r="EP572">
        <v>0</v>
      </c>
      <c r="EQ572">
        <v>0</v>
      </c>
      <c r="ER572">
        <v>0</v>
      </c>
      <c r="ES572">
        <v>0</v>
      </c>
      <c r="ET572">
        <v>0</v>
      </c>
      <c r="EU572">
        <v>0</v>
      </c>
      <c r="EV572">
        <v>0</v>
      </c>
      <c r="EW572">
        <v>0</v>
      </c>
      <c r="EX572">
        <v>0</v>
      </c>
      <c r="EY572">
        <v>0</v>
      </c>
      <c r="EZ572">
        <v>0</v>
      </c>
      <c r="FA572">
        <v>0</v>
      </c>
      <c r="FB572">
        <v>0</v>
      </c>
      <c r="FC572">
        <v>0</v>
      </c>
      <c r="FD572">
        <v>0</v>
      </c>
      <c r="FE572">
        <v>0</v>
      </c>
      <c r="FF572">
        <v>0</v>
      </c>
      <c r="FG572">
        <v>0</v>
      </c>
      <c r="FH572">
        <v>0</v>
      </c>
      <c r="FI572">
        <v>0</v>
      </c>
      <c r="FJ572">
        <v>0</v>
      </c>
      <c r="FK572">
        <v>0</v>
      </c>
      <c r="FL572">
        <v>0</v>
      </c>
      <c r="FM572">
        <v>0</v>
      </c>
      <c r="FN572">
        <v>0</v>
      </c>
      <c r="FO572">
        <v>0</v>
      </c>
      <c r="FP572">
        <v>0</v>
      </c>
      <c r="FQ572">
        <v>0</v>
      </c>
      <c r="FR572">
        <v>0</v>
      </c>
      <c r="FS572">
        <v>0</v>
      </c>
      <c r="FU572">
        <v>0</v>
      </c>
    </row>
    <row r="573" spans="1:177" x14ac:dyDescent="0.2">
      <c r="A573" t="s">
        <v>197</v>
      </c>
      <c r="B573" t="s">
        <v>213</v>
      </c>
      <c r="C573" t="s">
        <v>1</v>
      </c>
      <c r="D573" t="s">
        <v>257</v>
      </c>
      <c r="E573">
        <v>72</v>
      </c>
      <c r="F573">
        <v>72</v>
      </c>
      <c r="G573">
        <v>19.401355743408203</v>
      </c>
      <c r="H573">
        <v>19.226648330688477</v>
      </c>
      <c r="I573">
        <v>19.010784149169922</v>
      </c>
      <c r="J573">
        <v>19.439058303833008</v>
      </c>
      <c r="K573">
        <v>20.758049011230469</v>
      </c>
      <c r="L573">
        <v>22.523654937744141</v>
      </c>
      <c r="M573">
        <v>25.080009460449219</v>
      </c>
      <c r="N573">
        <v>27.553033828735352</v>
      </c>
      <c r="O573">
        <v>28.84193229675293</v>
      </c>
      <c r="P573">
        <v>30.127998352050781</v>
      </c>
      <c r="Q573">
        <v>30.625457763671875</v>
      </c>
      <c r="R573">
        <v>30.38115119934082</v>
      </c>
      <c r="S573">
        <v>31.165672302246094</v>
      </c>
      <c r="T573">
        <v>31.697275161743164</v>
      </c>
      <c r="U573">
        <v>31.496374130249023</v>
      </c>
      <c r="V573">
        <v>29.310163497924805</v>
      </c>
      <c r="W573">
        <v>27.825017929077148</v>
      </c>
      <c r="X573">
        <v>27.016090393066406</v>
      </c>
      <c r="Y573">
        <v>26.51115608215332</v>
      </c>
      <c r="Z573">
        <v>26.088449478149414</v>
      </c>
      <c r="AA573">
        <v>26.078567504882812</v>
      </c>
      <c r="AB573">
        <v>25.361459732055664</v>
      </c>
      <c r="AC573">
        <v>24.293163299560547</v>
      </c>
      <c r="AD573">
        <v>23.173534393310547</v>
      </c>
      <c r="AE573">
        <v>-1.8717985153198242</v>
      </c>
      <c r="AF573">
        <v>-2.1952404975891113</v>
      </c>
      <c r="AG573">
        <v>-2.2876245975494385</v>
      </c>
      <c r="AH573">
        <v>-2.2367546558380127</v>
      </c>
      <c r="AI573">
        <v>-0.67264604568481445</v>
      </c>
      <c r="AJ573">
        <v>0.60983443260192871</v>
      </c>
      <c r="AK573">
        <v>4.4484633952379227E-2</v>
      </c>
      <c r="AL573">
        <v>0.25268879532814026</v>
      </c>
      <c r="AM573">
        <v>-0.30528530478477478</v>
      </c>
      <c r="AN573">
        <v>0.23176318407058716</v>
      </c>
      <c r="AO573">
        <v>-0.22414347529411316</v>
      </c>
      <c r="AP573">
        <v>0.99476051330566406</v>
      </c>
      <c r="AQ573">
        <v>0.16356959939002991</v>
      </c>
      <c r="AR573">
        <v>0.12005018442869186</v>
      </c>
      <c r="AS573">
        <v>1.7311323881149292</v>
      </c>
      <c r="AT573">
        <v>7.0396342277526855</v>
      </c>
      <c r="AU573">
        <v>7.4089803695678711</v>
      </c>
      <c r="AV573">
        <v>7.9886593818664551</v>
      </c>
      <c r="AW573">
        <v>7.9984631538391113</v>
      </c>
      <c r="AX573">
        <v>2.2831087112426758</v>
      </c>
      <c r="AY573">
        <v>1.5220156908035278</v>
      </c>
      <c r="AZ573">
        <v>2.4407241344451904</v>
      </c>
      <c r="BA573">
        <v>2.3084828853607178</v>
      </c>
      <c r="BB573">
        <v>2.484489917755127</v>
      </c>
      <c r="BC573">
        <v>-1.2661362886428833</v>
      </c>
      <c r="BD573">
        <v>-1.6130678653717041</v>
      </c>
      <c r="BE573">
        <v>-1.713181734085083</v>
      </c>
      <c r="BF573">
        <v>-1.6783648729324341</v>
      </c>
      <c r="BG573">
        <v>-0.14180509746074677</v>
      </c>
      <c r="BH573">
        <v>1.1997984647750854</v>
      </c>
      <c r="BI573">
        <v>0.6401100754737854</v>
      </c>
      <c r="BJ573">
        <v>0.85607457160949707</v>
      </c>
      <c r="BK573">
        <v>0.32450175285339355</v>
      </c>
      <c r="BL573">
        <v>0.90067839622497559</v>
      </c>
      <c r="BM573">
        <v>0.47920456528663635</v>
      </c>
      <c r="BN573">
        <v>1.7014045715332031</v>
      </c>
      <c r="BO573">
        <v>0.88379466533660889</v>
      </c>
      <c r="BP573">
        <v>0.84944915771484375</v>
      </c>
      <c r="BQ573">
        <v>2.480940580368042</v>
      </c>
      <c r="BR573">
        <v>7.7593684196472168</v>
      </c>
      <c r="BS573">
        <v>8.1167364120483398</v>
      </c>
      <c r="BT573">
        <v>8.6990165710449219</v>
      </c>
      <c r="BU573">
        <v>8.6990470886230469</v>
      </c>
      <c r="BV573">
        <v>2.9875795841217041</v>
      </c>
      <c r="BW573">
        <v>2.2172486782073975</v>
      </c>
      <c r="BX573">
        <v>3.1199572086334229</v>
      </c>
      <c r="BY573">
        <v>2.9803552627563477</v>
      </c>
      <c r="BZ573">
        <v>3.1649205684661865</v>
      </c>
      <c r="CA573">
        <v>-0.84665650129318237</v>
      </c>
      <c r="CB573">
        <v>-1.2098569869995117</v>
      </c>
      <c r="CC573">
        <v>-1.3153243064880371</v>
      </c>
      <c r="CD573">
        <v>-1.2916258573532104</v>
      </c>
      <c r="CE573">
        <v>0.22585372626781464</v>
      </c>
      <c r="CF573">
        <v>1.6084057092666626</v>
      </c>
      <c r="CG573">
        <v>1.0526384115219116</v>
      </c>
      <c r="CH573">
        <v>1.2739777565002441</v>
      </c>
      <c r="CI573">
        <v>0.76069033145904541</v>
      </c>
      <c r="CJ573">
        <v>1.3639670610427856</v>
      </c>
      <c r="CK573">
        <v>0.96634125709533691</v>
      </c>
      <c r="CL573">
        <v>2.190824031829834</v>
      </c>
      <c r="CM573">
        <v>1.3826203346252441</v>
      </c>
      <c r="CN573">
        <v>1.3546286821365356</v>
      </c>
      <c r="CO573">
        <v>3.0002555847167969</v>
      </c>
      <c r="CP573">
        <v>8.2578544616699219</v>
      </c>
      <c r="CQ573">
        <v>8.6069259643554687</v>
      </c>
      <c r="CR573">
        <v>9.1910076141357422</v>
      </c>
      <c r="CS573">
        <v>9.1842689514160156</v>
      </c>
      <c r="CT573">
        <v>3.4754939079284668</v>
      </c>
      <c r="CU573">
        <v>2.6987648010253906</v>
      </c>
      <c r="CV573">
        <v>3.5903921127319336</v>
      </c>
      <c r="CW573">
        <v>3.4456920623779297</v>
      </c>
      <c r="CX573">
        <v>3.6361846923828125</v>
      </c>
      <c r="CY573">
        <v>-0.42717671394348145</v>
      </c>
      <c r="CZ573">
        <v>-0.80664604902267456</v>
      </c>
      <c r="DA573">
        <v>-0.91746693849563599</v>
      </c>
      <c r="DB573">
        <v>-0.90488684177398682</v>
      </c>
      <c r="DC573">
        <v>0.59351253509521484</v>
      </c>
      <c r="DD573">
        <v>2.0170130729675293</v>
      </c>
      <c r="DE573">
        <v>1.4651668071746826</v>
      </c>
      <c r="DF573">
        <v>1.6918809413909912</v>
      </c>
      <c r="DG573">
        <v>1.1968789100646973</v>
      </c>
      <c r="DH573">
        <v>1.8272557258605957</v>
      </c>
      <c r="DI573">
        <v>1.4534779787063599</v>
      </c>
      <c r="DJ573">
        <v>2.6802434921264648</v>
      </c>
      <c r="DK573">
        <v>1.8814460039138794</v>
      </c>
      <c r="DL573">
        <v>1.8598082065582275</v>
      </c>
      <c r="DM573">
        <v>3.5195705890655518</v>
      </c>
      <c r="DN573">
        <v>8.7563400268554687</v>
      </c>
      <c r="DO573">
        <v>9.0971155166625977</v>
      </c>
      <c r="DP573">
        <v>9.6829986572265625</v>
      </c>
      <c r="DQ573">
        <v>9.6694908142089844</v>
      </c>
      <c r="DR573">
        <v>3.9634082317352295</v>
      </c>
      <c r="DS573">
        <v>3.1802809238433838</v>
      </c>
      <c r="DT573">
        <v>4.0608267784118652</v>
      </c>
      <c r="DU573">
        <v>3.9110288619995117</v>
      </c>
      <c r="DV573">
        <v>4.1074490547180176</v>
      </c>
      <c r="DW573">
        <v>0.17848546802997589</v>
      </c>
      <c r="DX573">
        <v>-0.22447355091571808</v>
      </c>
      <c r="DY573">
        <v>-0.34302401542663574</v>
      </c>
      <c r="DZ573">
        <v>-0.3464970588684082</v>
      </c>
      <c r="EA573">
        <v>1.1243535280227661</v>
      </c>
      <c r="EB573">
        <v>2.6069769859313965</v>
      </c>
      <c r="EC573">
        <v>2.0607922077178955</v>
      </c>
      <c r="ED573">
        <v>2.2952666282653809</v>
      </c>
      <c r="EE573">
        <v>1.826665997505188</v>
      </c>
      <c r="EF573">
        <v>2.4961709976196289</v>
      </c>
      <c r="EG573">
        <v>2.1568260192871094</v>
      </c>
      <c r="EH573">
        <v>3.3868875503540039</v>
      </c>
      <c r="EI573">
        <v>2.6016709804534912</v>
      </c>
      <c r="EJ573">
        <v>2.5892071723937988</v>
      </c>
      <c r="EK573">
        <v>4.269378662109375</v>
      </c>
      <c r="EL573">
        <v>9.4760751724243164</v>
      </c>
      <c r="EM573">
        <v>9.8048715591430664</v>
      </c>
      <c r="EN573">
        <v>10.393355369567871</v>
      </c>
      <c r="EO573">
        <v>10.370074272155762</v>
      </c>
      <c r="EP573">
        <v>4.6678791046142578</v>
      </c>
      <c r="EQ573">
        <v>3.8755137920379639</v>
      </c>
      <c r="ER573">
        <v>4.7400598526000977</v>
      </c>
      <c r="ES573">
        <v>4.5829014778137207</v>
      </c>
      <c r="ET573">
        <v>4.787879467010498</v>
      </c>
      <c r="EU573">
        <v>74.153335571289062</v>
      </c>
      <c r="EV573">
        <v>72.22637939453125</v>
      </c>
      <c r="EW573">
        <v>70.5</v>
      </c>
      <c r="EX573">
        <v>69.129409790039063</v>
      </c>
      <c r="EY573">
        <v>68.269699096679688</v>
      </c>
      <c r="EZ573">
        <v>69.414390563964844</v>
      </c>
      <c r="FA573">
        <v>67.926223754882812</v>
      </c>
      <c r="FB573">
        <v>68.431243896484375</v>
      </c>
      <c r="FC573">
        <v>71.037445068359375</v>
      </c>
      <c r="FD573">
        <v>76.357688903808594</v>
      </c>
      <c r="FE573">
        <v>80.830558776855469</v>
      </c>
      <c r="FF573">
        <v>83.228889465332031</v>
      </c>
      <c r="FG573">
        <v>85.368553161621094</v>
      </c>
      <c r="FH573">
        <v>87.647201538085938</v>
      </c>
      <c r="FI573">
        <v>89.171577453613281</v>
      </c>
      <c r="FJ573">
        <v>88.909370422363281</v>
      </c>
      <c r="FK573">
        <v>88.703041076660156</v>
      </c>
      <c r="FL573">
        <v>86.250259399414063</v>
      </c>
      <c r="FM573">
        <v>82.744964599609375</v>
      </c>
      <c r="FN573">
        <v>77.995208740234375</v>
      </c>
      <c r="FO573">
        <v>73.984031677246094</v>
      </c>
      <c r="FP573">
        <v>71.855018615722656</v>
      </c>
      <c r="FQ573">
        <v>70.139251708984375</v>
      </c>
      <c r="FR573">
        <v>68.928298950195313</v>
      </c>
      <c r="FS573">
        <v>72</v>
      </c>
      <c r="FT573">
        <v>0.13739222288131714</v>
      </c>
      <c r="FU573">
        <v>1</v>
      </c>
    </row>
    <row r="574" spans="1:177" x14ac:dyDescent="0.2">
      <c r="A574" t="s">
        <v>197</v>
      </c>
      <c r="B574" t="s">
        <v>213</v>
      </c>
      <c r="C574" t="s">
        <v>1</v>
      </c>
      <c r="D574" t="s">
        <v>258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0</v>
      </c>
      <c r="BI574">
        <v>0</v>
      </c>
      <c r="BJ574">
        <v>0</v>
      </c>
      <c r="BK574">
        <v>0</v>
      </c>
      <c r="BL574">
        <v>0</v>
      </c>
      <c r="BM574">
        <v>0</v>
      </c>
      <c r="BN574">
        <v>0</v>
      </c>
      <c r="BO574">
        <v>0</v>
      </c>
      <c r="BP574">
        <v>0</v>
      </c>
      <c r="BQ574">
        <v>0</v>
      </c>
      <c r="BR574">
        <v>0</v>
      </c>
      <c r="BS574">
        <v>0</v>
      </c>
      <c r="BT574">
        <v>0</v>
      </c>
      <c r="BU574">
        <v>0</v>
      </c>
      <c r="BV574">
        <v>0</v>
      </c>
      <c r="BW574">
        <v>0</v>
      </c>
      <c r="BX574">
        <v>0</v>
      </c>
      <c r="BY574">
        <v>0</v>
      </c>
      <c r="BZ574">
        <v>0</v>
      </c>
      <c r="CA574">
        <v>0</v>
      </c>
      <c r="CB574">
        <v>0</v>
      </c>
      <c r="CC574">
        <v>0</v>
      </c>
      <c r="CD574">
        <v>0</v>
      </c>
      <c r="CE574">
        <v>0</v>
      </c>
      <c r="CF574">
        <v>0</v>
      </c>
      <c r="CG574">
        <v>0</v>
      </c>
      <c r="CH574">
        <v>0</v>
      </c>
      <c r="CI574">
        <v>0</v>
      </c>
      <c r="CJ574">
        <v>0</v>
      </c>
      <c r="CK574">
        <v>0</v>
      </c>
      <c r="CL574">
        <v>0</v>
      </c>
      <c r="CM574">
        <v>0</v>
      </c>
      <c r="CN574">
        <v>0</v>
      </c>
      <c r="CO574">
        <v>0</v>
      </c>
      <c r="CP574">
        <v>0</v>
      </c>
      <c r="CQ574">
        <v>0</v>
      </c>
      <c r="CR574">
        <v>0</v>
      </c>
      <c r="CS574">
        <v>0</v>
      </c>
      <c r="CT574">
        <v>0</v>
      </c>
      <c r="CU574">
        <v>0</v>
      </c>
      <c r="CV574">
        <v>0</v>
      </c>
      <c r="CW574">
        <v>0</v>
      </c>
      <c r="CX574">
        <v>0</v>
      </c>
      <c r="CY574">
        <v>0</v>
      </c>
      <c r="CZ574">
        <v>0</v>
      </c>
      <c r="DA574">
        <v>0</v>
      </c>
      <c r="DB574">
        <v>0</v>
      </c>
      <c r="DC574">
        <v>0</v>
      </c>
      <c r="DD574">
        <v>0</v>
      </c>
      <c r="DE574">
        <v>0</v>
      </c>
      <c r="DF574">
        <v>0</v>
      </c>
      <c r="DG574">
        <v>0</v>
      </c>
      <c r="DH574">
        <v>0</v>
      </c>
      <c r="DI574">
        <v>0</v>
      </c>
      <c r="DJ574">
        <v>0</v>
      </c>
      <c r="DK574">
        <v>0</v>
      </c>
      <c r="DL574">
        <v>0</v>
      </c>
      <c r="DM574">
        <v>0</v>
      </c>
      <c r="DN574">
        <v>0</v>
      </c>
      <c r="DO574">
        <v>0</v>
      </c>
      <c r="DP574">
        <v>0</v>
      </c>
      <c r="DQ574">
        <v>0</v>
      </c>
      <c r="DR574">
        <v>0</v>
      </c>
      <c r="DS574">
        <v>0</v>
      </c>
      <c r="DT574">
        <v>0</v>
      </c>
      <c r="DU574">
        <v>0</v>
      </c>
      <c r="DV574">
        <v>0</v>
      </c>
      <c r="DW574">
        <v>0</v>
      </c>
      <c r="DX574">
        <v>0</v>
      </c>
      <c r="DY574">
        <v>0</v>
      </c>
      <c r="DZ574">
        <v>0</v>
      </c>
      <c r="EA574">
        <v>0</v>
      </c>
      <c r="EB574">
        <v>0</v>
      </c>
      <c r="EC574">
        <v>0</v>
      </c>
      <c r="ED574">
        <v>0</v>
      </c>
      <c r="EE574">
        <v>0</v>
      </c>
      <c r="EF574">
        <v>0</v>
      </c>
      <c r="EG574">
        <v>0</v>
      </c>
      <c r="EH574">
        <v>0</v>
      </c>
      <c r="EI574">
        <v>0</v>
      </c>
      <c r="EJ574">
        <v>0</v>
      </c>
      <c r="EK574">
        <v>0</v>
      </c>
      <c r="EL574">
        <v>0</v>
      </c>
      <c r="EM574">
        <v>0</v>
      </c>
      <c r="EN574">
        <v>0</v>
      </c>
      <c r="EO574">
        <v>0</v>
      </c>
      <c r="EP574">
        <v>0</v>
      </c>
      <c r="EQ574">
        <v>0</v>
      </c>
      <c r="ER574">
        <v>0</v>
      </c>
      <c r="ES574">
        <v>0</v>
      </c>
      <c r="ET574">
        <v>0</v>
      </c>
      <c r="EU574">
        <v>0</v>
      </c>
      <c r="EV574">
        <v>0</v>
      </c>
      <c r="EW574">
        <v>0</v>
      </c>
      <c r="EX574">
        <v>0</v>
      </c>
      <c r="EY574">
        <v>0</v>
      </c>
      <c r="EZ574">
        <v>0</v>
      </c>
      <c r="FA574">
        <v>0</v>
      </c>
      <c r="FB574">
        <v>0</v>
      </c>
      <c r="FC574">
        <v>0</v>
      </c>
      <c r="FD574">
        <v>0</v>
      </c>
      <c r="FE574">
        <v>0</v>
      </c>
      <c r="FF574">
        <v>0</v>
      </c>
      <c r="FG574">
        <v>0</v>
      </c>
      <c r="FH574">
        <v>0</v>
      </c>
      <c r="FI574">
        <v>0</v>
      </c>
      <c r="FJ574">
        <v>0</v>
      </c>
      <c r="FK574">
        <v>0</v>
      </c>
      <c r="FL574">
        <v>0</v>
      </c>
      <c r="FM574">
        <v>0</v>
      </c>
      <c r="FN574">
        <v>0</v>
      </c>
      <c r="FO574">
        <v>0</v>
      </c>
      <c r="FP574">
        <v>0</v>
      </c>
      <c r="FQ574">
        <v>0</v>
      </c>
      <c r="FR574">
        <v>0</v>
      </c>
      <c r="FS574">
        <v>0</v>
      </c>
      <c r="FU574">
        <v>0</v>
      </c>
    </row>
    <row r="575" spans="1:177" x14ac:dyDescent="0.2">
      <c r="A575" t="s">
        <v>197</v>
      </c>
      <c r="B575" t="s">
        <v>213</v>
      </c>
      <c r="C575" t="s">
        <v>1</v>
      </c>
      <c r="D575" t="s">
        <v>259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0</v>
      </c>
      <c r="BI575">
        <v>0</v>
      </c>
      <c r="BJ575">
        <v>0</v>
      </c>
      <c r="BK575">
        <v>0</v>
      </c>
      <c r="BL575">
        <v>0</v>
      </c>
      <c r="BM575">
        <v>0</v>
      </c>
      <c r="BN575">
        <v>0</v>
      </c>
      <c r="BO575">
        <v>0</v>
      </c>
      <c r="BP575">
        <v>0</v>
      </c>
      <c r="BQ575">
        <v>0</v>
      </c>
      <c r="BR575">
        <v>0</v>
      </c>
      <c r="BS575">
        <v>0</v>
      </c>
      <c r="BT575">
        <v>0</v>
      </c>
      <c r="BU575">
        <v>0</v>
      </c>
      <c r="BV575">
        <v>0</v>
      </c>
      <c r="BW575">
        <v>0</v>
      </c>
      <c r="BX575">
        <v>0</v>
      </c>
      <c r="BY575">
        <v>0</v>
      </c>
      <c r="BZ575">
        <v>0</v>
      </c>
      <c r="CA575">
        <v>0</v>
      </c>
      <c r="CB575">
        <v>0</v>
      </c>
      <c r="CC575">
        <v>0</v>
      </c>
      <c r="CD575">
        <v>0</v>
      </c>
      <c r="CE575">
        <v>0</v>
      </c>
      <c r="CF575">
        <v>0</v>
      </c>
      <c r="CG575">
        <v>0</v>
      </c>
      <c r="CH575">
        <v>0</v>
      </c>
      <c r="CI575">
        <v>0</v>
      </c>
      <c r="CJ575">
        <v>0</v>
      </c>
      <c r="CK575">
        <v>0</v>
      </c>
      <c r="CL575">
        <v>0</v>
      </c>
      <c r="CM575">
        <v>0</v>
      </c>
      <c r="CN575">
        <v>0</v>
      </c>
      <c r="CO575">
        <v>0</v>
      </c>
      <c r="CP575">
        <v>0</v>
      </c>
      <c r="CQ575">
        <v>0</v>
      </c>
      <c r="CR575">
        <v>0</v>
      </c>
      <c r="CS575">
        <v>0</v>
      </c>
      <c r="CT575">
        <v>0</v>
      </c>
      <c r="CU575">
        <v>0</v>
      </c>
      <c r="CV575">
        <v>0</v>
      </c>
      <c r="CW575">
        <v>0</v>
      </c>
      <c r="CX575">
        <v>0</v>
      </c>
      <c r="CY575">
        <v>0</v>
      </c>
      <c r="CZ575">
        <v>0</v>
      </c>
      <c r="DA575">
        <v>0</v>
      </c>
      <c r="DB575">
        <v>0</v>
      </c>
      <c r="DC575">
        <v>0</v>
      </c>
      <c r="DD575">
        <v>0</v>
      </c>
      <c r="DE575">
        <v>0</v>
      </c>
      <c r="DF575">
        <v>0</v>
      </c>
      <c r="DG575">
        <v>0</v>
      </c>
      <c r="DH575">
        <v>0</v>
      </c>
      <c r="DI575">
        <v>0</v>
      </c>
      <c r="DJ575">
        <v>0</v>
      </c>
      <c r="DK575">
        <v>0</v>
      </c>
      <c r="DL575">
        <v>0</v>
      </c>
      <c r="DM575">
        <v>0</v>
      </c>
      <c r="DN575">
        <v>0</v>
      </c>
      <c r="DO575">
        <v>0</v>
      </c>
      <c r="DP575">
        <v>0</v>
      </c>
      <c r="DQ575">
        <v>0</v>
      </c>
      <c r="DR575">
        <v>0</v>
      </c>
      <c r="DS575">
        <v>0</v>
      </c>
      <c r="DT575">
        <v>0</v>
      </c>
      <c r="DU575">
        <v>0</v>
      </c>
      <c r="DV575">
        <v>0</v>
      </c>
      <c r="DW575">
        <v>0</v>
      </c>
      <c r="DX575">
        <v>0</v>
      </c>
      <c r="DY575">
        <v>0</v>
      </c>
      <c r="DZ575">
        <v>0</v>
      </c>
      <c r="EA575">
        <v>0</v>
      </c>
      <c r="EB575">
        <v>0</v>
      </c>
      <c r="EC575">
        <v>0</v>
      </c>
      <c r="ED575">
        <v>0</v>
      </c>
      <c r="EE575">
        <v>0</v>
      </c>
      <c r="EF575">
        <v>0</v>
      </c>
      <c r="EG575">
        <v>0</v>
      </c>
      <c r="EH575">
        <v>0</v>
      </c>
      <c r="EI575">
        <v>0</v>
      </c>
      <c r="EJ575">
        <v>0</v>
      </c>
      <c r="EK575">
        <v>0</v>
      </c>
      <c r="EL575">
        <v>0</v>
      </c>
      <c r="EM575">
        <v>0</v>
      </c>
      <c r="EN575">
        <v>0</v>
      </c>
      <c r="EO575">
        <v>0</v>
      </c>
      <c r="EP575">
        <v>0</v>
      </c>
      <c r="EQ575">
        <v>0</v>
      </c>
      <c r="ER575">
        <v>0</v>
      </c>
      <c r="ES575">
        <v>0</v>
      </c>
      <c r="ET575">
        <v>0</v>
      </c>
      <c r="EU575">
        <v>0</v>
      </c>
      <c r="EV575">
        <v>0</v>
      </c>
      <c r="EW575">
        <v>0</v>
      </c>
      <c r="EX575">
        <v>0</v>
      </c>
      <c r="EY575">
        <v>0</v>
      </c>
      <c r="EZ575">
        <v>0</v>
      </c>
      <c r="FA575">
        <v>0</v>
      </c>
      <c r="FB575">
        <v>0</v>
      </c>
      <c r="FC575">
        <v>0</v>
      </c>
      <c r="FD575">
        <v>0</v>
      </c>
      <c r="FE575">
        <v>0</v>
      </c>
      <c r="FF575">
        <v>0</v>
      </c>
      <c r="FG575">
        <v>0</v>
      </c>
      <c r="FH575">
        <v>0</v>
      </c>
      <c r="FI575">
        <v>0</v>
      </c>
      <c r="FJ575">
        <v>0</v>
      </c>
      <c r="FK575">
        <v>0</v>
      </c>
      <c r="FL575">
        <v>0</v>
      </c>
      <c r="FM575">
        <v>0</v>
      </c>
      <c r="FN575">
        <v>0</v>
      </c>
      <c r="FO575">
        <v>0</v>
      </c>
      <c r="FP575">
        <v>0</v>
      </c>
      <c r="FQ575">
        <v>0</v>
      </c>
      <c r="FR575">
        <v>0</v>
      </c>
      <c r="FS575">
        <v>0</v>
      </c>
      <c r="FU575">
        <v>0</v>
      </c>
    </row>
    <row r="576" spans="1:177" x14ac:dyDescent="0.2">
      <c r="A576" t="s">
        <v>197</v>
      </c>
      <c r="B576" t="s">
        <v>213</v>
      </c>
      <c r="C576" t="s">
        <v>1</v>
      </c>
      <c r="D576" t="s">
        <v>260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0</v>
      </c>
      <c r="BI576">
        <v>0</v>
      </c>
      <c r="BJ576">
        <v>0</v>
      </c>
      <c r="BK576">
        <v>0</v>
      </c>
      <c r="BL576">
        <v>0</v>
      </c>
      <c r="BM576">
        <v>0</v>
      </c>
      <c r="BN576">
        <v>0</v>
      </c>
      <c r="BO576">
        <v>0</v>
      </c>
      <c r="BP576">
        <v>0</v>
      </c>
      <c r="BQ576">
        <v>0</v>
      </c>
      <c r="BR576">
        <v>0</v>
      </c>
      <c r="BS576">
        <v>0</v>
      </c>
      <c r="BT576">
        <v>0</v>
      </c>
      <c r="BU576">
        <v>0</v>
      </c>
      <c r="BV576">
        <v>0</v>
      </c>
      <c r="BW576">
        <v>0</v>
      </c>
      <c r="BX576">
        <v>0</v>
      </c>
      <c r="BY576">
        <v>0</v>
      </c>
      <c r="BZ576">
        <v>0</v>
      </c>
      <c r="CA576">
        <v>0</v>
      </c>
      <c r="CB576">
        <v>0</v>
      </c>
      <c r="CC576">
        <v>0</v>
      </c>
      <c r="CD576">
        <v>0</v>
      </c>
      <c r="CE576">
        <v>0</v>
      </c>
      <c r="CF576">
        <v>0</v>
      </c>
      <c r="CG576">
        <v>0</v>
      </c>
      <c r="CH576">
        <v>0</v>
      </c>
      <c r="CI576">
        <v>0</v>
      </c>
      <c r="CJ576">
        <v>0</v>
      </c>
      <c r="CK576">
        <v>0</v>
      </c>
      <c r="CL576">
        <v>0</v>
      </c>
      <c r="CM576">
        <v>0</v>
      </c>
      <c r="CN576">
        <v>0</v>
      </c>
      <c r="CO576">
        <v>0</v>
      </c>
      <c r="CP576">
        <v>0</v>
      </c>
      <c r="CQ576">
        <v>0</v>
      </c>
      <c r="CR576">
        <v>0</v>
      </c>
      <c r="CS576">
        <v>0</v>
      </c>
      <c r="CT576">
        <v>0</v>
      </c>
      <c r="CU576">
        <v>0</v>
      </c>
      <c r="CV576">
        <v>0</v>
      </c>
      <c r="CW576">
        <v>0</v>
      </c>
      <c r="CX576">
        <v>0</v>
      </c>
      <c r="CY576">
        <v>0</v>
      </c>
      <c r="CZ576">
        <v>0</v>
      </c>
      <c r="DA576">
        <v>0</v>
      </c>
      <c r="DB576">
        <v>0</v>
      </c>
      <c r="DC576">
        <v>0</v>
      </c>
      <c r="DD576">
        <v>0</v>
      </c>
      <c r="DE576">
        <v>0</v>
      </c>
      <c r="DF576">
        <v>0</v>
      </c>
      <c r="DG576">
        <v>0</v>
      </c>
      <c r="DH576">
        <v>0</v>
      </c>
      <c r="DI576">
        <v>0</v>
      </c>
      <c r="DJ576">
        <v>0</v>
      </c>
      <c r="DK576">
        <v>0</v>
      </c>
      <c r="DL576">
        <v>0</v>
      </c>
      <c r="DM576">
        <v>0</v>
      </c>
      <c r="DN576">
        <v>0</v>
      </c>
      <c r="DO576">
        <v>0</v>
      </c>
      <c r="DP576">
        <v>0</v>
      </c>
      <c r="DQ576">
        <v>0</v>
      </c>
      <c r="DR576">
        <v>0</v>
      </c>
      <c r="DS576">
        <v>0</v>
      </c>
      <c r="DT576">
        <v>0</v>
      </c>
      <c r="DU576">
        <v>0</v>
      </c>
      <c r="DV576">
        <v>0</v>
      </c>
      <c r="DW576">
        <v>0</v>
      </c>
      <c r="DX576">
        <v>0</v>
      </c>
      <c r="DY576">
        <v>0</v>
      </c>
      <c r="DZ576">
        <v>0</v>
      </c>
      <c r="EA576">
        <v>0</v>
      </c>
      <c r="EB576">
        <v>0</v>
      </c>
      <c r="EC576">
        <v>0</v>
      </c>
      <c r="ED576">
        <v>0</v>
      </c>
      <c r="EE576">
        <v>0</v>
      </c>
      <c r="EF576">
        <v>0</v>
      </c>
      <c r="EG576">
        <v>0</v>
      </c>
      <c r="EH576">
        <v>0</v>
      </c>
      <c r="EI576">
        <v>0</v>
      </c>
      <c r="EJ576">
        <v>0</v>
      </c>
      <c r="EK576">
        <v>0</v>
      </c>
      <c r="EL576">
        <v>0</v>
      </c>
      <c r="EM576">
        <v>0</v>
      </c>
      <c r="EN576">
        <v>0</v>
      </c>
      <c r="EO576">
        <v>0</v>
      </c>
      <c r="EP576">
        <v>0</v>
      </c>
      <c r="EQ576">
        <v>0</v>
      </c>
      <c r="ER576">
        <v>0</v>
      </c>
      <c r="ES576">
        <v>0</v>
      </c>
      <c r="ET576">
        <v>0</v>
      </c>
      <c r="EU576">
        <v>0</v>
      </c>
      <c r="EV576">
        <v>0</v>
      </c>
      <c r="EW576">
        <v>0</v>
      </c>
      <c r="EX576">
        <v>0</v>
      </c>
      <c r="EY576">
        <v>0</v>
      </c>
      <c r="EZ576">
        <v>0</v>
      </c>
      <c r="FA576">
        <v>0</v>
      </c>
      <c r="FB576">
        <v>0</v>
      </c>
      <c r="FC576">
        <v>0</v>
      </c>
      <c r="FD576">
        <v>0</v>
      </c>
      <c r="FE576">
        <v>0</v>
      </c>
      <c r="FF576">
        <v>0</v>
      </c>
      <c r="FG576">
        <v>0</v>
      </c>
      <c r="FH576">
        <v>0</v>
      </c>
      <c r="FI576">
        <v>0</v>
      </c>
      <c r="FJ576">
        <v>0</v>
      </c>
      <c r="FK576">
        <v>0</v>
      </c>
      <c r="FL576">
        <v>0</v>
      </c>
      <c r="FM576">
        <v>0</v>
      </c>
      <c r="FN576">
        <v>0</v>
      </c>
      <c r="FO576">
        <v>0</v>
      </c>
      <c r="FP576">
        <v>0</v>
      </c>
      <c r="FQ576">
        <v>0</v>
      </c>
      <c r="FR576">
        <v>0</v>
      </c>
      <c r="FS576">
        <v>0</v>
      </c>
      <c r="FU576">
        <v>0</v>
      </c>
    </row>
    <row r="577" spans="1:177" x14ac:dyDescent="0.2">
      <c r="A577" t="s">
        <v>197</v>
      </c>
      <c r="B577" t="s">
        <v>213</v>
      </c>
      <c r="C577" t="s">
        <v>1</v>
      </c>
      <c r="D577" t="s">
        <v>2</v>
      </c>
      <c r="E577">
        <v>71.166666666666671</v>
      </c>
      <c r="F577">
        <v>71.166666666666671</v>
      </c>
      <c r="G577">
        <v>18.162506103515625</v>
      </c>
      <c r="H577">
        <v>17.857978820800781</v>
      </c>
      <c r="I577">
        <v>17.609918594360352</v>
      </c>
      <c r="J577">
        <v>18.016117095947266</v>
      </c>
      <c r="K577">
        <v>19.082714080810547</v>
      </c>
      <c r="L577">
        <v>20.542200088500977</v>
      </c>
      <c r="M577">
        <v>23.0443115234375</v>
      </c>
      <c r="N577">
        <v>25.284042358398438</v>
      </c>
      <c r="O577">
        <v>26.369239807128906</v>
      </c>
      <c r="P577">
        <v>27.337360382080078</v>
      </c>
      <c r="Q577">
        <v>28.05885124206543</v>
      </c>
      <c r="R577">
        <v>27.825643539428711</v>
      </c>
      <c r="S577">
        <v>28.56640625</v>
      </c>
      <c r="T577">
        <v>28.882476806640625</v>
      </c>
      <c r="U577">
        <v>28.425708770751953</v>
      </c>
      <c r="V577">
        <v>27.044044494628906</v>
      </c>
      <c r="W577">
        <v>25.805324554443359</v>
      </c>
      <c r="X577">
        <v>24.785484313964844</v>
      </c>
      <c r="Y577">
        <v>24.188995361328125</v>
      </c>
      <c r="Z577">
        <v>23.846347808837891</v>
      </c>
      <c r="AA577">
        <v>24.1688232421875</v>
      </c>
      <c r="AB577">
        <v>23.456892013549805</v>
      </c>
      <c r="AC577">
        <v>22.632503509521484</v>
      </c>
      <c r="AD577">
        <v>21.513664245605469</v>
      </c>
      <c r="AE577">
        <v>-1.2566756010055542</v>
      </c>
      <c r="AF577">
        <v>-1.2920571565628052</v>
      </c>
      <c r="AG577">
        <v>-1.3006021976470947</v>
      </c>
      <c r="AH577">
        <v>-1.2788771390914917</v>
      </c>
      <c r="AI577">
        <v>-0.8558579683303833</v>
      </c>
      <c r="AJ577">
        <v>-0.57726913690567017</v>
      </c>
      <c r="AK577">
        <v>-0.59372979402542114</v>
      </c>
      <c r="AL577">
        <v>-0.87845438718795776</v>
      </c>
      <c r="AM577">
        <v>-1.0084866285324097</v>
      </c>
      <c r="AN577">
        <v>-1.0243546962738037</v>
      </c>
      <c r="AO577">
        <v>-1.0972592830657959</v>
      </c>
      <c r="AP577">
        <v>-1.0924733877182007</v>
      </c>
      <c r="AQ577">
        <v>-1.3168565034866333</v>
      </c>
      <c r="AR577">
        <v>-1.0740988254547119</v>
      </c>
      <c r="AS577">
        <v>1.0794609785079956</v>
      </c>
      <c r="AT577">
        <v>8.0874242782592773</v>
      </c>
      <c r="AU577">
        <v>8.1411752700805664</v>
      </c>
      <c r="AV577">
        <v>7.9376749992370605</v>
      </c>
      <c r="AW577">
        <v>7.5626239776611328</v>
      </c>
      <c r="AX577">
        <v>1.666143536567688</v>
      </c>
      <c r="AY577">
        <v>0.22067968547344208</v>
      </c>
      <c r="AZ577">
        <v>0.20697925984859467</v>
      </c>
      <c r="BA577">
        <v>0.26980429887771606</v>
      </c>
      <c r="BB577">
        <v>0.32021498680114746</v>
      </c>
      <c r="BC577">
        <v>-0.65735000371932983</v>
      </c>
      <c r="BD577">
        <v>-0.7100868821144104</v>
      </c>
      <c r="BE577">
        <v>-0.71984463930130005</v>
      </c>
      <c r="BF577">
        <v>-0.71473222970962524</v>
      </c>
      <c r="BG577">
        <v>-0.31815212965011597</v>
      </c>
      <c r="BH577">
        <v>-1.5339351957663894E-3</v>
      </c>
      <c r="BI577">
        <v>5.5942796170711517E-3</v>
      </c>
      <c r="BJ577">
        <v>-0.26160860061645508</v>
      </c>
      <c r="BK577">
        <v>-0.35179749131202698</v>
      </c>
      <c r="BL577">
        <v>-0.34758883714675903</v>
      </c>
      <c r="BM577">
        <v>-0.38277769088745117</v>
      </c>
      <c r="BN577">
        <v>-0.36440691351890564</v>
      </c>
      <c r="BO577">
        <v>-0.56830763816833496</v>
      </c>
      <c r="BP577">
        <v>-0.31893515586853027</v>
      </c>
      <c r="BQ577">
        <v>1.8677694797515869</v>
      </c>
      <c r="BR577">
        <v>8.8452138900756836</v>
      </c>
      <c r="BS577">
        <v>8.8673782348632812</v>
      </c>
      <c r="BT577">
        <v>8.6524686813354492</v>
      </c>
      <c r="BU577">
        <v>8.2509851455688477</v>
      </c>
      <c r="BV577">
        <v>2.3545184135437012</v>
      </c>
      <c r="BW577">
        <v>0.90706664323806763</v>
      </c>
      <c r="BX577">
        <v>0.88008499145507813</v>
      </c>
      <c r="BY577">
        <v>0.93922924995422363</v>
      </c>
      <c r="BZ577">
        <v>1.0029456615447998</v>
      </c>
      <c r="CA577">
        <v>-0.24225887656211853</v>
      </c>
      <c r="CB577">
        <v>-0.30701601505279541</v>
      </c>
      <c r="CC577">
        <v>-0.31761375069618225</v>
      </c>
      <c r="CD577">
        <v>-0.32400721311569214</v>
      </c>
      <c r="CE577">
        <v>5.4261267185211182E-2</v>
      </c>
      <c r="CF577">
        <v>0.39721852540969849</v>
      </c>
      <c r="CG577">
        <v>0.42068430781364441</v>
      </c>
      <c r="CH577">
        <v>0.16561691462993622</v>
      </c>
      <c r="CI577">
        <v>0.10302343219518661</v>
      </c>
      <c r="CJ577">
        <v>0.12113713473081589</v>
      </c>
      <c r="CK577">
        <v>0.11207006126642227</v>
      </c>
      <c r="CL577">
        <v>0.13984969258308411</v>
      </c>
      <c r="CM577">
        <v>-4.986494779586792E-2</v>
      </c>
      <c r="CN577">
        <v>0.20408889651298523</v>
      </c>
      <c r="CO577">
        <v>2.4137494564056396</v>
      </c>
      <c r="CP577">
        <v>9.37005615234375</v>
      </c>
      <c r="CQ577">
        <v>9.3703441619873047</v>
      </c>
      <c r="CR577">
        <v>9.1475324630737305</v>
      </c>
      <c r="CS577">
        <v>8.7277412414550781</v>
      </c>
      <c r="CT577">
        <v>2.831284761428833</v>
      </c>
      <c r="CU577">
        <v>1.3824561834335327</v>
      </c>
      <c r="CV577">
        <v>1.3462759256362915</v>
      </c>
      <c r="CW577">
        <v>1.4028708934783936</v>
      </c>
      <c r="CX577">
        <v>1.4758028984069824</v>
      </c>
      <c r="CY577">
        <v>0.17283225059509277</v>
      </c>
      <c r="CZ577">
        <v>9.6054837107658386E-2</v>
      </c>
      <c r="DA577">
        <v>8.4617145359516144E-2</v>
      </c>
      <c r="DB577">
        <v>6.6717803478240967E-2</v>
      </c>
      <c r="DC577">
        <v>0.42667466402053833</v>
      </c>
      <c r="DD577">
        <v>0.79597097635269165</v>
      </c>
      <c r="DE577">
        <v>0.83577436208724976</v>
      </c>
      <c r="DF577">
        <v>0.59284240007400513</v>
      </c>
      <c r="DG577">
        <v>0.55784434080123901</v>
      </c>
      <c r="DH577">
        <v>0.589863121509552</v>
      </c>
      <c r="DI577">
        <v>0.60691779851913452</v>
      </c>
      <c r="DJ577">
        <v>0.64410626888275146</v>
      </c>
      <c r="DK577">
        <v>0.46857771277427673</v>
      </c>
      <c r="DL577">
        <v>0.72711294889450073</v>
      </c>
      <c r="DM577">
        <v>2.9597294330596924</v>
      </c>
      <c r="DN577">
        <v>9.8948984146118164</v>
      </c>
      <c r="DO577">
        <v>9.8733100891113281</v>
      </c>
      <c r="DP577">
        <v>9.6425962448120117</v>
      </c>
      <c r="DQ577">
        <v>9.2044973373413086</v>
      </c>
      <c r="DR577">
        <v>3.3080511093139648</v>
      </c>
      <c r="DS577">
        <v>1.857845664024353</v>
      </c>
      <c r="DT577">
        <v>1.8124668598175049</v>
      </c>
      <c r="DU577">
        <v>1.8665125370025635</v>
      </c>
      <c r="DV577">
        <v>1.948660135269165</v>
      </c>
      <c r="DW577">
        <v>0.77215790748596191</v>
      </c>
      <c r="DX577">
        <v>0.67802512645721436</v>
      </c>
      <c r="DY577">
        <v>0.66537469625473022</v>
      </c>
      <c r="DZ577">
        <v>0.63086265325546265</v>
      </c>
      <c r="EA577">
        <v>0.96438050270080566</v>
      </c>
      <c r="EB577">
        <v>1.3717062473297119</v>
      </c>
      <c r="EC577">
        <v>1.43509840965271</v>
      </c>
      <c r="ED577">
        <v>1.2096881866455078</v>
      </c>
      <c r="EE577">
        <v>1.2145335674285889</v>
      </c>
      <c r="EF577">
        <v>1.2666289806365967</v>
      </c>
      <c r="EG577">
        <v>1.321399450302124</v>
      </c>
      <c r="EH577">
        <v>1.3721727132797241</v>
      </c>
      <c r="EI577">
        <v>1.2171266078948975</v>
      </c>
      <c r="EJ577">
        <v>1.4822766780853271</v>
      </c>
      <c r="EK577">
        <v>3.7480378150939941</v>
      </c>
      <c r="EL577">
        <v>10.652688026428223</v>
      </c>
      <c r="EM577">
        <v>10.599513053894043</v>
      </c>
      <c r="EN577">
        <v>10.357389450073242</v>
      </c>
      <c r="EO577">
        <v>9.8928585052490234</v>
      </c>
      <c r="EP577">
        <v>3.9964258670806885</v>
      </c>
      <c r="EQ577">
        <v>2.5442326068878174</v>
      </c>
      <c r="ER577">
        <v>2.4855725765228271</v>
      </c>
      <c r="ES577">
        <v>2.5359375476837158</v>
      </c>
      <c r="ET577">
        <v>2.6313908100128174</v>
      </c>
      <c r="EU577">
        <v>76.509536743164063</v>
      </c>
      <c r="EV577">
        <v>75.225776672363281</v>
      </c>
      <c r="EW577">
        <v>73.857780456542969</v>
      </c>
      <c r="EX577">
        <v>72.356758117675781</v>
      </c>
      <c r="EY577">
        <v>70.756301879882813</v>
      </c>
      <c r="EZ577">
        <v>69.792396545410156</v>
      </c>
      <c r="FA577">
        <v>69.837921142578125</v>
      </c>
      <c r="FB577">
        <v>71.966072082519531</v>
      </c>
      <c r="FC577">
        <v>75.86383056640625</v>
      </c>
      <c r="FD577">
        <v>80.393875122070313</v>
      </c>
      <c r="FE577">
        <v>84.754127502441406</v>
      </c>
      <c r="FF577">
        <v>88.700080871582031</v>
      </c>
      <c r="FG577">
        <v>91.465263366699219</v>
      </c>
      <c r="FH577">
        <v>94.082939147949219</v>
      </c>
      <c r="FI577">
        <v>96.010002136230469</v>
      </c>
      <c r="FJ577">
        <v>96.635459899902344</v>
      </c>
      <c r="FK577">
        <v>96.261299133300781</v>
      </c>
      <c r="FL577">
        <v>94.93212890625</v>
      </c>
      <c r="FM577">
        <v>91.607269287109375</v>
      </c>
      <c r="FN577">
        <v>87.690841674804687</v>
      </c>
      <c r="FO577">
        <v>84.006332397460938</v>
      </c>
      <c r="FP577">
        <v>80.408958435058594</v>
      </c>
      <c r="FQ577">
        <v>78.128929138183594</v>
      </c>
      <c r="FR577">
        <v>76.916984558105469</v>
      </c>
      <c r="FS577">
        <v>74</v>
      </c>
      <c r="FT577">
        <v>0.14113999903202057</v>
      </c>
      <c r="FU577">
        <v>1</v>
      </c>
    </row>
  </sheetData>
  <sortState ref="A2:FU577">
    <sortCondition ref="B2:B577"/>
  </sortState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Table</vt:lpstr>
      <vt:lpstr>Lookups</vt:lpstr>
      <vt:lpstr>Data</vt:lpstr>
      <vt:lpstr>agg_list</vt:lpstr>
      <vt:lpstr>Called</vt:lpstr>
      <vt:lpstr>Criteria</vt:lpstr>
      <vt:lpstr>data</vt:lpstr>
      <vt:lpstr>date</vt:lpstr>
      <vt:lpstr>date_list</vt:lpstr>
      <vt:lpstr>dual_enrol</vt:lpstr>
      <vt:lpstr>dual_enrol_list</vt:lpstr>
      <vt:lpstr>Fillin</vt:lpstr>
      <vt:lpstr>lca</vt:lpstr>
      <vt:lpstr>lca_list</vt:lpstr>
      <vt:lpstr>Nominated</vt:lpstr>
      <vt:lpstr>notice</vt:lpstr>
      <vt:lpstr>notice_list</vt:lpstr>
      <vt:lpstr>pass</vt:lpstr>
      <vt:lpstr>Table!Print_Area</vt:lpstr>
      <vt:lpstr>Result_type</vt:lpstr>
      <vt:lpstr>Result_type_list</vt:lpstr>
      <vt:lpstr>Size</vt:lpstr>
      <vt:lpstr>Size_list</vt:lpstr>
      <vt:lpstr>Data!table_for_PGE_AMP_expost_public</vt:lpstr>
      <vt:lpstr>Two_way_tab_flag</vt:lpstr>
    </vt:vector>
  </TitlesOfParts>
  <Company>Christensen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edmchugh</dc:creator>
  <cp:lastModifiedBy>Dave Armstrong</cp:lastModifiedBy>
  <cp:lastPrinted>2009-04-03T17:07:33Z</cp:lastPrinted>
  <dcterms:created xsi:type="dcterms:W3CDTF">2009-03-24T17:58:42Z</dcterms:created>
  <dcterms:modified xsi:type="dcterms:W3CDTF">2015-03-27T20:43:22Z</dcterms:modified>
</cp:coreProperties>
</file>